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435" windowWidth="15480" windowHeight="7470" tabRatio="893"/>
  </bookViews>
  <sheets>
    <sheet name="Title" sheetId="63" r:id="rId1"/>
    <sheet name="A1" sheetId="38" r:id="rId2"/>
    <sheet name="A2" sheetId="62" r:id="rId3"/>
    <sheet name="A3" sheetId="64" r:id="rId4"/>
    <sheet name="A4" sheetId="65" r:id="rId5"/>
    <sheet name="B1" sheetId="47" r:id="rId6"/>
    <sheet name="B1.1" sheetId="52" r:id="rId7"/>
    <sheet name="B1.2" sheetId="53" r:id="rId8"/>
    <sheet name="B1.3" sheetId="54" r:id="rId9"/>
    <sheet name="B1.4" sheetId="55" r:id="rId10"/>
    <sheet name="B1.5" sheetId="56" r:id="rId11"/>
    <sheet name="B2" sheetId="51" r:id="rId12"/>
    <sheet name="C1" sheetId="26" r:id="rId13"/>
    <sheet name="C2" sheetId="23" r:id="rId14"/>
    <sheet name="C3" sheetId="31" r:id="rId15"/>
    <sheet name="C4" sheetId="30" r:id="rId16"/>
    <sheet name="C5" sheetId="22" r:id="rId17"/>
    <sheet name="C5.1" sheetId="17" r:id="rId18"/>
    <sheet name="C5.2" sheetId="27" r:id="rId19"/>
    <sheet name="C6" sheetId="37" r:id="rId20"/>
    <sheet name="C6.1" sheetId="42" r:id="rId21"/>
    <sheet name="C6.2" sheetId="43" r:id="rId22"/>
    <sheet name="C6.3" sheetId="44" r:id="rId23"/>
    <sheet name="C6.4" sheetId="45" r:id="rId24"/>
    <sheet name="C6.5" sheetId="35" r:id="rId25"/>
    <sheet name="D1" sheetId="57" r:id="rId26"/>
    <sheet name="D2" sheetId="59" r:id="rId27"/>
    <sheet name="D3" sheetId="58" r:id="rId28"/>
    <sheet name="E1" sheetId="12" r:id="rId29"/>
    <sheet name="E2" sheetId="61" r:id="rId30"/>
    <sheet name="F1" sheetId="60" r:id="rId31"/>
  </sheets>
  <externalReferences>
    <externalReference r:id="rId32"/>
  </externalReferences>
  <definedNames>
    <definedName name="_2010___Table_5___Collection_Disposal_Education_Money" localSheetId="25">'D1'!$A$3:$H$554</definedName>
    <definedName name="_xlnm._FilterDatabase" localSheetId="2" hidden="1">'A2'!$A$5:$K$4176</definedName>
    <definedName name="_xlnm._FilterDatabase" localSheetId="25" hidden="1">'D1'!$A$4:$V$556</definedName>
    <definedName name="_xlnm._FilterDatabase" localSheetId="26" hidden="1">'D2'!$A$4:$X$556</definedName>
    <definedName name="_xlnm._FilterDatabase" localSheetId="27" hidden="1">'D3'!$A$4:$W$556</definedName>
    <definedName name="_xlnm.Print_Area" localSheetId="4">'A4'!$A$5:$J$804</definedName>
  </definedNames>
  <calcPr calcId="145621"/>
</workbook>
</file>

<file path=xl/calcChain.xml><?xml version="1.0" encoding="utf-8"?>
<calcChain xmlns="http://schemas.openxmlformats.org/spreadsheetml/2006/main">
  <c r="B39" i="63" l="1"/>
  <c r="B38" i="63"/>
  <c r="B37" i="63"/>
  <c r="B36" i="63"/>
  <c r="B35" i="63"/>
  <c r="B34" i="63"/>
  <c r="B28" i="63"/>
  <c r="B27" i="63"/>
  <c r="B26" i="63"/>
  <c r="B25" i="63"/>
  <c r="B24" i="63"/>
  <c r="B23" i="63"/>
  <c r="B22" i="63"/>
  <c r="B21" i="63"/>
  <c r="B20" i="63"/>
  <c r="B19" i="63"/>
  <c r="B18" i="63"/>
  <c r="B17" i="63"/>
  <c r="B16" i="63"/>
  <c r="B15" i="63"/>
  <c r="B14" i="63"/>
  <c r="B13" i="63"/>
  <c r="B12" i="63"/>
  <c r="B11" i="63"/>
  <c r="B10" i="63"/>
  <c r="K918" i="65" l="1"/>
  <c r="K917" i="65"/>
  <c r="K916" i="65"/>
  <c r="K915" i="65"/>
  <c r="K914" i="65"/>
  <c r="K913" i="65"/>
  <c r="K912" i="65"/>
  <c r="K911" i="65"/>
  <c r="K910" i="65"/>
  <c r="K909" i="65"/>
  <c r="K908" i="65"/>
  <c r="K907" i="65"/>
  <c r="K906" i="65"/>
  <c r="K905" i="65"/>
  <c r="K904" i="65"/>
  <c r="K903" i="65"/>
  <c r="K902" i="65"/>
  <c r="K901" i="65"/>
  <c r="K900" i="65"/>
  <c r="K899" i="65"/>
  <c r="K898" i="65"/>
  <c r="K897" i="65"/>
  <c r="K896" i="65"/>
  <c r="K895" i="65"/>
  <c r="K894" i="65"/>
  <c r="K893" i="65"/>
  <c r="K892" i="65"/>
  <c r="K891" i="65"/>
  <c r="K890" i="65"/>
  <c r="K889" i="65"/>
  <c r="K888" i="65"/>
  <c r="K887" i="65"/>
  <c r="K886" i="65"/>
  <c r="K885" i="65"/>
  <c r="K884" i="65"/>
  <c r="K883" i="65"/>
  <c r="K882" i="65"/>
  <c r="K881" i="65"/>
  <c r="K880" i="65"/>
  <c r="K879" i="65"/>
  <c r="K878" i="65"/>
  <c r="K877" i="65"/>
  <c r="K876" i="65"/>
  <c r="K875" i="65"/>
  <c r="K874" i="65"/>
  <c r="K873" i="65"/>
  <c r="K872" i="65"/>
  <c r="K871" i="65"/>
  <c r="K870" i="65"/>
  <c r="K869" i="65"/>
  <c r="K868" i="65"/>
  <c r="K867" i="65"/>
  <c r="K866" i="65"/>
  <c r="K865" i="65"/>
  <c r="K864" i="65"/>
  <c r="K863" i="65"/>
  <c r="K862" i="65"/>
  <c r="K861" i="65"/>
  <c r="K860" i="65"/>
  <c r="K859" i="65"/>
  <c r="K858" i="65"/>
  <c r="K857" i="65"/>
  <c r="K856" i="65"/>
  <c r="K855" i="65"/>
  <c r="K854" i="65"/>
  <c r="K853" i="65"/>
  <c r="K852" i="65"/>
  <c r="K851" i="65"/>
  <c r="K850" i="65"/>
  <c r="K849" i="65"/>
  <c r="K848" i="65"/>
  <c r="K847" i="65"/>
  <c r="K846" i="65"/>
  <c r="K845" i="65"/>
  <c r="K844" i="65"/>
  <c r="K843" i="65"/>
  <c r="K842" i="65"/>
  <c r="K841" i="65"/>
  <c r="K840" i="65"/>
  <c r="K839" i="65"/>
  <c r="K838" i="65"/>
  <c r="K837" i="65"/>
  <c r="K836" i="65"/>
  <c r="K835" i="65"/>
  <c r="K834" i="65"/>
  <c r="K833" i="65"/>
  <c r="K832" i="65"/>
  <c r="K831" i="65"/>
  <c r="K830" i="65"/>
  <c r="K829" i="65"/>
  <c r="K828" i="65"/>
  <c r="K827" i="65"/>
  <c r="K826" i="65"/>
  <c r="K825" i="65"/>
  <c r="K824" i="65"/>
  <c r="K823" i="65"/>
  <c r="K822" i="65"/>
  <c r="K821" i="65"/>
  <c r="K820" i="65"/>
  <c r="K819" i="65"/>
  <c r="K818" i="65"/>
  <c r="K817" i="65"/>
  <c r="K816" i="65"/>
  <c r="K815" i="65"/>
  <c r="K814" i="65"/>
  <c r="K813" i="65"/>
  <c r="K812" i="65"/>
  <c r="K811" i="65"/>
  <c r="K810" i="65"/>
  <c r="K809" i="65"/>
  <c r="K808" i="65"/>
  <c r="K807" i="65"/>
  <c r="K806" i="65"/>
  <c r="K805" i="65"/>
  <c r="K804" i="65"/>
  <c r="K803" i="65"/>
  <c r="K802" i="65"/>
  <c r="K801" i="65"/>
  <c r="K800" i="65"/>
  <c r="K799" i="65"/>
  <c r="K798" i="65"/>
  <c r="K797" i="65"/>
  <c r="K796" i="65"/>
  <c r="K795" i="65"/>
  <c r="K794" i="65"/>
  <c r="K793" i="65"/>
  <c r="K792" i="65"/>
  <c r="K791" i="65"/>
  <c r="K790" i="65"/>
  <c r="K789" i="65"/>
  <c r="K788" i="65"/>
  <c r="K787" i="65"/>
  <c r="K786" i="65"/>
  <c r="K785" i="65"/>
  <c r="K784" i="65"/>
  <c r="K783" i="65"/>
  <c r="K782" i="65"/>
  <c r="K781" i="65"/>
  <c r="K780" i="65"/>
  <c r="K779" i="65"/>
  <c r="K778" i="65"/>
  <c r="K777" i="65"/>
  <c r="K776" i="65"/>
  <c r="K775" i="65"/>
  <c r="K774" i="65"/>
  <c r="K773" i="65"/>
  <c r="K772" i="65"/>
  <c r="K771" i="65"/>
  <c r="K770" i="65"/>
  <c r="K769" i="65"/>
  <c r="K768" i="65"/>
  <c r="K767" i="65"/>
  <c r="K766" i="65"/>
  <c r="K765" i="65"/>
  <c r="K764" i="65"/>
  <c r="K763" i="65"/>
  <c r="K762" i="65"/>
  <c r="K761" i="65"/>
  <c r="K760" i="65"/>
  <c r="K759" i="65"/>
  <c r="K758" i="65"/>
  <c r="K757" i="65"/>
  <c r="K756" i="65"/>
  <c r="K755" i="65"/>
  <c r="K754" i="65"/>
  <c r="K753" i="65"/>
  <c r="K752" i="65"/>
  <c r="K751" i="65"/>
  <c r="K750" i="65"/>
  <c r="K749" i="65"/>
  <c r="K748" i="65"/>
  <c r="K747" i="65"/>
  <c r="K746" i="65"/>
  <c r="K745" i="65"/>
  <c r="K744" i="65"/>
  <c r="K743" i="65"/>
  <c r="K742" i="65"/>
  <c r="K741" i="65"/>
  <c r="K740" i="65"/>
  <c r="K739" i="65"/>
  <c r="K738" i="65"/>
  <c r="K737" i="65"/>
  <c r="K736" i="65"/>
  <c r="K735" i="65"/>
  <c r="K734" i="65"/>
  <c r="K733" i="65"/>
  <c r="K732" i="65"/>
  <c r="K731" i="65"/>
  <c r="K730" i="65"/>
  <c r="K729" i="65"/>
  <c r="K728" i="65"/>
  <c r="K727" i="65"/>
  <c r="K726" i="65"/>
  <c r="K725" i="65"/>
  <c r="K724" i="65"/>
  <c r="K723" i="65"/>
  <c r="K722" i="65"/>
  <c r="K721" i="65"/>
  <c r="K720" i="65"/>
  <c r="K719" i="65"/>
  <c r="K718" i="65"/>
  <c r="K717" i="65"/>
  <c r="K716" i="65"/>
  <c r="K715" i="65"/>
  <c r="K714" i="65"/>
  <c r="K713" i="65"/>
  <c r="K712" i="65"/>
  <c r="K711" i="65"/>
  <c r="K710" i="65"/>
  <c r="K709" i="65"/>
  <c r="K708" i="65"/>
  <c r="K707" i="65"/>
  <c r="K706" i="65"/>
  <c r="K705" i="65"/>
  <c r="K704" i="65"/>
  <c r="K703" i="65"/>
  <c r="K702" i="65"/>
  <c r="K701" i="65"/>
  <c r="K700" i="65"/>
  <c r="K699" i="65"/>
  <c r="K698" i="65"/>
  <c r="K697" i="65"/>
  <c r="K696" i="65"/>
  <c r="K695" i="65"/>
  <c r="K694" i="65"/>
  <c r="K693" i="65"/>
  <c r="K692" i="65"/>
  <c r="K691" i="65"/>
  <c r="K690" i="65"/>
  <c r="K689" i="65"/>
  <c r="K688" i="65"/>
  <c r="K687" i="65"/>
  <c r="K686" i="65"/>
  <c r="K685" i="65"/>
  <c r="K684" i="65"/>
  <c r="K683" i="65"/>
  <c r="K682" i="65"/>
  <c r="K681" i="65"/>
  <c r="K680" i="65"/>
  <c r="K679" i="65"/>
  <c r="K678" i="65"/>
  <c r="K677" i="65"/>
  <c r="K676" i="65"/>
  <c r="K675" i="65"/>
  <c r="K674" i="65"/>
  <c r="K673" i="65"/>
  <c r="K672" i="65"/>
  <c r="K671" i="65"/>
  <c r="K670" i="65"/>
  <c r="K669" i="65"/>
  <c r="K668" i="65"/>
  <c r="K667" i="65"/>
  <c r="K666" i="65"/>
  <c r="K665" i="65"/>
  <c r="K664" i="65"/>
  <c r="K663" i="65"/>
  <c r="K662" i="65"/>
  <c r="K661" i="65"/>
  <c r="K660" i="65"/>
  <c r="K659" i="65"/>
  <c r="K658" i="65"/>
  <c r="K657" i="65"/>
  <c r="K656" i="65"/>
  <c r="K655" i="65"/>
  <c r="K654" i="65"/>
  <c r="K653" i="65"/>
  <c r="K652" i="65"/>
  <c r="K651" i="65"/>
  <c r="K650" i="65"/>
  <c r="K649" i="65"/>
  <c r="K648" i="65"/>
  <c r="K647" i="65"/>
  <c r="K646" i="65"/>
  <c r="K645" i="65"/>
  <c r="K644" i="65"/>
  <c r="K643" i="65"/>
  <c r="K642" i="65"/>
  <c r="K641" i="65"/>
  <c r="K640" i="65"/>
  <c r="K639" i="65"/>
  <c r="K638" i="65"/>
  <c r="K637" i="65"/>
  <c r="K636" i="65"/>
  <c r="K635" i="65"/>
  <c r="K634" i="65"/>
  <c r="K633" i="65"/>
  <c r="K632" i="65"/>
  <c r="K631" i="65"/>
  <c r="K630" i="65"/>
  <c r="K629" i="65"/>
  <c r="K628" i="65"/>
  <c r="K627" i="65"/>
  <c r="K626" i="65"/>
  <c r="K625" i="65"/>
  <c r="K624" i="65"/>
  <c r="K623" i="65"/>
  <c r="K622" i="65"/>
  <c r="K621" i="65"/>
  <c r="K620" i="65"/>
  <c r="K619" i="65"/>
  <c r="K618" i="65"/>
  <c r="K617" i="65"/>
  <c r="K616" i="65"/>
  <c r="K615" i="65"/>
  <c r="K614" i="65"/>
  <c r="K613" i="65"/>
  <c r="K612" i="65"/>
  <c r="K611" i="65"/>
  <c r="K610" i="65"/>
  <c r="K609" i="65"/>
  <c r="K608" i="65"/>
  <c r="K607" i="65"/>
  <c r="K606" i="65"/>
  <c r="K605" i="65"/>
  <c r="K604" i="65"/>
  <c r="K603" i="65"/>
  <c r="K602" i="65"/>
  <c r="K601" i="65"/>
  <c r="K600" i="65"/>
  <c r="K599" i="65"/>
  <c r="K598" i="65"/>
  <c r="K597" i="65"/>
  <c r="K596" i="65"/>
  <c r="K595" i="65"/>
  <c r="K594" i="65"/>
  <c r="K593" i="65"/>
  <c r="K592" i="65"/>
  <c r="K591" i="65"/>
  <c r="K590" i="65"/>
  <c r="K589" i="65"/>
  <c r="K588" i="65"/>
  <c r="K587" i="65"/>
  <c r="K586" i="65"/>
  <c r="K585" i="65"/>
  <c r="K584" i="65"/>
  <c r="K583" i="65"/>
  <c r="K582" i="65"/>
  <c r="K581" i="65"/>
  <c r="K580" i="65"/>
  <c r="K579" i="65"/>
  <c r="K578" i="65"/>
  <c r="K577" i="65"/>
  <c r="K576" i="65"/>
  <c r="K575" i="65"/>
  <c r="K574" i="65"/>
  <c r="K573" i="65"/>
  <c r="K572" i="65"/>
  <c r="K571" i="65"/>
  <c r="K570" i="65"/>
  <c r="K569" i="65"/>
  <c r="K568" i="65"/>
  <c r="K567" i="65"/>
  <c r="K566" i="65"/>
  <c r="K565" i="65"/>
  <c r="K564" i="65"/>
  <c r="K563" i="65"/>
  <c r="K562" i="65"/>
  <c r="K561" i="65"/>
  <c r="K560" i="65"/>
  <c r="K559" i="65"/>
  <c r="K558" i="65"/>
  <c r="K557" i="65"/>
  <c r="K556" i="65"/>
  <c r="K555" i="65"/>
  <c r="K554" i="65"/>
  <c r="K919" i="65" s="1"/>
  <c r="F38" i="64"/>
  <c r="E38" i="64"/>
  <c r="D38" i="64"/>
  <c r="C38" i="64"/>
  <c r="F25" i="64"/>
  <c r="F40" i="64" s="1"/>
  <c r="E25" i="64"/>
  <c r="E40" i="64" s="1"/>
  <c r="D25" i="64"/>
  <c r="D40" i="64" s="1"/>
  <c r="C25" i="64"/>
  <c r="C40" i="64" s="1"/>
  <c r="F50" i="64" l="1"/>
  <c r="F44" i="64"/>
  <c r="C50" i="64"/>
  <c r="C44" i="64"/>
  <c r="D50" i="64"/>
  <c r="D44" i="64"/>
  <c r="E50" i="64"/>
  <c r="E44" i="64"/>
  <c r="C30" i="61" l="1"/>
  <c r="B24" i="61"/>
  <c r="C34" i="61" s="1"/>
  <c r="B22" i="61"/>
  <c r="C14" i="60" l="1"/>
  <c r="C13" i="60"/>
  <c r="C10" i="60"/>
  <c r="E99" i="59"/>
  <c r="G99" i="59" s="1"/>
  <c r="H99" i="59" s="1"/>
  <c r="F546" i="58"/>
  <c r="F532" i="58"/>
  <c r="F492" i="58"/>
  <c r="F488" i="58"/>
  <c r="F353" i="58"/>
  <c r="F338" i="58"/>
  <c r="F329" i="58"/>
  <c r="F320" i="58"/>
  <c r="F316" i="58"/>
  <c r="F220" i="58"/>
  <c r="F177" i="58"/>
  <c r="I152" i="58"/>
  <c r="I151" i="58"/>
  <c r="I150" i="58"/>
  <c r="F150" i="58"/>
  <c r="I149" i="58"/>
  <c r="I148" i="58"/>
  <c r="I147" i="58"/>
  <c r="I146" i="58"/>
  <c r="I145" i="58"/>
  <c r="I144" i="58"/>
  <c r="F144" i="58"/>
  <c r="I143" i="58"/>
  <c r="I142" i="58"/>
  <c r="I141" i="58"/>
  <c r="I140" i="58"/>
  <c r="F140" i="58"/>
  <c r="I139" i="58"/>
  <c r="F137" i="58"/>
  <c r="F135" i="58"/>
  <c r="F134" i="58"/>
  <c r="I133" i="58"/>
  <c r="F133" i="58"/>
  <c r="F132" i="58"/>
  <c r="I131" i="58"/>
  <c r="F131" i="58"/>
  <c r="I130" i="58"/>
  <c r="F130" i="58"/>
  <c r="I129" i="58"/>
  <c r="F129" i="58"/>
  <c r="F128" i="58"/>
  <c r="I127" i="58"/>
  <c r="F127" i="58"/>
  <c r="F126" i="58"/>
  <c r="I125" i="58"/>
  <c r="F125" i="58"/>
  <c r="F124" i="58"/>
  <c r="F123" i="58"/>
  <c r="I122" i="58"/>
  <c r="F121" i="58"/>
  <c r="I119" i="58"/>
  <c r="F119" i="58"/>
  <c r="F117" i="58"/>
  <c r="I116" i="58"/>
  <c r="F116" i="58"/>
  <c r="F114" i="58"/>
  <c r="I113" i="58"/>
  <c r="F113" i="58"/>
  <c r="F112" i="58"/>
  <c r="I111" i="58"/>
  <c r="F111" i="58"/>
  <c r="F110" i="58"/>
  <c r="I108" i="58"/>
  <c r="I107" i="58"/>
  <c r="F107" i="58"/>
  <c r="I106" i="58"/>
  <c r="F106" i="58"/>
  <c r="I105" i="58"/>
  <c r="F105" i="58"/>
  <c r="F104" i="58"/>
  <c r="I103" i="58"/>
  <c r="F103" i="58"/>
  <c r="F102" i="58"/>
  <c r="I101" i="58"/>
  <c r="F101" i="58"/>
  <c r="F100" i="58"/>
  <c r="F99" i="58"/>
  <c r="I98" i="58"/>
  <c r="F98" i="58"/>
  <c r="F96" i="58"/>
  <c r="I95" i="58"/>
  <c r="F95" i="58"/>
  <c r="I94" i="58"/>
  <c r="F94" i="58"/>
  <c r="F93" i="58"/>
  <c r="F92" i="58"/>
  <c r="F91" i="58"/>
  <c r="F89" i="58"/>
  <c r="F88" i="58"/>
  <c r="F87" i="58"/>
  <c r="I86" i="58"/>
  <c r="F86" i="58"/>
  <c r="I85" i="58"/>
  <c r="F85" i="58"/>
  <c r="F84" i="58"/>
  <c r="F83" i="58"/>
  <c r="I82" i="58"/>
  <c r="F82" i="58"/>
  <c r="I81" i="58"/>
  <c r="F81" i="58"/>
  <c r="I80" i="58"/>
  <c r="F80" i="58"/>
  <c r="F79" i="58"/>
  <c r="F78" i="58"/>
  <c r="F77" i="58"/>
  <c r="F76" i="58"/>
  <c r="I75" i="58"/>
  <c r="F75" i="58"/>
  <c r="F74" i="58"/>
  <c r="F73" i="58"/>
  <c r="F72" i="58"/>
  <c r="F70" i="58"/>
  <c r="I69" i="58"/>
  <c r="F69" i="58"/>
  <c r="F68" i="58"/>
  <c r="F67" i="58"/>
  <c r="I66" i="58"/>
  <c r="F66" i="58"/>
  <c r="F65" i="58"/>
  <c r="I64" i="58"/>
  <c r="F64" i="58"/>
  <c r="I63" i="58"/>
  <c r="F63" i="58"/>
  <c r="F62" i="58"/>
  <c r="F61" i="58"/>
  <c r="F60" i="58"/>
  <c r="F59" i="58"/>
  <c r="F58" i="58"/>
  <c r="F57" i="58"/>
  <c r="F56" i="58"/>
  <c r="F55" i="58"/>
  <c r="F54" i="58"/>
  <c r="F53" i="58"/>
  <c r="I52" i="58"/>
  <c r="F52" i="58"/>
  <c r="F51" i="58"/>
  <c r="F50" i="58"/>
  <c r="F49" i="58"/>
  <c r="F48" i="58"/>
  <c r="I47" i="58"/>
  <c r="F47" i="58"/>
  <c r="F46" i="58"/>
  <c r="I45" i="58"/>
  <c r="F45" i="58"/>
  <c r="F44" i="58"/>
  <c r="I43" i="58"/>
  <c r="F42" i="58"/>
  <c r="I41" i="58"/>
  <c r="F41" i="58"/>
  <c r="F40" i="58"/>
  <c r="F38" i="58"/>
  <c r="F37" i="58"/>
  <c r="F36" i="58"/>
  <c r="F35" i="58"/>
  <c r="I34" i="58"/>
  <c r="F34" i="58"/>
  <c r="I33" i="58"/>
  <c r="F33" i="58"/>
  <c r="I32" i="58"/>
  <c r="F32" i="58"/>
  <c r="F31" i="58"/>
  <c r="F30" i="58"/>
  <c r="F29" i="58"/>
  <c r="I28" i="58"/>
  <c r="F28" i="58"/>
  <c r="I26" i="58"/>
  <c r="F26" i="58"/>
  <c r="I25" i="58"/>
  <c r="F25" i="58"/>
  <c r="I24" i="58"/>
  <c r="F24" i="58"/>
  <c r="F23" i="58"/>
  <c r="I22" i="58"/>
  <c r="I21" i="58"/>
  <c r="F21" i="58"/>
  <c r="I19" i="58"/>
  <c r="F19" i="58"/>
  <c r="F18" i="58"/>
  <c r="F17" i="58"/>
  <c r="I16" i="58"/>
  <c r="F16" i="58"/>
  <c r="I14" i="58"/>
  <c r="F14" i="58"/>
  <c r="I13" i="58"/>
  <c r="F13" i="58"/>
  <c r="F12" i="58"/>
  <c r="I11" i="58"/>
  <c r="I10" i="58"/>
  <c r="F10" i="58"/>
  <c r="F9" i="58"/>
  <c r="F8" i="58"/>
  <c r="F7" i="58"/>
  <c r="F6" i="58"/>
  <c r="F5" i="58"/>
  <c r="E539" i="57"/>
  <c r="H525" i="57"/>
  <c r="G525" i="57"/>
  <c r="B12" i="35"/>
  <c r="B5" i="35"/>
  <c r="C44" i="56"/>
  <c r="G27" i="56"/>
  <c r="G26" i="56"/>
  <c r="G25" i="56"/>
  <c r="G24" i="56"/>
  <c r="E38" i="56"/>
  <c r="D40" i="56" s="1"/>
  <c r="D44" i="56" s="1"/>
  <c r="G22" i="56" s="1"/>
  <c r="G18" i="56"/>
  <c r="G14" i="56"/>
  <c r="G13" i="56"/>
  <c r="G11" i="56"/>
  <c r="D38" i="55"/>
  <c r="G38" i="55" s="1"/>
  <c r="G31" i="55"/>
  <c r="G30" i="55"/>
  <c r="E49" i="55"/>
  <c r="D51" i="55" s="1"/>
  <c r="D55" i="55" s="1"/>
  <c r="G27" i="55" s="1"/>
  <c r="G29" i="55"/>
  <c r="G23" i="55"/>
  <c r="G19" i="55"/>
  <c r="G18" i="55"/>
  <c r="G16" i="55"/>
  <c r="G15" i="55"/>
  <c r="G13" i="55"/>
  <c r="G12" i="55"/>
  <c r="G11" i="55"/>
  <c r="G38" i="54"/>
  <c r="D38" i="54"/>
  <c r="G31" i="54"/>
  <c r="G30" i="54"/>
  <c r="G29" i="54"/>
  <c r="G27" i="54"/>
  <c r="G23" i="54"/>
  <c r="G19" i="54"/>
  <c r="G18" i="54"/>
  <c r="G16" i="54"/>
  <c r="G15" i="54"/>
  <c r="G13" i="54"/>
  <c r="G12" i="54"/>
  <c r="G11" i="54"/>
  <c r="D38" i="53"/>
  <c r="G38" i="53" s="1"/>
  <c r="G31" i="53"/>
  <c r="G30" i="53"/>
  <c r="G29" i="53"/>
  <c r="G27" i="53"/>
  <c r="G19" i="53"/>
  <c r="G18" i="53"/>
  <c r="G16" i="53"/>
  <c r="G15" i="53"/>
  <c r="G13" i="53"/>
  <c r="G12" i="53"/>
  <c r="G11" i="53"/>
  <c r="G27" i="52"/>
  <c r="G26" i="52"/>
  <c r="G25" i="52"/>
  <c r="G24" i="52"/>
  <c r="G22" i="52"/>
  <c r="E18" i="52"/>
  <c r="G18" i="52" s="1"/>
  <c r="G14" i="52"/>
  <c r="G13" i="52"/>
  <c r="G11" i="52"/>
  <c r="H15" i="51"/>
  <c r="D15" i="51"/>
  <c r="D7" i="51"/>
  <c r="B13" i="12"/>
  <c r="G42" i="54" l="1"/>
  <c r="G42" i="55"/>
  <c r="G43" i="55" s="1"/>
  <c r="G45" i="55" s="1"/>
  <c r="G40" i="53"/>
  <c r="G41" i="53" s="1"/>
  <c r="G43" i="53" s="1"/>
  <c r="G30" i="56"/>
  <c r="G43" i="54"/>
  <c r="G45" i="54" s="1"/>
  <c r="G30" i="52"/>
  <c r="G31" i="52" s="1"/>
  <c r="G31" i="56" l="1"/>
  <c r="G33" i="56" s="1"/>
  <c r="G33" i="52"/>
  <c r="C14" i="37" l="1"/>
  <c r="D13" i="35" l="1"/>
  <c r="E13" i="35" s="1"/>
  <c r="F13" i="35" s="1"/>
  <c r="G13" i="35" s="1"/>
  <c r="H13" i="35" s="1"/>
  <c r="I13" i="35" s="1"/>
  <c r="J13" i="35" s="1"/>
  <c r="K13" i="35" s="1"/>
  <c r="L13" i="35" s="1"/>
  <c r="M13" i="35" s="1"/>
  <c r="N13" i="35" s="1"/>
  <c r="O13" i="35" s="1"/>
  <c r="P13" i="35" s="1"/>
  <c r="Q13" i="35" s="1"/>
  <c r="R13" i="35" s="1"/>
  <c r="S13" i="35" s="1"/>
  <c r="T13" i="35" s="1"/>
  <c r="U13" i="35" s="1"/>
  <c r="V13" i="35" s="1"/>
  <c r="W13" i="35" s="1"/>
  <c r="D6" i="35"/>
  <c r="E6" i="35" s="1"/>
  <c r="F6" i="35" s="1"/>
  <c r="G6" i="35" s="1"/>
  <c r="H6" i="35" s="1"/>
  <c r="I6" i="35" s="1"/>
  <c r="J6" i="35" s="1"/>
  <c r="K6" i="35" s="1"/>
  <c r="L6" i="35" s="1"/>
  <c r="M6" i="35" s="1"/>
  <c r="N6" i="35" s="1"/>
  <c r="O6" i="35" s="1"/>
  <c r="P6" i="35" s="1"/>
  <c r="Q6" i="35" s="1"/>
  <c r="R6" i="35" s="1"/>
  <c r="S6" i="35" s="1"/>
  <c r="T6" i="35" s="1"/>
  <c r="U6" i="35" s="1"/>
  <c r="V6" i="35" s="1"/>
  <c r="W6" i="35" s="1"/>
  <c r="F24" i="35"/>
  <c r="E24" i="35"/>
  <c r="D24" i="35"/>
  <c r="C24" i="35"/>
  <c r="D39" i="47" l="1"/>
  <c r="D38" i="47"/>
  <c r="D37" i="47"/>
  <c r="D36" i="47"/>
  <c r="D35" i="47"/>
  <c r="D34" i="47"/>
  <c r="D33" i="47"/>
  <c r="D64" i="47" l="1"/>
  <c r="C64" i="47"/>
  <c r="D63" i="47"/>
  <c r="C63" i="47"/>
  <c r="D62" i="47"/>
  <c r="F82" i="47" s="1"/>
  <c r="F90" i="47" s="1"/>
  <c r="C23" i="30" s="1"/>
  <c r="C62" i="47"/>
  <c r="D61" i="47"/>
  <c r="C61" i="47"/>
  <c r="D60" i="47"/>
  <c r="C60" i="47"/>
  <c r="D52" i="47"/>
  <c r="D48" i="47"/>
  <c r="E96" i="47"/>
  <c r="F79" i="47"/>
  <c r="F78" i="47"/>
  <c r="D51" i="47"/>
  <c r="C38" i="47"/>
  <c r="C51" i="47" s="1"/>
  <c r="D50" i="47"/>
  <c r="C37" i="47"/>
  <c r="C50" i="47" s="1"/>
  <c r="D49" i="47"/>
  <c r="C36" i="47"/>
  <c r="C49" i="47" s="1"/>
  <c r="D47" i="47"/>
  <c r="C34" i="47"/>
  <c r="C47" i="47" s="1"/>
  <c r="D46" i="47"/>
  <c r="C33" i="47"/>
  <c r="D22" i="47"/>
  <c r="H14" i="47"/>
  <c r="G14" i="47"/>
  <c r="F14" i="47"/>
  <c r="E14" i="47"/>
  <c r="D26" i="47" s="1"/>
  <c r="D14" i="47"/>
  <c r="C26" i="47" s="1"/>
  <c r="C14" i="47"/>
  <c r="H13" i="47"/>
  <c r="G13" i="47"/>
  <c r="F13" i="47"/>
  <c r="E13" i="47"/>
  <c r="D25" i="47" s="1"/>
  <c r="D13" i="47"/>
  <c r="C25" i="47" s="1"/>
  <c r="C13" i="47"/>
  <c r="H12" i="47"/>
  <c r="G12" i="47"/>
  <c r="F12" i="47"/>
  <c r="E12" i="47"/>
  <c r="D24" i="47" s="1"/>
  <c r="D12" i="47"/>
  <c r="C24" i="47" s="1"/>
  <c r="C12" i="47"/>
  <c r="H11" i="47"/>
  <c r="G11" i="47"/>
  <c r="F11" i="47"/>
  <c r="E11" i="47"/>
  <c r="D23" i="47" s="1"/>
  <c r="D11" i="47"/>
  <c r="C23" i="47" s="1"/>
  <c r="C11" i="47"/>
  <c r="H10" i="47"/>
  <c r="D10" i="47"/>
  <c r="C22" i="47" s="1"/>
  <c r="G9" i="47"/>
  <c r="J9" i="47" s="1"/>
  <c r="H8" i="47"/>
  <c r="G8" i="47"/>
  <c r="F8" i="47"/>
  <c r="E8" i="47"/>
  <c r="D21" i="47" s="1"/>
  <c r="D8" i="47"/>
  <c r="C21" i="47" s="1"/>
  <c r="H7" i="47"/>
  <c r="G7" i="47"/>
  <c r="F7" i="47"/>
  <c r="E7" i="47"/>
  <c r="D20" i="47" s="1"/>
  <c r="D7" i="47"/>
  <c r="C20" i="47" s="1"/>
  <c r="C7" i="47"/>
  <c r="F83" i="47" l="1"/>
  <c r="F91" i="47" s="1"/>
  <c r="C24" i="30" s="1"/>
  <c r="C80" i="47"/>
  <c r="C92" i="47" s="1"/>
  <c r="D66" i="47"/>
  <c r="D74" i="47" s="1"/>
  <c r="D103" i="47" s="1"/>
  <c r="D54" i="47"/>
  <c r="D73" i="47" s="1"/>
  <c r="D102" i="47" s="1"/>
  <c r="F84" i="47"/>
  <c r="F80" i="47"/>
  <c r="F92" i="47" s="1"/>
  <c r="F81" i="47"/>
  <c r="F89" i="47" s="1"/>
  <c r="C22" i="30" s="1"/>
  <c r="C66" i="47"/>
  <c r="C74" i="47" s="1"/>
  <c r="C103" i="47" s="1"/>
  <c r="C16" i="47"/>
  <c r="D28" i="47"/>
  <c r="D71" i="47" s="1"/>
  <c r="D100" i="47" s="1"/>
  <c r="G16" i="47"/>
  <c r="C79" i="47"/>
  <c r="C81" i="47"/>
  <c r="C89" i="47" s="1"/>
  <c r="C82" i="47"/>
  <c r="C90" i="47" s="1"/>
  <c r="C23" i="22" s="1"/>
  <c r="C83" i="47"/>
  <c r="C91" i="47" s="1"/>
  <c r="C24" i="22" s="1"/>
  <c r="C84" i="47"/>
  <c r="E79" i="47"/>
  <c r="E81" i="47"/>
  <c r="E89" i="47" s="1"/>
  <c r="C22" i="31" s="1"/>
  <c r="F88" i="47"/>
  <c r="C21" i="30" s="1"/>
  <c r="F16" i="47"/>
  <c r="H16" i="47"/>
  <c r="E82" i="47"/>
  <c r="E90" i="47" s="1"/>
  <c r="C23" i="31" s="1"/>
  <c r="J11" i="47"/>
  <c r="J12" i="47"/>
  <c r="J13" i="47"/>
  <c r="J14" i="47"/>
  <c r="E83" i="47"/>
  <c r="E91" i="47" s="1"/>
  <c r="C24" i="31" s="1"/>
  <c r="C78" i="47"/>
  <c r="C28" i="47"/>
  <c r="C71" i="47" s="1"/>
  <c r="J10" i="47"/>
  <c r="D16" i="47"/>
  <c r="D78" i="47"/>
  <c r="D79" i="47"/>
  <c r="D41" i="47"/>
  <c r="D72" i="47" s="1"/>
  <c r="D101" i="47" s="1"/>
  <c r="D81" i="47"/>
  <c r="D89" i="47" s="1"/>
  <c r="C22" i="22" s="1"/>
  <c r="D82" i="47"/>
  <c r="D90" i="47" s="1"/>
  <c r="C23" i="23" s="1"/>
  <c r="D83" i="47"/>
  <c r="D91" i="47" s="1"/>
  <c r="C24" i="23" s="1"/>
  <c r="C46" i="47"/>
  <c r="J7" i="47"/>
  <c r="J8" i="47"/>
  <c r="E16" i="47"/>
  <c r="C88" i="47" l="1"/>
  <c r="C21" i="22" s="1"/>
  <c r="C22" i="23"/>
  <c r="E74" i="47"/>
  <c r="E103" i="47" s="1"/>
  <c r="D88" i="47"/>
  <c r="C21" i="23" s="1"/>
  <c r="J16" i="47"/>
  <c r="C100" i="47"/>
  <c r="E71" i="47"/>
  <c r="E100" i="47" s="1"/>
  <c r="E78" i="47"/>
  <c r="E88" i="47" s="1"/>
  <c r="C21" i="31" s="1"/>
  <c r="A39" i="27" l="1"/>
  <c r="A34" i="22"/>
  <c r="A33" i="22"/>
  <c r="A31" i="22"/>
  <c r="A30" i="22"/>
  <c r="A24" i="22"/>
  <c r="A23" i="22"/>
  <c r="A22" i="22"/>
  <c r="A21" i="22"/>
  <c r="A17" i="22"/>
  <c r="A34" i="30"/>
  <c r="A33" i="30"/>
  <c r="A31" i="30"/>
  <c r="A30" i="30"/>
  <c r="A24" i="30"/>
  <c r="A23" i="30"/>
  <c r="A22" i="30"/>
  <c r="A21" i="30"/>
  <c r="A34" i="31"/>
  <c r="A33" i="31"/>
  <c r="A31" i="31"/>
  <c r="A30" i="31"/>
  <c r="A24" i="31"/>
  <c r="A23" i="31"/>
  <c r="A22" i="31"/>
  <c r="A21" i="31"/>
  <c r="A34" i="23"/>
  <c r="A33" i="23"/>
  <c r="A31" i="23"/>
  <c r="A30" i="23"/>
  <c r="A24" i="23"/>
  <c r="A23" i="23"/>
  <c r="A22" i="23"/>
  <c r="A21" i="23"/>
  <c r="C46" i="23"/>
  <c r="A34" i="26"/>
  <c r="A33" i="26"/>
  <c r="A31" i="26"/>
  <c r="D31" i="26" s="1"/>
  <c r="E31" i="26" s="1"/>
  <c r="F31" i="26" s="1"/>
  <c r="G31" i="26" s="1"/>
  <c r="H31" i="26" s="1"/>
  <c r="I31" i="26" s="1"/>
  <c r="J31" i="26" s="1"/>
  <c r="K31" i="26" s="1"/>
  <c r="L31" i="26" s="1"/>
  <c r="M31" i="26" s="1"/>
  <c r="N31" i="26" s="1"/>
  <c r="O31" i="26" s="1"/>
  <c r="P31" i="26" s="1"/>
  <c r="Q31" i="26" s="1"/>
  <c r="R31" i="26" s="1"/>
  <c r="S31" i="26" s="1"/>
  <c r="T31" i="26" s="1"/>
  <c r="U31" i="26" s="1"/>
  <c r="V31" i="26" s="1"/>
  <c r="W31" i="26" s="1"/>
  <c r="X31" i="26" s="1"/>
  <c r="A30" i="26"/>
  <c r="A22" i="26"/>
  <c r="A24" i="26"/>
  <c r="A23" i="26"/>
  <c r="A21" i="26"/>
  <c r="E40" i="45" l="1"/>
  <c r="E38" i="45"/>
  <c r="X26" i="45"/>
  <c r="W26" i="45"/>
  <c r="T26" i="45"/>
  <c r="S26" i="45"/>
  <c r="R26" i="45"/>
  <c r="Q26" i="45"/>
  <c r="P26" i="45"/>
  <c r="O26" i="45"/>
  <c r="N26" i="45"/>
  <c r="L26" i="45"/>
  <c r="K26" i="45"/>
  <c r="M26" i="45" s="1"/>
  <c r="H26" i="45"/>
  <c r="I26" i="45" s="1"/>
  <c r="G26" i="45"/>
  <c r="F26" i="45"/>
  <c r="C23" i="45"/>
  <c r="C30" i="45" s="1"/>
  <c r="D23" i="45"/>
  <c r="D30" i="45" s="1"/>
  <c r="D31" i="45" s="1"/>
  <c r="H16" i="45"/>
  <c r="I16" i="45" s="1"/>
  <c r="J16" i="45" s="1"/>
  <c r="G16" i="45"/>
  <c r="F16" i="45"/>
  <c r="E40" i="44"/>
  <c r="E38" i="44"/>
  <c r="X26" i="44"/>
  <c r="W26" i="44"/>
  <c r="T26" i="44"/>
  <c r="S26" i="44"/>
  <c r="Q26" i="44"/>
  <c r="R26" i="44" s="1"/>
  <c r="P26" i="44"/>
  <c r="O26" i="44"/>
  <c r="N26" i="44"/>
  <c r="K26" i="44"/>
  <c r="M26" i="44" s="1"/>
  <c r="H26" i="44"/>
  <c r="G26" i="44"/>
  <c r="F26" i="44"/>
  <c r="C23" i="44"/>
  <c r="C30" i="44" s="1"/>
  <c r="D23" i="44"/>
  <c r="D30" i="44" s="1"/>
  <c r="D31" i="44" s="1"/>
  <c r="H16" i="44"/>
  <c r="I16" i="44" s="1"/>
  <c r="J16" i="44" s="1"/>
  <c r="K16" i="44" s="1"/>
  <c r="L16" i="44" s="1"/>
  <c r="M16" i="44" s="1"/>
  <c r="N16" i="44" s="1"/>
  <c r="O16" i="44" s="1"/>
  <c r="G16" i="44"/>
  <c r="F16" i="44"/>
  <c r="E40" i="43"/>
  <c r="E38" i="43"/>
  <c r="X26" i="43"/>
  <c r="W26" i="43"/>
  <c r="T26" i="43"/>
  <c r="U26" i="43" s="1"/>
  <c r="Q26" i="43"/>
  <c r="R26" i="43" s="1"/>
  <c r="N26" i="43"/>
  <c r="P26" i="43" s="1"/>
  <c r="K26" i="43"/>
  <c r="M26" i="43" s="1"/>
  <c r="H26" i="43"/>
  <c r="I26" i="43" s="1"/>
  <c r="G26" i="43"/>
  <c r="F26" i="43"/>
  <c r="D23" i="43"/>
  <c r="D30" i="43" s="1"/>
  <c r="D31" i="43" s="1"/>
  <c r="C23" i="43"/>
  <c r="C30" i="43" s="1"/>
  <c r="F16" i="43"/>
  <c r="G16" i="43" s="1"/>
  <c r="E40" i="42"/>
  <c r="E38" i="42"/>
  <c r="X26" i="42"/>
  <c r="W26" i="42"/>
  <c r="T26" i="42"/>
  <c r="S26" i="42"/>
  <c r="R26" i="42"/>
  <c r="Q26" i="42"/>
  <c r="N26" i="42"/>
  <c r="P26" i="42" s="1"/>
  <c r="L26" i="42"/>
  <c r="K26" i="42"/>
  <c r="M26" i="42" s="1"/>
  <c r="H26" i="42"/>
  <c r="I26" i="42" s="1"/>
  <c r="G26" i="42"/>
  <c r="F26" i="42"/>
  <c r="C23" i="42"/>
  <c r="C30" i="42" s="1"/>
  <c r="D23" i="42"/>
  <c r="D30" i="42" s="1"/>
  <c r="D31" i="42" s="1"/>
  <c r="H16" i="42"/>
  <c r="I16" i="42" s="1"/>
  <c r="J16" i="42" s="1"/>
  <c r="G16" i="42"/>
  <c r="F16" i="42"/>
  <c r="L26" i="43" l="1"/>
  <c r="S26" i="43"/>
  <c r="V26" i="43"/>
  <c r="K16" i="45"/>
  <c r="L16" i="45" s="1"/>
  <c r="M16" i="45" s="1"/>
  <c r="N16" i="45" s="1"/>
  <c r="O16" i="45" s="1"/>
  <c r="P16" i="45" s="1"/>
  <c r="Q16" i="45" s="1"/>
  <c r="R16" i="45" s="1"/>
  <c r="S16" i="45" s="1"/>
  <c r="T16" i="45" s="1"/>
  <c r="D32" i="45"/>
  <c r="C32" i="45"/>
  <c r="C31" i="45"/>
  <c r="J26" i="45"/>
  <c r="V26" i="45"/>
  <c r="U26" i="45"/>
  <c r="P16" i="44"/>
  <c r="Q16" i="44" s="1"/>
  <c r="R16" i="44" s="1"/>
  <c r="S16" i="44" s="1"/>
  <c r="T16" i="44" s="1"/>
  <c r="U16" i="44" s="1"/>
  <c r="V16" i="44" s="1"/>
  <c r="W16" i="44" s="1"/>
  <c r="J26" i="44"/>
  <c r="I26" i="44"/>
  <c r="V26" i="44"/>
  <c r="U26" i="44"/>
  <c r="D32" i="44"/>
  <c r="C32" i="44"/>
  <c r="C31" i="44"/>
  <c r="L26" i="44"/>
  <c r="H16" i="43"/>
  <c r="I16" i="43" s="1"/>
  <c r="J16" i="43" s="1"/>
  <c r="D32" i="43"/>
  <c r="C32" i="43"/>
  <c r="C31" i="43"/>
  <c r="J26" i="43"/>
  <c r="O26" i="43"/>
  <c r="K16" i="42"/>
  <c r="L16" i="42" s="1"/>
  <c r="M16" i="42" s="1"/>
  <c r="N16" i="42" s="1"/>
  <c r="O16" i="42" s="1"/>
  <c r="P16" i="42" s="1"/>
  <c r="Q16" i="42" s="1"/>
  <c r="R16" i="42" s="1"/>
  <c r="S16" i="42" s="1"/>
  <c r="T16" i="42" s="1"/>
  <c r="C31" i="42"/>
  <c r="J26" i="42"/>
  <c r="O26" i="42"/>
  <c r="D32" i="42"/>
  <c r="C32" i="42"/>
  <c r="V26" i="42"/>
  <c r="U26" i="42"/>
  <c r="U16" i="45" l="1"/>
  <c r="D33" i="45"/>
  <c r="C33" i="45"/>
  <c r="X16" i="44"/>
  <c r="C33" i="44"/>
  <c r="D33" i="44"/>
  <c r="D33" i="43"/>
  <c r="C33" i="43"/>
  <c r="K16" i="43"/>
  <c r="U16" i="42"/>
  <c r="D33" i="42"/>
  <c r="C33" i="42"/>
  <c r="V16" i="45" l="1"/>
  <c r="L16" i="43"/>
  <c r="V16" i="42"/>
  <c r="W16" i="45" l="1"/>
  <c r="M16" i="43"/>
  <c r="W16" i="42"/>
  <c r="X16" i="45" l="1"/>
  <c r="N16" i="43"/>
  <c r="X16" i="42"/>
  <c r="D16" i="37"/>
  <c r="E16" i="37" s="1"/>
  <c r="F16" i="37" s="1"/>
  <c r="D24" i="37"/>
  <c r="D23" i="37"/>
  <c r="E23" i="37" s="1"/>
  <c r="F23" i="37" s="1"/>
  <c r="D22" i="37"/>
  <c r="E22" i="37" s="1"/>
  <c r="F22" i="37" s="1"/>
  <c r="X9" i="22"/>
  <c r="W9" i="22"/>
  <c r="V9" i="22"/>
  <c r="U9" i="22"/>
  <c r="T9" i="22"/>
  <c r="S9" i="22"/>
  <c r="R9" i="22"/>
  <c r="Q9" i="22"/>
  <c r="P9" i="22"/>
  <c r="O9" i="22"/>
  <c r="N9" i="22"/>
  <c r="M9" i="22"/>
  <c r="L9" i="22"/>
  <c r="K9" i="22"/>
  <c r="J9" i="22"/>
  <c r="I9" i="22"/>
  <c r="H9" i="22"/>
  <c r="G9" i="22"/>
  <c r="F9" i="22"/>
  <c r="E9" i="22"/>
  <c r="D9" i="22"/>
  <c r="X9" i="30"/>
  <c r="W9" i="30"/>
  <c r="V9" i="30"/>
  <c r="U9" i="30"/>
  <c r="T9" i="30"/>
  <c r="S9" i="30"/>
  <c r="R9" i="30"/>
  <c r="Q9" i="30"/>
  <c r="P9" i="30"/>
  <c r="O9" i="30"/>
  <c r="N9" i="30"/>
  <c r="M9" i="30"/>
  <c r="L9" i="30"/>
  <c r="K9" i="30"/>
  <c r="J9" i="30"/>
  <c r="I9" i="30"/>
  <c r="H9" i="30"/>
  <c r="G9" i="30"/>
  <c r="F9" i="30"/>
  <c r="E9" i="30"/>
  <c r="D9" i="30"/>
  <c r="X9" i="31"/>
  <c r="W9" i="31"/>
  <c r="V9" i="31"/>
  <c r="U9" i="31"/>
  <c r="T9" i="31"/>
  <c r="S9" i="31"/>
  <c r="R9" i="31"/>
  <c r="Q9" i="31"/>
  <c r="P9" i="31"/>
  <c r="O9" i="31"/>
  <c r="N9" i="31"/>
  <c r="M9" i="31"/>
  <c r="L9" i="31"/>
  <c r="K9" i="31"/>
  <c r="J9" i="31"/>
  <c r="I9" i="31"/>
  <c r="H9" i="31"/>
  <c r="G9" i="31"/>
  <c r="F9" i="31"/>
  <c r="E9" i="31"/>
  <c r="D9" i="31"/>
  <c r="X9" i="23"/>
  <c r="W9" i="23"/>
  <c r="V9" i="23"/>
  <c r="U9" i="23"/>
  <c r="T9" i="23"/>
  <c r="S9" i="23"/>
  <c r="R9" i="23"/>
  <c r="Q9" i="23"/>
  <c r="P9" i="23"/>
  <c r="O9" i="23"/>
  <c r="N9" i="23"/>
  <c r="M9" i="23"/>
  <c r="L9" i="23"/>
  <c r="K9" i="23"/>
  <c r="J9" i="23"/>
  <c r="I9" i="23"/>
  <c r="H9" i="23"/>
  <c r="G9" i="23"/>
  <c r="F9" i="23"/>
  <c r="E9" i="23"/>
  <c r="D9" i="23"/>
  <c r="C46" i="22"/>
  <c r="C46" i="30"/>
  <c r="C46" i="31"/>
  <c r="C46" i="26"/>
  <c r="N84" i="38"/>
  <c r="M84" i="38"/>
  <c r="L84" i="38"/>
  <c r="K84" i="38"/>
  <c r="J84" i="38"/>
  <c r="I84" i="38"/>
  <c r="H84" i="38"/>
  <c r="G84" i="38"/>
  <c r="F84" i="38"/>
  <c r="E84" i="38"/>
  <c r="D84" i="38"/>
  <c r="C84" i="38"/>
  <c r="B84" i="38"/>
  <c r="N83" i="38"/>
  <c r="M83" i="38"/>
  <c r="L83" i="38"/>
  <c r="K83" i="38"/>
  <c r="J83" i="38"/>
  <c r="I83" i="38"/>
  <c r="H83" i="38"/>
  <c r="G83" i="38"/>
  <c r="F83" i="38"/>
  <c r="E83" i="38"/>
  <c r="D83" i="38"/>
  <c r="C83" i="38"/>
  <c r="E18" i="38"/>
  <c r="F18" i="38" s="1"/>
  <c r="G18" i="38" s="1"/>
  <c r="H18" i="38" s="1"/>
  <c r="I18" i="38" s="1"/>
  <c r="J18" i="38" s="1"/>
  <c r="K18" i="38" s="1"/>
  <c r="L18" i="38" s="1"/>
  <c r="M18" i="38" s="1"/>
  <c r="N18" i="38" s="1"/>
  <c r="O18" i="38" s="1"/>
  <c r="P18" i="38" s="1"/>
  <c r="Q18" i="38" s="1"/>
  <c r="R18" i="38" s="1"/>
  <c r="S18" i="38" s="1"/>
  <c r="T18" i="38" s="1"/>
  <c r="U18" i="38" s="1"/>
  <c r="V18" i="38" s="1"/>
  <c r="W18" i="38" s="1"/>
  <c r="X18" i="38" s="1"/>
  <c r="Y18" i="38" s="1"/>
  <c r="Z18" i="38" s="1"/>
  <c r="AA18" i="38" s="1"/>
  <c r="AB18" i="38" s="1"/>
  <c r="D18" i="38"/>
  <c r="C18" i="38"/>
  <c r="B18" i="38"/>
  <c r="E17" i="38"/>
  <c r="E20" i="38" s="1"/>
  <c r="F20" i="38" s="1"/>
  <c r="D17" i="38"/>
  <c r="D20" i="38" s="1"/>
  <c r="C17" i="38"/>
  <c r="C20" i="38" s="1"/>
  <c r="B17" i="38"/>
  <c r="B20" i="38" s="1"/>
  <c r="E13" i="38"/>
  <c r="E12" i="38"/>
  <c r="F12" i="38" s="1"/>
  <c r="G12" i="38" s="1"/>
  <c r="H12" i="38" s="1"/>
  <c r="I12" i="38" s="1"/>
  <c r="J12" i="38" s="1"/>
  <c r="K12" i="38" s="1"/>
  <c r="L12" i="38" s="1"/>
  <c r="M12" i="38" s="1"/>
  <c r="N12" i="38" s="1"/>
  <c r="O12" i="38" s="1"/>
  <c r="P12" i="38" s="1"/>
  <c r="Q12" i="38" s="1"/>
  <c r="R12" i="38" s="1"/>
  <c r="S12" i="38" s="1"/>
  <c r="T12" i="38" s="1"/>
  <c r="U12" i="38" s="1"/>
  <c r="V12" i="38" s="1"/>
  <c r="W12" i="38" s="1"/>
  <c r="X12" i="38" s="1"/>
  <c r="Y12" i="38" s="1"/>
  <c r="Z12" i="38" s="1"/>
  <c r="AA12" i="38" s="1"/>
  <c r="AB12" i="38" s="1"/>
  <c r="D12" i="38"/>
  <c r="C12" i="38"/>
  <c r="B12" i="38"/>
  <c r="E11" i="38"/>
  <c r="D11" i="38"/>
  <c r="D14" i="38" s="1"/>
  <c r="C11" i="38"/>
  <c r="C14" i="38" s="1"/>
  <c r="B11" i="38"/>
  <c r="B14" i="38" s="1"/>
  <c r="W4" i="38"/>
  <c r="X4" i="38" s="1"/>
  <c r="V4" i="38"/>
  <c r="U4" i="38"/>
  <c r="T4" i="38"/>
  <c r="S4" i="38"/>
  <c r="R4" i="38"/>
  <c r="Q4" i="38"/>
  <c r="P4" i="38"/>
  <c r="O4" i="38"/>
  <c r="N4" i="38"/>
  <c r="M4" i="38"/>
  <c r="L4" i="38"/>
  <c r="K4" i="38"/>
  <c r="J4" i="38"/>
  <c r="I4" i="38"/>
  <c r="H4" i="38"/>
  <c r="G4" i="38"/>
  <c r="F4" i="38"/>
  <c r="B76" i="38"/>
  <c r="F65" i="38"/>
  <c r="F77" i="38" s="1"/>
  <c r="E65" i="38"/>
  <c r="E77" i="38" s="1"/>
  <c r="D65" i="38"/>
  <c r="D77" i="38" s="1"/>
  <c r="C65" i="38"/>
  <c r="C77" i="38" s="1"/>
  <c r="B65" i="38"/>
  <c r="B77" i="38" s="1"/>
  <c r="F62" i="38"/>
  <c r="F76" i="38" s="1"/>
  <c r="E62" i="38"/>
  <c r="E76" i="38" s="1"/>
  <c r="D62" i="38"/>
  <c r="D76" i="38" s="1"/>
  <c r="C62" i="38"/>
  <c r="C76" i="38" s="1"/>
  <c r="B61" i="38"/>
  <c r="F59" i="38"/>
  <c r="F75" i="38" s="1"/>
  <c r="E59" i="38"/>
  <c r="E75" i="38" s="1"/>
  <c r="D59" i="38"/>
  <c r="D75" i="38" s="1"/>
  <c r="C59" i="38"/>
  <c r="C75" i="38" s="1"/>
  <c r="E50" i="38"/>
  <c r="D50" i="38"/>
  <c r="C50" i="38"/>
  <c r="B48" i="38"/>
  <c r="B50" i="38" s="1"/>
  <c r="E41" i="38"/>
  <c r="E42" i="38" s="1"/>
  <c r="D41" i="38"/>
  <c r="D42" i="38" s="1"/>
  <c r="C41" i="38"/>
  <c r="C42" i="38" s="1"/>
  <c r="D87" i="38" l="1"/>
  <c r="L87" i="38"/>
  <c r="H87" i="38"/>
  <c r="E87" i="38"/>
  <c r="M87" i="38"/>
  <c r="I87" i="38"/>
  <c r="G87" i="38"/>
  <c r="E14" i="38"/>
  <c r="F14" i="38" s="1"/>
  <c r="G14" i="38" s="1"/>
  <c r="H14" i="38" s="1"/>
  <c r="I14" i="38" s="1"/>
  <c r="J14" i="38" s="1"/>
  <c r="K14" i="38" s="1"/>
  <c r="L14" i="38" s="1"/>
  <c r="M14" i="38" s="1"/>
  <c r="N14" i="38" s="1"/>
  <c r="O14" i="38" s="1"/>
  <c r="P14" i="38" s="1"/>
  <c r="Q14" i="38" s="1"/>
  <c r="R14" i="38" s="1"/>
  <c r="S14" i="38" s="1"/>
  <c r="T14" i="38" s="1"/>
  <c r="U14" i="38" s="1"/>
  <c r="V14" i="38" s="1"/>
  <c r="W14" i="38" s="1"/>
  <c r="X14" i="38" s="1"/>
  <c r="Y14" i="38" s="1"/>
  <c r="Z14" i="38" s="1"/>
  <c r="AA14" i="38" s="1"/>
  <c r="AB14" i="38" s="1"/>
  <c r="O16" i="43"/>
  <c r="E24" i="37"/>
  <c r="F24" i="37" s="1"/>
  <c r="F13" i="38"/>
  <c r="F11" i="38" s="1"/>
  <c r="F9" i="38" s="1"/>
  <c r="F87" i="38"/>
  <c r="J87" i="38"/>
  <c r="N87" i="38"/>
  <c r="C87" i="38"/>
  <c r="K87" i="38"/>
  <c r="Y4" i="38"/>
  <c r="Z4" i="38" s="1"/>
  <c r="AA4" i="38" s="1"/>
  <c r="AB4" i="38" s="1"/>
  <c r="X19" i="38"/>
  <c r="G20" i="38"/>
  <c r="F17" i="38"/>
  <c r="E44" i="37"/>
  <c r="E22" i="22"/>
  <c r="P16" i="43" l="1"/>
  <c r="G13" i="38"/>
  <c r="F10" i="38"/>
  <c r="H20" i="38"/>
  <c r="G17" i="38"/>
  <c r="F15" i="38"/>
  <c r="F16" i="38"/>
  <c r="F23" i="38" s="1"/>
  <c r="Y19" i="38"/>
  <c r="C10" i="30" l="1"/>
  <c r="F26" i="38"/>
  <c r="F27" i="38"/>
  <c r="F25" i="38"/>
  <c r="H13" i="38"/>
  <c r="C10" i="22"/>
  <c r="Q16" i="43"/>
  <c r="C10" i="26"/>
  <c r="C10" i="31"/>
  <c r="G11" i="38"/>
  <c r="G9" i="38" s="1"/>
  <c r="C10" i="23"/>
  <c r="F22" i="38"/>
  <c r="H17" i="38"/>
  <c r="I20" i="38"/>
  <c r="Z19" i="38"/>
  <c r="G15" i="38"/>
  <c r="G16" i="38"/>
  <c r="G23" i="38" s="1"/>
  <c r="D10" i="23" l="1"/>
  <c r="G25" i="38"/>
  <c r="G26" i="38"/>
  <c r="H11" i="38"/>
  <c r="H10" i="38" s="1"/>
  <c r="D10" i="26"/>
  <c r="D10" i="31"/>
  <c r="D10" i="22"/>
  <c r="I13" i="38"/>
  <c r="D10" i="30"/>
  <c r="G27" i="38"/>
  <c r="G10" i="38"/>
  <c r="R16" i="43"/>
  <c r="J20" i="38"/>
  <c r="I17" i="38"/>
  <c r="AA19" i="38"/>
  <c r="H15" i="38"/>
  <c r="H16" i="38"/>
  <c r="H23" i="38" s="1"/>
  <c r="C14" i="31" l="1"/>
  <c r="C12" i="31" s="1"/>
  <c r="C10" i="37"/>
  <c r="E10" i="30"/>
  <c r="H9" i="38"/>
  <c r="I11" i="38"/>
  <c r="I10" i="38" s="1"/>
  <c r="E10" i="22"/>
  <c r="J13" i="38"/>
  <c r="E10" i="26"/>
  <c r="E10" i="23"/>
  <c r="E10" i="31"/>
  <c r="H25" i="38"/>
  <c r="H27" i="38"/>
  <c r="H26" i="38"/>
  <c r="C14" i="23"/>
  <c r="C15" i="23" s="1"/>
  <c r="C14" i="30"/>
  <c r="C15" i="30" s="1"/>
  <c r="C14" i="22"/>
  <c r="C14" i="26"/>
  <c r="C13" i="26" s="1"/>
  <c r="G22" i="38"/>
  <c r="S16" i="43"/>
  <c r="H22" i="38"/>
  <c r="D14" i="30"/>
  <c r="D14" i="22"/>
  <c r="D14" i="26"/>
  <c r="D14" i="23"/>
  <c r="D14" i="31"/>
  <c r="AB19" i="38"/>
  <c r="I16" i="38"/>
  <c r="I23" i="38" s="1"/>
  <c r="I15" i="38"/>
  <c r="K20" i="38"/>
  <c r="J17" i="38"/>
  <c r="I9" i="38" l="1"/>
  <c r="C13" i="31"/>
  <c r="D15" i="31"/>
  <c r="C11" i="31"/>
  <c r="C15" i="31"/>
  <c r="F10" i="30"/>
  <c r="C12" i="30"/>
  <c r="C12" i="22"/>
  <c r="C13" i="22"/>
  <c r="C13" i="23"/>
  <c r="C12" i="23"/>
  <c r="D15" i="23"/>
  <c r="D12" i="23"/>
  <c r="D13" i="23"/>
  <c r="D13" i="22"/>
  <c r="D12" i="22"/>
  <c r="C13" i="30"/>
  <c r="F10" i="23"/>
  <c r="F10" i="22"/>
  <c r="F10" i="31"/>
  <c r="K13" i="38"/>
  <c r="G10" i="30" s="1"/>
  <c r="F10" i="26"/>
  <c r="J11" i="38"/>
  <c r="J10" i="38" s="1"/>
  <c r="D15" i="22"/>
  <c r="C11" i="30"/>
  <c r="D15" i="30"/>
  <c r="I25" i="38"/>
  <c r="C12" i="26"/>
  <c r="I26" i="38"/>
  <c r="F10" i="45"/>
  <c r="F14" i="45" s="1"/>
  <c r="F10" i="44"/>
  <c r="F14" i="44" s="1"/>
  <c r="F10" i="43"/>
  <c r="F14" i="43" s="1"/>
  <c r="F10" i="42"/>
  <c r="I27" i="38"/>
  <c r="C15" i="22"/>
  <c r="C15" i="26"/>
  <c r="C11" i="23"/>
  <c r="C11" i="22"/>
  <c r="D15" i="26"/>
  <c r="E11" i="44"/>
  <c r="E11" i="45"/>
  <c r="E11" i="42"/>
  <c r="E11" i="43"/>
  <c r="T16" i="43"/>
  <c r="D11" i="22"/>
  <c r="D13" i="31"/>
  <c r="D12" i="31"/>
  <c r="D11" i="31"/>
  <c r="D11" i="23"/>
  <c r="D13" i="30"/>
  <c r="D12" i="30"/>
  <c r="D11" i="30"/>
  <c r="I22" i="38"/>
  <c r="E14" i="22"/>
  <c r="E14" i="23"/>
  <c r="E14" i="31"/>
  <c r="E14" i="26"/>
  <c r="E14" i="30"/>
  <c r="D13" i="26"/>
  <c r="D12" i="26"/>
  <c r="D11" i="26"/>
  <c r="J9" i="38"/>
  <c r="J15" i="38"/>
  <c r="J16" i="38"/>
  <c r="J23" i="38" s="1"/>
  <c r="L20" i="38"/>
  <c r="K17" i="38"/>
  <c r="G10" i="22" l="1"/>
  <c r="L13" i="38"/>
  <c r="H10" i="23" s="1"/>
  <c r="C11" i="37"/>
  <c r="C17" i="37" s="1"/>
  <c r="C21" i="35"/>
  <c r="E11" i="37"/>
  <c r="E21" i="35"/>
  <c r="D11" i="37"/>
  <c r="D17" i="37" s="1"/>
  <c r="D21" i="35"/>
  <c r="F11" i="37"/>
  <c r="F21" i="35"/>
  <c r="G10" i="31"/>
  <c r="E12" i="22"/>
  <c r="E13" i="22"/>
  <c r="E13" i="23"/>
  <c r="E12" i="23"/>
  <c r="K11" i="38"/>
  <c r="K10" i="38" s="1"/>
  <c r="G10" i="23"/>
  <c r="G10" i="26"/>
  <c r="J27" i="38"/>
  <c r="E12" i="45"/>
  <c r="E12" i="44"/>
  <c r="E12" i="43"/>
  <c r="E12" i="42"/>
  <c r="J25" i="38"/>
  <c r="F14" i="42"/>
  <c r="G10" i="45"/>
  <c r="G14" i="45" s="1"/>
  <c r="G10" i="44"/>
  <c r="G14" i="44" s="1"/>
  <c r="G10" i="43"/>
  <c r="G14" i="43" s="1"/>
  <c r="G10" i="42"/>
  <c r="J26" i="38"/>
  <c r="E13" i="45"/>
  <c r="E13" i="44"/>
  <c r="E13" i="43"/>
  <c r="E13" i="42"/>
  <c r="E17" i="45"/>
  <c r="E17" i="43"/>
  <c r="F11" i="43"/>
  <c r="F11" i="45"/>
  <c r="F11" i="42"/>
  <c r="F11" i="44"/>
  <c r="E17" i="42"/>
  <c r="E17" i="44"/>
  <c r="U16" i="43"/>
  <c r="E11" i="22"/>
  <c r="H10" i="22"/>
  <c r="H10" i="31"/>
  <c r="E11" i="26"/>
  <c r="E13" i="26"/>
  <c r="E12" i="26"/>
  <c r="E15" i="26"/>
  <c r="E12" i="31"/>
  <c r="E13" i="31"/>
  <c r="E11" i="31"/>
  <c r="E15" i="31"/>
  <c r="E13" i="30"/>
  <c r="E11" i="30"/>
  <c r="E12" i="30"/>
  <c r="E15" i="30"/>
  <c r="J22" i="38"/>
  <c r="F14" i="31"/>
  <c r="F14" i="23"/>
  <c r="F14" i="30"/>
  <c r="F14" i="26"/>
  <c r="F15" i="26" s="1"/>
  <c r="F14" i="22"/>
  <c r="E11" i="23"/>
  <c r="E15" i="23"/>
  <c r="E15" i="22"/>
  <c r="K15" i="38"/>
  <c r="K16" i="38"/>
  <c r="K23" i="38" s="1"/>
  <c r="M20" i="38"/>
  <c r="L17" i="38"/>
  <c r="K9" i="38" l="1"/>
  <c r="M13" i="38"/>
  <c r="H10" i="30"/>
  <c r="F13" i="43"/>
  <c r="G13" i="43" s="1"/>
  <c r="D13" i="37"/>
  <c r="D23" i="35"/>
  <c r="F12" i="45"/>
  <c r="G12" i="45" s="1"/>
  <c r="F12" i="37"/>
  <c r="F22" i="35"/>
  <c r="L11" i="38"/>
  <c r="L9" i="38" s="1"/>
  <c r="H10" i="26"/>
  <c r="F13" i="44"/>
  <c r="G13" i="44" s="1"/>
  <c r="E13" i="37"/>
  <c r="E23" i="35"/>
  <c r="F12" i="42"/>
  <c r="G12" i="42" s="1"/>
  <c r="C12" i="37"/>
  <c r="C22" i="35"/>
  <c r="F13" i="42"/>
  <c r="G13" i="42" s="1"/>
  <c r="C13" i="37"/>
  <c r="C23" i="35"/>
  <c r="F12" i="44"/>
  <c r="E12" i="37"/>
  <c r="E22" i="35"/>
  <c r="F13" i="45"/>
  <c r="G13" i="45" s="1"/>
  <c r="F13" i="37"/>
  <c r="F23" i="35"/>
  <c r="F12" i="43"/>
  <c r="D12" i="37"/>
  <c r="D22" i="35"/>
  <c r="F15" i="22"/>
  <c r="F13" i="22"/>
  <c r="F12" i="22"/>
  <c r="F15" i="23"/>
  <c r="F12" i="23"/>
  <c r="F13" i="23"/>
  <c r="E15" i="45"/>
  <c r="E18" i="45" s="1"/>
  <c r="E20" i="45" s="1"/>
  <c r="E21" i="45" s="1"/>
  <c r="E15" i="44"/>
  <c r="H10" i="45"/>
  <c r="H10" i="44"/>
  <c r="H14" i="44" s="1"/>
  <c r="H10" i="43"/>
  <c r="H14" i="43" s="1"/>
  <c r="H10" i="42"/>
  <c r="K27" i="38"/>
  <c r="G12" i="43"/>
  <c r="E15" i="42"/>
  <c r="E15" i="43"/>
  <c r="D15" i="37" s="1"/>
  <c r="D19" i="37" s="1"/>
  <c r="K26" i="38"/>
  <c r="G14" i="42"/>
  <c r="K25" i="38"/>
  <c r="F17" i="43"/>
  <c r="F17" i="42"/>
  <c r="F17" i="45"/>
  <c r="G11" i="43"/>
  <c r="G11" i="45"/>
  <c r="G11" i="42"/>
  <c r="G11" i="44"/>
  <c r="F17" i="44"/>
  <c r="V16" i="43"/>
  <c r="F11" i="23"/>
  <c r="F15" i="30"/>
  <c r="F11" i="22"/>
  <c r="F13" i="31"/>
  <c r="F12" i="31"/>
  <c r="F11" i="31"/>
  <c r="F15" i="31"/>
  <c r="I10" i="22"/>
  <c r="I10" i="23"/>
  <c r="I10" i="26"/>
  <c r="I10" i="31"/>
  <c r="I10" i="30"/>
  <c r="E17" i="37"/>
  <c r="F12" i="30"/>
  <c r="F13" i="30"/>
  <c r="F11" i="30"/>
  <c r="K22" i="38"/>
  <c r="G14" i="30"/>
  <c r="G14" i="23"/>
  <c r="G14" i="22"/>
  <c r="G14" i="31"/>
  <c r="G14" i="26"/>
  <c r="F11" i="26"/>
  <c r="F12" i="26"/>
  <c r="F13" i="26"/>
  <c r="L15" i="38"/>
  <c r="L16" i="38"/>
  <c r="L23" i="38" s="1"/>
  <c r="N20" i="38"/>
  <c r="M17" i="38"/>
  <c r="N13" i="38"/>
  <c r="M11" i="38"/>
  <c r="F15" i="42" l="1"/>
  <c r="F15" i="45"/>
  <c r="F15" i="43"/>
  <c r="F27" i="43" s="1"/>
  <c r="F28" i="43" s="1"/>
  <c r="D25" i="37"/>
  <c r="D26" i="37" s="1"/>
  <c r="C18" i="37"/>
  <c r="F18" i="37"/>
  <c r="L10" i="38"/>
  <c r="F15" i="44"/>
  <c r="F18" i="44" s="1"/>
  <c r="D21" i="37"/>
  <c r="E25" i="35"/>
  <c r="E15" i="37"/>
  <c r="E19" i="37" s="1"/>
  <c r="G12" i="44"/>
  <c r="G15" i="44" s="1"/>
  <c r="C15" i="37"/>
  <c r="C25" i="35"/>
  <c r="H12" i="42"/>
  <c r="F25" i="35"/>
  <c r="F15" i="37"/>
  <c r="F19" i="37" s="1"/>
  <c r="D18" i="37"/>
  <c r="E18" i="37"/>
  <c r="E27" i="43"/>
  <c r="E28" i="43" s="1"/>
  <c r="D25" i="35"/>
  <c r="G13" i="23"/>
  <c r="G12" i="23"/>
  <c r="E27" i="42"/>
  <c r="E28" i="42" s="1"/>
  <c r="H13" i="45"/>
  <c r="E18" i="44"/>
  <c r="E20" i="44" s="1"/>
  <c r="E21" i="44" s="1"/>
  <c r="E23" i="44" s="1"/>
  <c r="E24" i="44" s="1"/>
  <c r="H13" i="42"/>
  <c r="G12" i="22"/>
  <c r="G13" i="22"/>
  <c r="E18" i="43"/>
  <c r="E20" i="43" s="1"/>
  <c r="E21" i="43" s="1"/>
  <c r="E23" i="43" s="1"/>
  <c r="E24" i="43" s="1"/>
  <c r="E27" i="45"/>
  <c r="E28" i="45" s="1"/>
  <c r="H14" i="42"/>
  <c r="H14" i="45"/>
  <c r="H13" i="43"/>
  <c r="E18" i="42"/>
  <c r="E20" i="42" s="1"/>
  <c r="E21" i="42" s="1"/>
  <c r="E23" i="42" s="1"/>
  <c r="E24" i="42" s="1"/>
  <c r="H12" i="43"/>
  <c r="H12" i="45"/>
  <c r="E27" i="44"/>
  <c r="E28" i="44" s="1"/>
  <c r="I10" i="45"/>
  <c r="I10" i="44"/>
  <c r="I14" i="44" s="1"/>
  <c r="I10" i="43"/>
  <c r="I10" i="42"/>
  <c r="L26" i="38"/>
  <c r="L25" i="38"/>
  <c r="L27" i="38"/>
  <c r="H13" i="44"/>
  <c r="G17" i="45"/>
  <c r="G15" i="45"/>
  <c r="F27" i="45"/>
  <c r="F28" i="45" s="1"/>
  <c r="F18" i="45"/>
  <c r="F18" i="43"/>
  <c r="G17" i="44"/>
  <c r="G17" i="43"/>
  <c r="G15" i="43"/>
  <c r="F27" i="42"/>
  <c r="F28" i="42" s="1"/>
  <c r="F18" i="42"/>
  <c r="F21" i="45"/>
  <c r="E23" i="45"/>
  <c r="E24" i="45" s="1"/>
  <c r="G17" i="42"/>
  <c r="G15" i="42"/>
  <c r="W16" i="43"/>
  <c r="H14" i="22"/>
  <c r="G11" i="26"/>
  <c r="G12" i="26"/>
  <c r="G13" i="26"/>
  <c r="G13" i="31"/>
  <c r="G12" i="31"/>
  <c r="G11" i="31"/>
  <c r="G15" i="31"/>
  <c r="J10" i="31"/>
  <c r="J10" i="22"/>
  <c r="J10" i="30"/>
  <c r="J10" i="26"/>
  <c r="J10" i="23"/>
  <c r="G11" i="22"/>
  <c r="G15" i="22"/>
  <c r="G15" i="26"/>
  <c r="G13" i="30"/>
  <c r="G12" i="30"/>
  <c r="G11" i="30"/>
  <c r="F17" i="37"/>
  <c r="G15" i="30"/>
  <c r="G11" i="23"/>
  <c r="G15" i="23"/>
  <c r="M10" i="38"/>
  <c r="M9" i="38"/>
  <c r="M16" i="38"/>
  <c r="M23" i="38" s="1"/>
  <c r="M15" i="38"/>
  <c r="O20" i="38"/>
  <c r="N17" i="38"/>
  <c r="O13" i="38"/>
  <c r="N11" i="38"/>
  <c r="H11" i="43" l="1"/>
  <c r="H17" i="43" s="1"/>
  <c r="H11" i="42"/>
  <c r="H17" i="42" s="1"/>
  <c r="I12" i="42"/>
  <c r="H14" i="31"/>
  <c r="H15" i="31" s="1"/>
  <c r="E21" i="37"/>
  <c r="F27" i="44"/>
  <c r="F28" i="44" s="1"/>
  <c r="H14" i="23"/>
  <c r="H12" i="23" s="1"/>
  <c r="H14" i="30"/>
  <c r="H15" i="30" s="1"/>
  <c r="F21" i="42"/>
  <c r="F23" i="42" s="1"/>
  <c r="F24" i="42" s="1"/>
  <c r="H11" i="45"/>
  <c r="H17" i="45" s="1"/>
  <c r="H14" i="26"/>
  <c r="H15" i="26" s="1"/>
  <c r="L22" i="38"/>
  <c r="H11" i="44"/>
  <c r="H17" i="44" s="1"/>
  <c r="I13" i="45"/>
  <c r="C19" i="37"/>
  <c r="C25" i="37"/>
  <c r="C21" i="37"/>
  <c r="H12" i="44"/>
  <c r="I12" i="44" s="1"/>
  <c r="E25" i="37"/>
  <c r="D27" i="37"/>
  <c r="D30" i="35" s="1"/>
  <c r="D29" i="35"/>
  <c r="F21" i="44"/>
  <c r="G21" i="44" s="1"/>
  <c r="F21" i="43"/>
  <c r="G21" i="43" s="1"/>
  <c r="H15" i="22"/>
  <c r="H13" i="22"/>
  <c r="H12" i="22"/>
  <c r="I12" i="43"/>
  <c r="I14" i="45"/>
  <c r="I13" i="43"/>
  <c r="I14" i="42"/>
  <c r="I14" i="43"/>
  <c r="I13" i="42"/>
  <c r="M26" i="38"/>
  <c r="J10" i="45"/>
  <c r="J10" i="44"/>
  <c r="J14" i="44" s="1"/>
  <c r="J10" i="43"/>
  <c r="J10" i="42"/>
  <c r="I13" i="44"/>
  <c r="I12" i="45"/>
  <c r="M27" i="38"/>
  <c r="M25" i="38"/>
  <c r="E30" i="45"/>
  <c r="E30" i="43"/>
  <c r="G18" i="43"/>
  <c r="G27" i="43"/>
  <c r="G28" i="43" s="1"/>
  <c r="G27" i="44"/>
  <c r="G28" i="44" s="1"/>
  <c r="G18" i="44"/>
  <c r="I11" i="44"/>
  <c r="I11" i="43"/>
  <c r="I11" i="45"/>
  <c r="I11" i="42"/>
  <c r="G27" i="42"/>
  <c r="G28" i="42" s="1"/>
  <c r="G18" i="42"/>
  <c r="H15" i="43"/>
  <c r="G27" i="45"/>
  <c r="G28" i="45" s="1"/>
  <c r="G18" i="45"/>
  <c r="F23" i="45"/>
  <c r="F24" i="45" s="1"/>
  <c r="G21" i="45"/>
  <c r="E30" i="42"/>
  <c r="E14" i="35" s="1"/>
  <c r="E30" i="44"/>
  <c r="E16" i="35" s="1"/>
  <c r="X16" i="43"/>
  <c r="F25" i="37"/>
  <c r="F21" i="37"/>
  <c r="M22" i="38"/>
  <c r="I14" i="22"/>
  <c r="I14" i="30"/>
  <c r="I14" i="26"/>
  <c r="I14" i="23"/>
  <c r="I14" i="31"/>
  <c r="H12" i="31"/>
  <c r="K10" i="30"/>
  <c r="K10" i="23"/>
  <c r="K10" i="26"/>
  <c r="K10" i="22"/>
  <c r="K10" i="31"/>
  <c r="H11" i="26"/>
  <c r="H13" i="26"/>
  <c r="H11" i="22"/>
  <c r="N9" i="38"/>
  <c r="N10" i="38"/>
  <c r="P13" i="38"/>
  <c r="O11" i="38"/>
  <c r="N15" i="38"/>
  <c r="N16" i="38"/>
  <c r="N23" i="38" s="1"/>
  <c r="P20" i="38"/>
  <c r="O17" i="38"/>
  <c r="G21" i="42" l="1"/>
  <c r="H21" i="42" s="1"/>
  <c r="J12" i="42"/>
  <c r="H15" i="42"/>
  <c r="H18" i="42" s="1"/>
  <c r="H11" i="30"/>
  <c r="H15" i="45"/>
  <c r="H18" i="45" s="1"/>
  <c r="H13" i="31"/>
  <c r="H11" i="31"/>
  <c r="E26" i="37"/>
  <c r="E29" i="35" s="1"/>
  <c r="H12" i="26"/>
  <c r="J13" i="45"/>
  <c r="H12" i="30"/>
  <c r="H13" i="30"/>
  <c r="H11" i="23"/>
  <c r="H13" i="23"/>
  <c r="H15" i="23"/>
  <c r="I15" i="30"/>
  <c r="F23" i="43"/>
  <c r="F24" i="43" s="1"/>
  <c r="F23" i="44"/>
  <c r="F24" i="44" s="1"/>
  <c r="C26" i="37"/>
  <c r="H15" i="44"/>
  <c r="H27" i="44" s="1"/>
  <c r="H28" i="44" s="1"/>
  <c r="E27" i="37"/>
  <c r="E30" i="35" s="1"/>
  <c r="E31" i="45"/>
  <c r="E33" i="45" s="1"/>
  <c r="E10" i="35" s="1"/>
  <c r="E17" i="35"/>
  <c r="E32" i="43"/>
  <c r="E15" i="35"/>
  <c r="I15" i="23"/>
  <c r="I13" i="23"/>
  <c r="I12" i="23"/>
  <c r="J13" i="42"/>
  <c r="I12" i="22"/>
  <c r="I13" i="22"/>
  <c r="J14" i="43"/>
  <c r="J13" i="43"/>
  <c r="J13" i="44"/>
  <c r="J12" i="44"/>
  <c r="J12" i="43"/>
  <c r="E32" i="45"/>
  <c r="J14" i="42"/>
  <c r="K10" i="45"/>
  <c r="K10" i="44"/>
  <c r="K14" i="44" s="1"/>
  <c r="K10" i="43"/>
  <c r="K10" i="42"/>
  <c r="K12" i="42" s="1"/>
  <c r="N25" i="38"/>
  <c r="N26" i="38"/>
  <c r="N27" i="38"/>
  <c r="J12" i="45"/>
  <c r="J14" i="45"/>
  <c r="E31" i="43"/>
  <c r="E33" i="43" s="1"/>
  <c r="E8" i="35" s="1"/>
  <c r="H27" i="42"/>
  <c r="H28" i="42" s="1"/>
  <c r="I17" i="45"/>
  <c r="I15" i="45"/>
  <c r="F30" i="42"/>
  <c r="G23" i="43"/>
  <c r="G24" i="43" s="1"/>
  <c r="H21" i="43"/>
  <c r="J11" i="43"/>
  <c r="J11" i="45"/>
  <c r="J11" i="44"/>
  <c r="J11" i="42"/>
  <c r="I17" i="44"/>
  <c r="I15" i="44"/>
  <c r="E31" i="44"/>
  <c r="E32" i="44"/>
  <c r="G23" i="45"/>
  <c r="G24" i="45" s="1"/>
  <c r="H21" i="45"/>
  <c r="I17" i="42"/>
  <c r="I15" i="42"/>
  <c r="H18" i="43"/>
  <c r="H27" i="43"/>
  <c r="H28" i="43" s="1"/>
  <c r="H21" i="44"/>
  <c r="G23" i="44"/>
  <c r="G24" i="44" s="1"/>
  <c r="E31" i="42"/>
  <c r="E32" i="42"/>
  <c r="G23" i="42"/>
  <c r="G24" i="42" s="1"/>
  <c r="I17" i="43"/>
  <c r="I15" i="43"/>
  <c r="F30" i="45"/>
  <c r="F17" i="35" s="1"/>
  <c r="I12" i="26"/>
  <c r="I11" i="26"/>
  <c r="I13" i="26"/>
  <c r="F26" i="37"/>
  <c r="I13" i="30"/>
  <c r="I11" i="30"/>
  <c r="I12" i="30"/>
  <c r="L10" i="22"/>
  <c r="L10" i="30"/>
  <c r="L10" i="31"/>
  <c r="L10" i="23"/>
  <c r="L10" i="26"/>
  <c r="I15" i="26"/>
  <c r="I13" i="31"/>
  <c r="I11" i="31"/>
  <c r="I12" i="31"/>
  <c r="I15" i="31"/>
  <c r="I11" i="22"/>
  <c r="I15" i="22"/>
  <c r="N22" i="38"/>
  <c r="J14" i="31"/>
  <c r="J14" i="23"/>
  <c r="J14" i="22"/>
  <c r="J14" i="30"/>
  <c r="J14" i="26"/>
  <c r="J15" i="26" s="1"/>
  <c r="I11" i="23"/>
  <c r="O15" i="38"/>
  <c r="O16" i="38"/>
  <c r="O23" i="38" s="1"/>
  <c r="O9" i="38"/>
  <c r="O10" i="38"/>
  <c r="P17" i="38"/>
  <c r="Q20" i="38"/>
  <c r="Q13" i="38"/>
  <c r="P11" i="38"/>
  <c r="H27" i="45" l="1"/>
  <c r="H28" i="45" s="1"/>
  <c r="K13" i="45"/>
  <c r="F30" i="43"/>
  <c r="F31" i="43" s="1"/>
  <c r="F33" i="43" s="1"/>
  <c r="F8" i="35" s="1"/>
  <c r="H18" i="44"/>
  <c r="C29" i="35"/>
  <c r="C27" i="37"/>
  <c r="C30" i="35" s="1"/>
  <c r="F30" i="44"/>
  <c r="F32" i="44" s="1"/>
  <c r="F27" i="37"/>
  <c r="F30" i="35" s="1"/>
  <c r="F29" i="35"/>
  <c r="K14" i="43"/>
  <c r="F31" i="44"/>
  <c r="F33" i="44" s="1"/>
  <c r="F9" i="35" s="1"/>
  <c r="F31" i="42"/>
  <c r="F33" i="42" s="1"/>
  <c r="F7" i="35" s="1"/>
  <c r="F14" i="35"/>
  <c r="K13" i="43"/>
  <c r="K12" i="43"/>
  <c r="J13" i="22"/>
  <c r="J12" i="22"/>
  <c r="J15" i="23"/>
  <c r="J12" i="23"/>
  <c r="J13" i="23"/>
  <c r="K14" i="42"/>
  <c r="K12" i="44"/>
  <c r="K12" i="45"/>
  <c r="K13" i="44"/>
  <c r="L10" i="45"/>
  <c r="L13" i="45" s="1"/>
  <c r="L10" i="44"/>
  <c r="L14" i="44" s="1"/>
  <c r="L10" i="43"/>
  <c r="L10" i="42"/>
  <c r="L14" i="42" s="1"/>
  <c r="K14" i="45"/>
  <c r="O27" i="38"/>
  <c r="K13" i="42"/>
  <c r="O26" i="38"/>
  <c r="O25" i="38"/>
  <c r="G30" i="42"/>
  <c r="G14" i="35" s="1"/>
  <c r="I27" i="43"/>
  <c r="I28" i="43" s="1"/>
  <c r="I18" i="43"/>
  <c r="E33" i="42"/>
  <c r="E7" i="35" s="1"/>
  <c r="F32" i="42"/>
  <c r="I18" i="42"/>
  <c r="I27" i="42"/>
  <c r="I28" i="42" s="1"/>
  <c r="G30" i="45"/>
  <c r="G17" i="35" s="1"/>
  <c r="J17" i="44"/>
  <c r="J15" i="44"/>
  <c r="H23" i="43"/>
  <c r="H24" i="43" s="1"/>
  <c r="I21" i="43"/>
  <c r="G30" i="43"/>
  <c r="G15" i="35" s="1"/>
  <c r="K11" i="43"/>
  <c r="K11" i="45"/>
  <c r="K11" i="42"/>
  <c r="K11" i="44"/>
  <c r="I27" i="44"/>
  <c r="I28" i="44" s="1"/>
  <c r="I18" i="44"/>
  <c r="J17" i="43"/>
  <c r="J15" i="43"/>
  <c r="I18" i="45"/>
  <c r="I27" i="45"/>
  <c r="I28" i="45" s="1"/>
  <c r="E33" i="44"/>
  <c r="E9" i="35" s="1"/>
  <c r="J17" i="42"/>
  <c r="J15" i="42"/>
  <c r="F31" i="45"/>
  <c r="F32" i="45"/>
  <c r="I21" i="42"/>
  <c r="H23" i="42"/>
  <c r="H24" i="42" s="1"/>
  <c r="I21" i="44"/>
  <c r="H23" i="44"/>
  <c r="H24" i="44" s="1"/>
  <c r="H23" i="45"/>
  <c r="H24" i="45" s="1"/>
  <c r="I21" i="45"/>
  <c r="G30" i="44"/>
  <c r="G16" i="35" s="1"/>
  <c r="J17" i="45"/>
  <c r="J15" i="45"/>
  <c r="M10" i="22"/>
  <c r="M10" i="31"/>
  <c r="M10" i="23"/>
  <c r="M10" i="26"/>
  <c r="M10" i="30"/>
  <c r="J13" i="30"/>
  <c r="J11" i="30"/>
  <c r="J12" i="30"/>
  <c r="J15" i="30"/>
  <c r="J11" i="22"/>
  <c r="J15" i="22"/>
  <c r="J11" i="23"/>
  <c r="O22" i="38"/>
  <c r="K14" i="30"/>
  <c r="K14" i="23"/>
  <c r="K14" i="22"/>
  <c r="K14" i="31"/>
  <c r="K14" i="26"/>
  <c r="J11" i="26"/>
  <c r="J12" i="26"/>
  <c r="J13" i="26"/>
  <c r="J12" i="31"/>
  <c r="J13" i="31"/>
  <c r="J11" i="31"/>
  <c r="J15" i="31"/>
  <c r="P10" i="38"/>
  <c r="P9" i="38"/>
  <c r="R13" i="38"/>
  <c r="Q11" i="38"/>
  <c r="R20" i="38"/>
  <c r="Q17" i="38"/>
  <c r="P15" i="38"/>
  <c r="P16" i="38"/>
  <c r="P23" i="38" s="1"/>
  <c r="F32" i="43" l="1"/>
  <c r="F15" i="35"/>
  <c r="F16" i="35"/>
  <c r="L13" i="42"/>
  <c r="L13" i="43"/>
  <c r="L12" i="43"/>
  <c r="K12" i="22"/>
  <c r="K13" i="22"/>
  <c r="L14" i="43"/>
  <c r="L13" i="44"/>
  <c r="K13" i="23"/>
  <c r="K12" i="23"/>
  <c r="L12" i="45"/>
  <c r="L12" i="44"/>
  <c r="P27" i="38"/>
  <c r="L14" i="45"/>
  <c r="L12" i="42"/>
  <c r="M10" i="45"/>
  <c r="M10" i="44"/>
  <c r="M14" i="44" s="1"/>
  <c r="M10" i="43"/>
  <c r="M10" i="42"/>
  <c r="M14" i="42" s="1"/>
  <c r="P25" i="38"/>
  <c r="P26" i="38"/>
  <c r="H30" i="42"/>
  <c r="H30" i="43"/>
  <c r="H30" i="44"/>
  <c r="G31" i="42"/>
  <c r="G33" i="42" s="1"/>
  <c r="G7" i="35" s="1"/>
  <c r="G32" i="42"/>
  <c r="G31" i="44"/>
  <c r="G32" i="44"/>
  <c r="K17" i="45"/>
  <c r="K15" i="45"/>
  <c r="G31" i="43"/>
  <c r="G32" i="43"/>
  <c r="J27" i="44"/>
  <c r="J28" i="44" s="1"/>
  <c r="J18" i="44"/>
  <c r="G31" i="45"/>
  <c r="G33" i="45" s="1"/>
  <c r="G10" i="35" s="1"/>
  <c r="H30" i="45"/>
  <c r="H17" i="35" s="1"/>
  <c r="F33" i="45"/>
  <c r="F10" i="35" s="1"/>
  <c r="K17" i="44"/>
  <c r="K15" i="44"/>
  <c r="J18" i="45"/>
  <c r="J27" i="45"/>
  <c r="J28" i="45" s="1"/>
  <c r="J21" i="45"/>
  <c r="I23" i="45"/>
  <c r="I24" i="45" s="1"/>
  <c r="I23" i="44"/>
  <c r="I24" i="44" s="1"/>
  <c r="J21" i="44"/>
  <c r="J21" i="42"/>
  <c r="I23" i="42"/>
  <c r="I24" i="42" s="1"/>
  <c r="G32" i="45"/>
  <c r="J27" i="42"/>
  <c r="J28" i="42" s="1"/>
  <c r="J18" i="42"/>
  <c r="J27" i="43"/>
  <c r="J28" i="43" s="1"/>
  <c r="J18" i="43"/>
  <c r="K17" i="43"/>
  <c r="K15" i="43"/>
  <c r="I23" i="43"/>
  <c r="I24" i="43" s="1"/>
  <c r="J21" i="43"/>
  <c r="L11" i="45"/>
  <c r="L11" i="42"/>
  <c r="L11" i="44"/>
  <c r="L11" i="43"/>
  <c r="K17" i="42"/>
  <c r="K15" i="42"/>
  <c r="K13" i="31"/>
  <c r="K12" i="31"/>
  <c r="K11" i="31"/>
  <c r="K15" i="31"/>
  <c r="N10" i="31"/>
  <c r="N10" i="26"/>
  <c r="N10" i="30"/>
  <c r="N10" i="22"/>
  <c r="N10" i="23"/>
  <c r="K11" i="22"/>
  <c r="K15" i="22"/>
  <c r="K11" i="23"/>
  <c r="K15" i="23"/>
  <c r="P22" i="38"/>
  <c r="L14" i="30"/>
  <c r="L14" i="22"/>
  <c r="L14" i="23"/>
  <c r="L14" i="31"/>
  <c r="L14" i="26"/>
  <c r="K11" i="26"/>
  <c r="K12" i="26"/>
  <c r="K13" i="26"/>
  <c r="K15" i="26"/>
  <c r="K13" i="30"/>
  <c r="K12" i="30"/>
  <c r="K11" i="30"/>
  <c r="K15" i="30"/>
  <c r="R11" i="38"/>
  <c r="S13" i="38"/>
  <c r="Q16" i="38"/>
  <c r="Q23" i="38" s="1"/>
  <c r="Q15" i="38"/>
  <c r="Q10" i="38"/>
  <c r="Q9" i="38"/>
  <c r="S20" i="38"/>
  <c r="R17" i="38"/>
  <c r="H31" i="44" l="1"/>
  <c r="H33" i="44" s="1"/>
  <c r="H9" i="35" s="1"/>
  <c r="H16" i="35"/>
  <c r="H31" i="43"/>
  <c r="H33" i="43" s="1"/>
  <c r="H8" i="35" s="1"/>
  <c r="H15" i="35"/>
  <c r="H31" i="42"/>
  <c r="H33" i="42" s="1"/>
  <c r="H7" i="35" s="1"/>
  <c r="H14" i="35"/>
  <c r="M12" i="43"/>
  <c r="Q27" i="38"/>
  <c r="L12" i="23"/>
  <c r="L13" i="23"/>
  <c r="L13" i="22"/>
  <c r="L12" i="22"/>
  <c r="M12" i="45"/>
  <c r="M13" i="42"/>
  <c r="H32" i="42"/>
  <c r="M14" i="43"/>
  <c r="M13" i="43"/>
  <c r="M13" i="44"/>
  <c r="M12" i="44"/>
  <c r="N10" i="45"/>
  <c r="N10" i="44"/>
  <c r="N14" i="44" s="1"/>
  <c r="N10" i="43"/>
  <c r="N10" i="42"/>
  <c r="N14" i="42" s="1"/>
  <c r="Q26" i="38"/>
  <c r="Q25" i="38"/>
  <c r="M12" i="42"/>
  <c r="H32" i="43"/>
  <c r="M13" i="45"/>
  <c r="M14" i="45"/>
  <c r="H32" i="44"/>
  <c r="I30" i="43"/>
  <c r="I30" i="42"/>
  <c r="L17" i="43"/>
  <c r="L15" i="43"/>
  <c r="K27" i="42"/>
  <c r="K28" i="42" s="1"/>
  <c r="K18" i="42"/>
  <c r="I30" i="44"/>
  <c r="I16" i="35" s="1"/>
  <c r="G33" i="43"/>
  <c r="G8" i="35" s="1"/>
  <c r="L17" i="42"/>
  <c r="L15" i="42"/>
  <c r="K18" i="43"/>
  <c r="K27" i="43"/>
  <c r="K28" i="43" s="1"/>
  <c r="K21" i="42"/>
  <c r="J23" i="42"/>
  <c r="J24" i="42" s="1"/>
  <c r="K21" i="45"/>
  <c r="J23" i="45"/>
  <c r="J24" i="45" s="1"/>
  <c r="K27" i="44"/>
  <c r="K28" i="44" s="1"/>
  <c r="K18" i="44"/>
  <c r="K27" i="45"/>
  <c r="K28" i="45" s="1"/>
  <c r="K18" i="45"/>
  <c r="I30" i="45"/>
  <c r="I17" i="35" s="1"/>
  <c r="L17" i="44"/>
  <c r="L15" i="44"/>
  <c r="K21" i="43"/>
  <c r="J23" i="43"/>
  <c r="J24" i="43" s="1"/>
  <c r="M11" i="44"/>
  <c r="M11" i="45"/>
  <c r="M11" i="42"/>
  <c r="M11" i="43"/>
  <c r="L17" i="45"/>
  <c r="L15" i="45"/>
  <c r="J23" i="44"/>
  <c r="J24" i="44" s="1"/>
  <c r="K21" i="44"/>
  <c r="H32" i="45"/>
  <c r="H31" i="45"/>
  <c r="G33" i="44"/>
  <c r="G9" i="35" s="1"/>
  <c r="O10" i="30"/>
  <c r="O10" i="22"/>
  <c r="O10" i="31"/>
  <c r="O10" i="23"/>
  <c r="O10" i="26"/>
  <c r="L11" i="22"/>
  <c r="L15" i="22"/>
  <c r="L11" i="26"/>
  <c r="L12" i="26"/>
  <c r="L13" i="26"/>
  <c r="L15" i="26"/>
  <c r="L13" i="30"/>
  <c r="L12" i="30"/>
  <c r="L11" i="30"/>
  <c r="L15" i="30"/>
  <c r="L11" i="23"/>
  <c r="L15" i="23"/>
  <c r="Q22" i="38"/>
  <c r="M14" i="22"/>
  <c r="M14" i="31"/>
  <c r="M14" i="30"/>
  <c r="M14" i="23"/>
  <c r="M14" i="26"/>
  <c r="L13" i="31"/>
  <c r="L12" i="31"/>
  <c r="L11" i="31"/>
  <c r="L15" i="31"/>
  <c r="R15" i="38"/>
  <c r="R16" i="38"/>
  <c r="R23" i="38" s="1"/>
  <c r="T20" i="38"/>
  <c r="S17" i="38"/>
  <c r="T13" i="38"/>
  <c r="S11" i="38"/>
  <c r="R10" i="38"/>
  <c r="R9" i="38"/>
  <c r="N12" i="45" l="1"/>
  <c r="R27" i="38"/>
  <c r="I31" i="43"/>
  <c r="I33" i="43" s="1"/>
  <c r="I8" i="35" s="1"/>
  <c r="I15" i="35"/>
  <c r="I32" i="42"/>
  <c r="I14" i="35"/>
  <c r="N12" i="43"/>
  <c r="M13" i="23"/>
  <c r="M12" i="23"/>
  <c r="M12" i="22"/>
  <c r="M13" i="22"/>
  <c r="N14" i="45"/>
  <c r="N13" i="45"/>
  <c r="N12" i="42"/>
  <c r="N12" i="44"/>
  <c r="I32" i="43"/>
  <c r="N13" i="44"/>
  <c r="R25" i="38"/>
  <c r="N14" i="43"/>
  <c r="N13" i="43"/>
  <c r="N13" i="42"/>
  <c r="O10" i="45"/>
  <c r="O10" i="44"/>
  <c r="O14" i="44" s="1"/>
  <c r="O10" i="43"/>
  <c r="O12" i="43" s="1"/>
  <c r="O10" i="42"/>
  <c r="O14" i="42" s="1"/>
  <c r="R26" i="38"/>
  <c r="J30" i="42"/>
  <c r="I31" i="42"/>
  <c r="I33" i="42" s="1"/>
  <c r="I7" i="35" s="1"/>
  <c r="K23" i="43"/>
  <c r="K24" i="43" s="1"/>
  <c r="L21" i="43"/>
  <c r="M17" i="42"/>
  <c r="M15" i="42"/>
  <c r="M17" i="44"/>
  <c r="M15" i="44"/>
  <c r="L21" i="45"/>
  <c r="K23" i="45"/>
  <c r="K24" i="45" s="1"/>
  <c r="I31" i="44"/>
  <c r="I32" i="44"/>
  <c r="H33" i="45"/>
  <c r="H10" i="35" s="1"/>
  <c r="J30" i="45"/>
  <c r="J17" i="35" s="1"/>
  <c r="M17" i="45"/>
  <c r="M15" i="45"/>
  <c r="J30" i="43"/>
  <c r="J15" i="35" s="1"/>
  <c r="I31" i="45"/>
  <c r="I33" i="45" s="1"/>
  <c r="I10" i="35" s="1"/>
  <c r="L27" i="42"/>
  <c r="L28" i="42" s="1"/>
  <c r="L18" i="42"/>
  <c r="L27" i="43"/>
  <c r="L28" i="43" s="1"/>
  <c r="L18" i="43"/>
  <c r="L27" i="45"/>
  <c r="L28" i="45" s="1"/>
  <c r="L18" i="45"/>
  <c r="N11" i="43"/>
  <c r="N11" i="44"/>
  <c r="N11" i="45"/>
  <c r="N11" i="42"/>
  <c r="J30" i="44"/>
  <c r="J16" i="35" s="1"/>
  <c r="L21" i="44"/>
  <c r="K23" i="44"/>
  <c r="K24" i="44" s="1"/>
  <c r="M17" i="43"/>
  <c r="M15" i="43"/>
  <c r="L27" i="44"/>
  <c r="L28" i="44" s="1"/>
  <c r="L18" i="44"/>
  <c r="L21" i="42"/>
  <c r="K23" i="42"/>
  <c r="K24" i="42" s="1"/>
  <c r="I32" i="45"/>
  <c r="M13" i="31"/>
  <c r="M12" i="31"/>
  <c r="M11" i="31"/>
  <c r="M15" i="31"/>
  <c r="M11" i="26"/>
  <c r="M13" i="26"/>
  <c r="M12" i="26"/>
  <c r="M15" i="26"/>
  <c r="M11" i="23"/>
  <c r="M15" i="23"/>
  <c r="R22" i="38"/>
  <c r="N14" i="31"/>
  <c r="N14" i="23"/>
  <c r="N14" i="30"/>
  <c r="N14" i="26"/>
  <c r="N14" i="22"/>
  <c r="M11" i="22"/>
  <c r="M15" i="22"/>
  <c r="P10" i="22"/>
  <c r="P10" i="30"/>
  <c r="P10" i="23"/>
  <c r="P10" i="31"/>
  <c r="P10" i="26"/>
  <c r="M13" i="30"/>
  <c r="M12" i="30"/>
  <c r="M11" i="30"/>
  <c r="M15" i="30"/>
  <c r="S9" i="38"/>
  <c r="S10" i="38"/>
  <c r="S15" i="38"/>
  <c r="S16" i="38"/>
  <c r="S23" i="38" s="1"/>
  <c r="U20" i="38"/>
  <c r="T17" i="38"/>
  <c r="U13" i="38"/>
  <c r="T11" i="38"/>
  <c r="S27" i="38" l="1"/>
  <c r="J31" i="42"/>
  <c r="J14" i="35"/>
  <c r="S25" i="38"/>
  <c r="N12" i="23"/>
  <c r="N13" i="23"/>
  <c r="N13" i="22"/>
  <c r="N12" i="22"/>
  <c r="O13" i="42"/>
  <c r="O14" i="45"/>
  <c r="O12" i="42"/>
  <c r="O13" i="43"/>
  <c r="S26" i="38"/>
  <c r="O12" i="44"/>
  <c r="O12" i="45"/>
  <c r="P10" i="45"/>
  <c r="P10" i="44"/>
  <c r="P14" i="44" s="1"/>
  <c r="P10" i="43"/>
  <c r="P12" i="43" s="1"/>
  <c r="P10" i="42"/>
  <c r="O13" i="44"/>
  <c r="O14" i="43"/>
  <c r="O13" i="45"/>
  <c r="P13" i="45" s="1"/>
  <c r="J33" i="42"/>
  <c r="J7" i="35" s="1"/>
  <c r="J32" i="42"/>
  <c r="K30" i="43"/>
  <c r="K30" i="45"/>
  <c r="M27" i="43"/>
  <c r="M28" i="43" s="1"/>
  <c r="M18" i="43"/>
  <c r="N17" i="42"/>
  <c r="N15" i="42"/>
  <c r="M18" i="45"/>
  <c r="M27" i="45"/>
  <c r="M28" i="45" s="1"/>
  <c r="M18" i="42"/>
  <c r="M27" i="42"/>
  <c r="M28" i="42" s="1"/>
  <c r="J32" i="44"/>
  <c r="J31" i="44"/>
  <c r="J33" i="44" s="1"/>
  <c r="J9" i="35" s="1"/>
  <c r="N17" i="45"/>
  <c r="N15" i="45"/>
  <c r="N17" i="43"/>
  <c r="N15" i="43"/>
  <c r="J31" i="45"/>
  <c r="J32" i="45"/>
  <c r="L23" i="43"/>
  <c r="L24" i="43" s="1"/>
  <c r="M21" i="43"/>
  <c r="O11" i="43"/>
  <c r="O11" i="45"/>
  <c r="O11" i="42"/>
  <c r="O11" i="44"/>
  <c r="K30" i="42"/>
  <c r="K14" i="35" s="1"/>
  <c r="L23" i="42"/>
  <c r="L24" i="42" s="1"/>
  <c r="M21" i="42"/>
  <c r="N17" i="44"/>
  <c r="N15" i="44"/>
  <c r="I33" i="44"/>
  <c r="I9" i="35" s="1"/>
  <c r="M27" i="44"/>
  <c r="M28" i="44" s="1"/>
  <c r="M18" i="44"/>
  <c r="M21" i="44"/>
  <c r="L23" i="44"/>
  <c r="L24" i="44" s="1"/>
  <c r="L23" i="45"/>
  <c r="L24" i="45" s="1"/>
  <c r="M21" i="45"/>
  <c r="K30" i="44"/>
  <c r="K16" i="35" s="1"/>
  <c r="J31" i="43"/>
  <c r="J33" i="43" s="1"/>
  <c r="J8" i="35" s="1"/>
  <c r="J32" i="43"/>
  <c r="Q10" i="22"/>
  <c r="Q10" i="30"/>
  <c r="Q10" i="23"/>
  <c r="Q10" i="26"/>
  <c r="Q10" i="31"/>
  <c r="N11" i="26"/>
  <c r="N12" i="26"/>
  <c r="N13" i="26"/>
  <c r="N15" i="26"/>
  <c r="S22" i="38"/>
  <c r="O14" i="30"/>
  <c r="O14" i="22"/>
  <c r="O14" i="23"/>
  <c r="O14" i="31"/>
  <c r="O14" i="26"/>
  <c r="N13" i="30"/>
  <c r="N12" i="30"/>
  <c r="N11" i="30"/>
  <c r="N15" i="30"/>
  <c r="N11" i="23"/>
  <c r="N15" i="23"/>
  <c r="N11" i="22"/>
  <c r="N15" i="22"/>
  <c r="N13" i="31"/>
  <c r="N12" i="31"/>
  <c r="N11" i="31"/>
  <c r="N15" i="31"/>
  <c r="T10" i="38"/>
  <c r="T9" i="38"/>
  <c r="V13" i="38"/>
  <c r="U11" i="38"/>
  <c r="T15" i="38"/>
  <c r="T16" i="38"/>
  <c r="T23" i="38" s="1"/>
  <c r="V20" i="38"/>
  <c r="U17" i="38"/>
  <c r="T27" i="38" l="1"/>
  <c r="P14" i="45"/>
  <c r="K31" i="45"/>
  <c r="K33" i="45" s="1"/>
  <c r="K10" i="35" s="1"/>
  <c r="K17" i="35"/>
  <c r="K31" i="43"/>
  <c r="K33" i="43" s="1"/>
  <c r="K8" i="35" s="1"/>
  <c r="K15" i="35"/>
  <c r="P12" i="42"/>
  <c r="T25" i="38"/>
  <c r="O13" i="23"/>
  <c r="O12" i="23"/>
  <c r="O12" i="22"/>
  <c r="O13" i="22"/>
  <c r="P14" i="43"/>
  <c r="P13" i="44"/>
  <c r="P13" i="43"/>
  <c r="P14" i="42"/>
  <c r="P12" i="45"/>
  <c r="P13" i="42"/>
  <c r="P12" i="44"/>
  <c r="Q10" i="45"/>
  <c r="Q10" i="44"/>
  <c r="Q10" i="43"/>
  <c r="Q12" i="43" s="1"/>
  <c r="Q10" i="42"/>
  <c r="T26" i="38"/>
  <c r="Q13" i="45"/>
  <c r="K32" i="43"/>
  <c r="K32" i="45"/>
  <c r="L30" i="44"/>
  <c r="O17" i="44"/>
  <c r="O15" i="44"/>
  <c r="O17" i="43"/>
  <c r="O15" i="43"/>
  <c r="N27" i="45"/>
  <c r="N28" i="45" s="1"/>
  <c r="N18" i="45"/>
  <c r="N18" i="42"/>
  <c r="N27" i="42"/>
  <c r="N28" i="42" s="1"/>
  <c r="P11" i="45"/>
  <c r="P11" i="42"/>
  <c r="P11" i="44"/>
  <c r="P11" i="43"/>
  <c r="K32" i="44"/>
  <c r="N18" i="44"/>
  <c r="N27" i="44"/>
  <c r="N28" i="44" s="1"/>
  <c r="O17" i="42"/>
  <c r="O15" i="42"/>
  <c r="M23" i="43"/>
  <c r="M24" i="43" s="1"/>
  <c r="N21" i="43"/>
  <c r="L30" i="43"/>
  <c r="L15" i="35" s="1"/>
  <c r="J33" i="45"/>
  <c r="J10" i="35" s="1"/>
  <c r="N21" i="44"/>
  <c r="M23" i="44"/>
  <c r="M24" i="44" s="1"/>
  <c r="L30" i="42"/>
  <c r="K31" i="44"/>
  <c r="K33" i="44" s="1"/>
  <c r="K9" i="35" s="1"/>
  <c r="K31" i="42"/>
  <c r="K32" i="42"/>
  <c r="M23" i="45"/>
  <c r="M24" i="45" s="1"/>
  <c r="N21" i="45"/>
  <c r="L30" i="45"/>
  <c r="L17" i="35" s="1"/>
  <c r="N21" i="42"/>
  <c r="M23" i="42"/>
  <c r="M24" i="42" s="1"/>
  <c r="O17" i="45"/>
  <c r="O15" i="45"/>
  <c r="N18" i="43"/>
  <c r="N27" i="43"/>
  <c r="N28" i="43" s="1"/>
  <c r="O11" i="22"/>
  <c r="O15" i="22"/>
  <c r="T22" i="38"/>
  <c r="P14" i="30"/>
  <c r="P14" i="22"/>
  <c r="P14" i="23"/>
  <c r="P14" i="26"/>
  <c r="P14" i="31"/>
  <c r="O11" i="26"/>
  <c r="O12" i="26"/>
  <c r="O13" i="26"/>
  <c r="O15" i="26"/>
  <c r="O13" i="30"/>
  <c r="O12" i="30"/>
  <c r="O11" i="30"/>
  <c r="O15" i="30"/>
  <c r="O13" i="31"/>
  <c r="O12" i="31"/>
  <c r="O11" i="31"/>
  <c r="O15" i="31"/>
  <c r="R10" i="31"/>
  <c r="R10" i="22"/>
  <c r="R10" i="26"/>
  <c r="R10" i="23"/>
  <c r="R10" i="30"/>
  <c r="O11" i="23"/>
  <c r="O15" i="23"/>
  <c r="U10" i="38"/>
  <c r="U9" i="38"/>
  <c r="W20" i="38"/>
  <c r="V17" i="38"/>
  <c r="U16" i="38"/>
  <c r="U23" i="38" s="1"/>
  <c r="U15" i="38"/>
  <c r="W13" i="38"/>
  <c r="V11" i="38"/>
  <c r="Q12" i="42" l="1"/>
  <c r="Q14" i="45"/>
  <c r="L31" i="44"/>
  <c r="L33" i="44" s="1"/>
  <c r="L9" i="35" s="1"/>
  <c r="L16" i="35"/>
  <c r="L31" i="42"/>
  <c r="L14" i="35"/>
  <c r="P13" i="22"/>
  <c r="P12" i="22"/>
  <c r="P12" i="23"/>
  <c r="P13" i="23"/>
  <c r="Q12" i="45"/>
  <c r="Q14" i="42"/>
  <c r="Q14" i="43"/>
  <c r="Q13" i="44"/>
  <c r="Q13" i="42"/>
  <c r="R10" i="45"/>
  <c r="R13" i="45" s="1"/>
  <c r="R10" i="44"/>
  <c r="R10" i="43"/>
  <c r="R12" i="43" s="1"/>
  <c r="R10" i="42"/>
  <c r="L32" i="44"/>
  <c r="U26" i="38"/>
  <c r="Q12" i="44"/>
  <c r="Q13" i="43"/>
  <c r="Q14" i="44"/>
  <c r="U25" i="38"/>
  <c r="U27" i="38"/>
  <c r="M30" i="42"/>
  <c r="M30" i="44"/>
  <c r="Q11" i="44"/>
  <c r="Q11" i="43"/>
  <c r="Q11" i="45"/>
  <c r="Q11" i="42"/>
  <c r="L31" i="45"/>
  <c r="L32" i="45"/>
  <c r="P17" i="45"/>
  <c r="P15" i="45"/>
  <c r="M30" i="45"/>
  <c r="M17" i="35" s="1"/>
  <c r="O21" i="45"/>
  <c r="N23" i="45"/>
  <c r="N24" i="45" s="1"/>
  <c r="L32" i="42"/>
  <c r="M30" i="43"/>
  <c r="M15" i="35" s="1"/>
  <c r="L31" i="43"/>
  <c r="L33" i="43" s="1"/>
  <c r="L8" i="35" s="1"/>
  <c r="L32" i="43"/>
  <c r="O18" i="42"/>
  <c r="O27" i="42"/>
  <c r="O28" i="42" s="1"/>
  <c r="P17" i="44"/>
  <c r="P15" i="44"/>
  <c r="O21" i="42"/>
  <c r="N23" i="42"/>
  <c r="N24" i="42" s="1"/>
  <c r="K33" i="42"/>
  <c r="K7" i="35" s="1"/>
  <c r="O21" i="43"/>
  <c r="N23" i="43"/>
  <c r="N24" i="43" s="1"/>
  <c r="P17" i="42"/>
  <c r="P15" i="42"/>
  <c r="O18" i="45"/>
  <c r="O27" i="45"/>
  <c r="O28" i="45" s="1"/>
  <c r="L33" i="42"/>
  <c r="L7" i="35" s="1"/>
  <c r="N23" i="44"/>
  <c r="N24" i="44" s="1"/>
  <c r="O21" i="44"/>
  <c r="P17" i="43"/>
  <c r="P15" i="43"/>
  <c r="O18" i="43"/>
  <c r="O27" i="43"/>
  <c r="O28" i="43" s="1"/>
  <c r="O27" i="44"/>
  <c r="O28" i="44" s="1"/>
  <c r="O18" i="44"/>
  <c r="S10" i="30"/>
  <c r="S10" i="31"/>
  <c r="S10" i="22"/>
  <c r="S10" i="26"/>
  <c r="S10" i="23"/>
  <c r="P13" i="31"/>
  <c r="P12" i="31"/>
  <c r="P11" i="31"/>
  <c r="P15" i="31"/>
  <c r="P13" i="30"/>
  <c r="P12" i="30"/>
  <c r="P11" i="30"/>
  <c r="P15" i="30"/>
  <c r="P11" i="26"/>
  <c r="P13" i="26"/>
  <c r="P12" i="26"/>
  <c r="P15" i="26"/>
  <c r="U22" i="38"/>
  <c r="Q14" i="22"/>
  <c r="Q14" i="30"/>
  <c r="Q14" i="23"/>
  <c r="Q14" i="31"/>
  <c r="Q14" i="26"/>
  <c r="P11" i="23"/>
  <c r="P15" i="23"/>
  <c r="P11" i="22"/>
  <c r="P15" i="22"/>
  <c r="V10" i="38"/>
  <c r="V9" i="38"/>
  <c r="X13" i="38"/>
  <c r="W11" i="38"/>
  <c r="V15" i="38"/>
  <c r="V16" i="38"/>
  <c r="V23" i="38" s="1"/>
  <c r="X20" i="38"/>
  <c r="W17" i="38"/>
  <c r="R12" i="42" l="1"/>
  <c r="R13" i="44"/>
  <c r="R14" i="45"/>
  <c r="M31" i="44"/>
  <c r="M33" i="44" s="1"/>
  <c r="M9" i="35" s="1"/>
  <c r="M16" i="35"/>
  <c r="M32" i="43"/>
  <c r="M31" i="42"/>
  <c r="M33" i="42" s="1"/>
  <c r="M7" i="35" s="1"/>
  <c r="M14" i="35"/>
  <c r="M32" i="42"/>
  <c r="Q13" i="23"/>
  <c r="Q12" i="23"/>
  <c r="Q12" i="22"/>
  <c r="Q13" i="22"/>
  <c r="R12" i="44"/>
  <c r="R14" i="44"/>
  <c r="R12" i="45"/>
  <c r="R13" i="42"/>
  <c r="V27" i="38"/>
  <c r="V26" i="38"/>
  <c r="R14" i="43"/>
  <c r="V25" i="38"/>
  <c r="R13" i="43"/>
  <c r="S10" i="45"/>
  <c r="S13" i="45" s="1"/>
  <c r="S10" i="44"/>
  <c r="S12" i="44" s="1"/>
  <c r="S10" i="43"/>
  <c r="S12" i="43" s="1"/>
  <c r="S10" i="42"/>
  <c r="S13" i="42" s="1"/>
  <c r="R14" i="42"/>
  <c r="N30" i="45"/>
  <c r="N30" i="42"/>
  <c r="M32" i="44"/>
  <c r="P21" i="43"/>
  <c r="O23" i="43"/>
  <c r="O24" i="43" s="1"/>
  <c r="O23" i="42"/>
  <c r="O24" i="42" s="1"/>
  <c r="P21" i="42"/>
  <c r="P18" i="44"/>
  <c r="P27" i="44"/>
  <c r="P28" i="44" s="1"/>
  <c r="M31" i="43"/>
  <c r="M33" i="43" s="1"/>
  <c r="M8" i="35" s="1"/>
  <c r="N30" i="43"/>
  <c r="N15" i="35" s="1"/>
  <c r="Q17" i="45"/>
  <c r="Q15" i="45"/>
  <c r="N30" i="44"/>
  <c r="N16" i="35" s="1"/>
  <c r="M31" i="45"/>
  <c r="M33" i="45" s="1"/>
  <c r="M10" i="35" s="1"/>
  <c r="M32" i="45"/>
  <c r="L33" i="45"/>
  <c r="L10" i="35" s="1"/>
  <c r="Q17" i="44"/>
  <c r="Q15" i="44"/>
  <c r="R11" i="43"/>
  <c r="R11" i="45"/>
  <c r="R11" i="44"/>
  <c r="R11" i="42"/>
  <c r="P21" i="44"/>
  <c r="O23" i="44"/>
  <c r="O24" i="44" s="1"/>
  <c r="Q17" i="42"/>
  <c r="Q15" i="42"/>
  <c r="P27" i="43"/>
  <c r="P28" i="43" s="1"/>
  <c r="P18" i="43"/>
  <c r="P27" i="42"/>
  <c r="P28" i="42" s="1"/>
  <c r="P18" i="42"/>
  <c r="P21" i="45"/>
  <c r="O23" i="45"/>
  <c r="O24" i="45" s="1"/>
  <c r="P27" i="45"/>
  <c r="P28" i="45" s="1"/>
  <c r="P18" i="45"/>
  <c r="Q17" i="43"/>
  <c r="Q15" i="43"/>
  <c r="T10" i="30"/>
  <c r="T10" i="22"/>
  <c r="T10" i="23"/>
  <c r="T10" i="26"/>
  <c r="T10" i="31"/>
  <c r="Q11" i="23"/>
  <c r="Q15" i="23"/>
  <c r="Q13" i="30"/>
  <c r="Q11" i="30"/>
  <c r="Q12" i="30"/>
  <c r="Q15" i="30"/>
  <c r="V22" i="38"/>
  <c r="R14" i="31"/>
  <c r="R14" i="23"/>
  <c r="R14" i="22"/>
  <c r="R14" i="26"/>
  <c r="R14" i="30"/>
  <c r="Q12" i="26"/>
  <c r="Q11" i="26"/>
  <c r="Q13" i="26"/>
  <c r="Q15" i="26"/>
  <c r="Q11" i="22"/>
  <c r="Q15" i="22"/>
  <c r="Q12" i="31"/>
  <c r="Q13" i="31"/>
  <c r="Q11" i="31"/>
  <c r="Q15" i="31"/>
  <c r="W15" i="38"/>
  <c r="W16" i="38"/>
  <c r="W23" i="38" s="1"/>
  <c r="Y20" i="38"/>
  <c r="X17" i="38"/>
  <c r="W9" i="38"/>
  <c r="W10" i="38"/>
  <c r="Y13" i="38"/>
  <c r="X11" i="38"/>
  <c r="N31" i="45" l="1"/>
  <c r="N33" i="45" s="1"/>
  <c r="N10" i="35" s="1"/>
  <c r="N17" i="35"/>
  <c r="N32" i="42"/>
  <c r="N14" i="35"/>
  <c r="R12" i="23"/>
  <c r="R13" i="23"/>
  <c r="R13" i="22"/>
  <c r="R12" i="22"/>
  <c r="S13" i="44"/>
  <c r="S14" i="43"/>
  <c r="S14" i="44"/>
  <c r="S12" i="42"/>
  <c r="T10" i="45"/>
  <c r="T13" i="45" s="1"/>
  <c r="T10" i="44"/>
  <c r="T12" i="44" s="1"/>
  <c r="T10" i="43"/>
  <c r="T12" i="43" s="1"/>
  <c r="T10" i="42"/>
  <c r="S14" i="45"/>
  <c r="S14" i="42"/>
  <c r="S13" i="43"/>
  <c r="S12" i="45"/>
  <c r="W27" i="38"/>
  <c r="W25" i="38"/>
  <c r="W26" i="38"/>
  <c r="N32" i="45"/>
  <c r="N31" i="42"/>
  <c r="N33" i="42" s="1"/>
  <c r="N7" i="35" s="1"/>
  <c r="Q18" i="43"/>
  <c r="Q27" i="43"/>
  <c r="Q28" i="43" s="1"/>
  <c r="Q27" i="42"/>
  <c r="Q28" i="42" s="1"/>
  <c r="Q18" i="42"/>
  <c r="S11" i="43"/>
  <c r="S11" i="45"/>
  <c r="S11" i="42"/>
  <c r="S11" i="44"/>
  <c r="O30" i="42"/>
  <c r="O14" i="35" s="1"/>
  <c r="Q27" i="44"/>
  <c r="Q28" i="44" s="1"/>
  <c r="Q18" i="44"/>
  <c r="Q21" i="43"/>
  <c r="P23" i="43"/>
  <c r="P24" i="43" s="1"/>
  <c r="P23" i="45"/>
  <c r="P24" i="45" s="1"/>
  <c r="Q21" i="45"/>
  <c r="O30" i="45"/>
  <c r="O17" i="35" s="1"/>
  <c r="P23" i="44"/>
  <c r="P24" i="44" s="1"/>
  <c r="Q21" i="44"/>
  <c r="R17" i="43"/>
  <c r="R15" i="43"/>
  <c r="N31" i="44"/>
  <c r="N33" i="44" s="1"/>
  <c r="N9" i="35" s="1"/>
  <c r="N32" i="44"/>
  <c r="N31" i="43"/>
  <c r="N32" i="43"/>
  <c r="R17" i="44"/>
  <c r="R15" i="44"/>
  <c r="Q18" i="45"/>
  <c r="Q27" i="45"/>
  <c r="Q28" i="45" s="1"/>
  <c r="R17" i="45"/>
  <c r="R15" i="45"/>
  <c r="O30" i="44"/>
  <c r="O16" i="35" s="1"/>
  <c r="R17" i="42"/>
  <c r="R15" i="42"/>
  <c r="O30" i="43"/>
  <c r="O15" i="35" s="1"/>
  <c r="P23" i="42"/>
  <c r="P24" i="42" s="1"/>
  <c r="Q21" i="42"/>
  <c r="U10" i="22"/>
  <c r="U10" i="23"/>
  <c r="U10" i="26"/>
  <c r="U10" i="30"/>
  <c r="U10" i="31"/>
  <c r="R11" i="22"/>
  <c r="R15" i="22"/>
  <c r="W22" i="38"/>
  <c r="S14" i="30"/>
  <c r="S14" i="31"/>
  <c r="S14" i="22"/>
  <c r="S14" i="26"/>
  <c r="S14" i="23"/>
  <c r="R11" i="23"/>
  <c r="R15" i="23"/>
  <c r="R13" i="30"/>
  <c r="R11" i="30"/>
  <c r="R12" i="30"/>
  <c r="R15" i="30"/>
  <c r="R12" i="31"/>
  <c r="R13" i="31"/>
  <c r="R11" i="31"/>
  <c r="R15" i="31"/>
  <c r="R11" i="26"/>
  <c r="R12" i="26"/>
  <c r="R13" i="26"/>
  <c r="R15" i="26"/>
  <c r="X15" i="38"/>
  <c r="X16" i="38"/>
  <c r="X23" i="38" s="1"/>
  <c r="Z13" i="38"/>
  <c r="Y11" i="38"/>
  <c r="X10" i="38"/>
  <c r="X9" i="38"/>
  <c r="Z20" i="38"/>
  <c r="Y17" i="38"/>
  <c r="P30" i="43" l="1"/>
  <c r="P31" i="43" s="1"/>
  <c r="S13" i="23"/>
  <c r="S12" i="23"/>
  <c r="S12" i="22"/>
  <c r="S13" i="22"/>
  <c r="T14" i="43"/>
  <c r="T13" i="44"/>
  <c r="X25" i="38"/>
  <c r="T12" i="45"/>
  <c r="T14" i="45"/>
  <c r="T14" i="44"/>
  <c r="T12" i="42"/>
  <c r="T13" i="42"/>
  <c r="X27" i="38"/>
  <c r="T13" i="43"/>
  <c r="U10" i="45"/>
  <c r="U10" i="44"/>
  <c r="U12" i="44" s="1"/>
  <c r="U10" i="43"/>
  <c r="U10" i="42"/>
  <c r="X26" i="38"/>
  <c r="T14" i="42"/>
  <c r="P30" i="45"/>
  <c r="R27" i="44"/>
  <c r="R28" i="44" s="1"/>
  <c r="R18" i="44"/>
  <c r="O31" i="45"/>
  <c r="O32" i="45"/>
  <c r="P30" i="42"/>
  <c r="P14" i="35" s="1"/>
  <c r="O31" i="42"/>
  <c r="O32" i="42"/>
  <c r="O31" i="43"/>
  <c r="O33" i="43" s="1"/>
  <c r="O8" i="35" s="1"/>
  <c r="O32" i="43"/>
  <c r="R21" i="45"/>
  <c r="Q23" i="45"/>
  <c r="Q24" i="45" s="1"/>
  <c r="S17" i="42"/>
  <c r="S15" i="42"/>
  <c r="N33" i="43"/>
  <c r="N8" i="35" s="1"/>
  <c r="P30" i="44"/>
  <c r="P16" i="35" s="1"/>
  <c r="S17" i="44"/>
  <c r="S15" i="44"/>
  <c r="T11" i="45"/>
  <c r="T11" i="42"/>
  <c r="T11" i="44"/>
  <c r="T11" i="43"/>
  <c r="R27" i="42"/>
  <c r="R28" i="42" s="1"/>
  <c r="R18" i="42"/>
  <c r="S17" i="43"/>
  <c r="S15" i="43"/>
  <c r="R21" i="42"/>
  <c r="Q23" i="42"/>
  <c r="Q24" i="42" s="1"/>
  <c r="O31" i="44"/>
  <c r="O33" i="44" s="1"/>
  <c r="O9" i="35" s="1"/>
  <c r="O32" i="44"/>
  <c r="R27" i="45"/>
  <c r="R28" i="45" s="1"/>
  <c r="R18" i="45"/>
  <c r="R27" i="43"/>
  <c r="R28" i="43" s="1"/>
  <c r="R18" i="43"/>
  <c r="Q23" i="44"/>
  <c r="Q24" i="44" s="1"/>
  <c r="R21" i="44"/>
  <c r="R21" i="43"/>
  <c r="Q23" i="43"/>
  <c r="Q24" i="43" s="1"/>
  <c r="S17" i="45"/>
  <c r="S15" i="45"/>
  <c r="V10" i="31"/>
  <c r="V10" i="30"/>
  <c r="V10" i="26"/>
  <c r="V10" i="22"/>
  <c r="V10" i="23"/>
  <c r="S11" i="26"/>
  <c r="S12" i="26"/>
  <c r="S13" i="26"/>
  <c r="S15" i="26"/>
  <c r="S11" i="22"/>
  <c r="S15" i="22"/>
  <c r="X22" i="38"/>
  <c r="T14" i="30"/>
  <c r="T14" i="22"/>
  <c r="T14" i="26"/>
  <c r="T14" i="23"/>
  <c r="T14" i="31"/>
  <c r="S13" i="31"/>
  <c r="S12" i="31"/>
  <c r="S11" i="31"/>
  <c r="S15" i="31"/>
  <c r="S11" i="23"/>
  <c r="S15" i="23"/>
  <c r="S13" i="30"/>
  <c r="S12" i="30"/>
  <c r="S11" i="30"/>
  <c r="S15" i="30"/>
  <c r="Y10" i="38"/>
  <c r="Y9" i="38"/>
  <c r="AA20" i="38"/>
  <c r="Z17" i="38"/>
  <c r="Y16" i="38"/>
  <c r="Y23" i="38" s="1"/>
  <c r="Y15" i="38"/>
  <c r="Z11" i="38"/>
  <c r="AA13" i="38"/>
  <c r="P15" i="35" l="1"/>
  <c r="Y25" i="38"/>
  <c r="P32" i="43"/>
  <c r="P32" i="45"/>
  <c r="P17" i="35"/>
  <c r="U14" i="43"/>
  <c r="U12" i="45"/>
  <c r="T12" i="23"/>
  <c r="T13" i="23"/>
  <c r="T13" i="22"/>
  <c r="T12" i="22"/>
  <c r="U13" i="44"/>
  <c r="U12" i="42"/>
  <c r="U14" i="44"/>
  <c r="U13" i="43"/>
  <c r="U14" i="45"/>
  <c r="P31" i="45"/>
  <c r="P33" i="45" s="1"/>
  <c r="P10" i="35" s="1"/>
  <c r="U12" i="43"/>
  <c r="U13" i="45"/>
  <c r="Y26" i="38"/>
  <c r="U13" i="42"/>
  <c r="V10" i="45"/>
  <c r="V10" i="44"/>
  <c r="V10" i="43"/>
  <c r="V10" i="42"/>
  <c r="U14" i="42"/>
  <c r="Y27" i="38"/>
  <c r="Q30" i="42"/>
  <c r="Q30" i="44"/>
  <c r="P33" i="43"/>
  <c r="P8" i="35" s="1"/>
  <c r="Q30" i="45"/>
  <c r="U11" i="44"/>
  <c r="U11" i="45"/>
  <c r="U11" i="42"/>
  <c r="U11" i="43"/>
  <c r="R23" i="45"/>
  <c r="R24" i="45" s="1"/>
  <c r="S21" i="45"/>
  <c r="O33" i="45"/>
  <c r="O10" i="35" s="1"/>
  <c r="S21" i="43"/>
  <c r="R23" i="43"/>
  <c r="R24" i="43" s="1"/>
  <c r="S18" i="43"/>
  <c r="S27" i="43"/>
  <c r="S28" i="43" s="1"/>
  <c r="T17" i="42"/>
  <c r="T15" i="42"/>
  <c r="S27" i="44"/>
  <c r="S28" i="44" s="1"/>
  <c r="S18" i="44"/>
  <c r="R23" i="44"/>
  <c r="R24" i="44" s="1"/>
  <c r="S21" i="44"/>
  <c r="T17" i="45"/>
  <c r="T15" i="45"/>
  <c r="S27" i="45"/>
  <c r="S28" i="45" s="1"/>
  <c r="S18" i="45"/>
  <c r="Q30" i="43"/>
  <c r="Q15" i="35" s="1"/>
  <c r="R23" i="42"/>
  <c r="R24" i="42" s="1"/>
  <c r="S21" i="42"/>
  <c r="T17" i="43"/>
  <c r="T15" i="43"/>
  <c r="T17" i="44"/>
  <c r="T15" i="44"/>
  <c r="P31" i="44"/>
  <c r="P33" i="44" s="1"/>
  <c r="P9" i="35" s="1"/>
  <c r="P32" i="44"/>
  <c r="S18" i="42"/>
  <c r="S27" i="42"/>
  <c r="S28" i="42" s="1"/>
  <c r="O33" i="42"/>
  <c r="O7" i="35" s="1"/>
  <c r="P31" i="42"/>
  <c r="P33" i="42" s="1"/>
  <c r="P7" i="35" s="1"/>
  <c r="P32" i="42"/>
  <c r="T11" i="23"/>
  <c r="T15" i="23"/>
  <c r="T13" i="26"/>
  <c r="T12" i="26"/>
  <c r="T11" i="26"/>
  <c r="T15" i="26"/>
  <c r="Y22" i="38"/>
  <c r="U14" i="22"/>
  <c r="U14" i="23"/>
  <c r="U14" i="26"/>
  <c r="U14" i="30"/>
  <c r="U14" i="31"/>
  <c r="T11" i="22"/>
  <c r="T15" i="22"/>
  <c r="W10" i="30"/>
  <c r="W10" i="22"/>
  <c r="W10" i="31"/>
  <c r="W10" i="26"/>
  <c r="W10" i="23"/>
  <c r="T13" i="31"/>
  <c r="T12" i="31"/>
  <c r="T11" i="31"/>
  <c r="T15" i="31"/>
  <c r="T13" i="30"/>
  <c r="T12" i="30"/>
  <c r="T11" i="30"/>
  <c r="T15" i="30"/>
  <c r="AB13" i="38"/>
  <c r="AA11" i="38"/>
  <c r="Z15" i="38"/>
  <c r="Z16" i="38"/>
  <c r="Z23" i="38" s="1"/>
  <c r="AB20" i="38"/>
  <c r="AB17" i="38" s="1"/>
  <c r="AA17" i="38"/>
  <c r="Z10" i="38"/>
  <c r="Z9" i="38"/>
  <c r="V12" i="42" l="1"/>
  <c r="Q31" i="45"/>
  <c r="Q33" i="45" s="1"/>
  <c r="Q10" i="35" s="1"/>
  <c r="Q17" i="35"/>
  <c r="Q31" i="44"/>
  <c r="Q33" i="44" s="1"/>
  <c r="Q9" i="35" s="1"/>
  <c r="Q16" i="35"/>
  <c r="Q32" i="42"/>
  <c r="Q14" i="35"/>
  <c r="V14" i="43"/>
  <c r="V13" i="45"/>
  <c r="U12" i="22"/>
  <c r="U13" i="22"/>
  <c r="U13" i="23"/>
  <c r="U12" i="23"/>
  <c r="V13" i="44"/>
  <c r="Q31" i="42"/>
  <c r="Q33" i="42" s="1"/>
  <c r="Q7" i="35" s="1"/>
  <c r="V14" i="42"/>
  <c r="V13" i="42"/>
  <c r="Z27" i="38"/>
  <c r="V14" i="44"/>
  <c r="V14" i="45"/>
  <c r="V12" i="43"/>
  <c r="V12" i="45"/>
  <c r="W10" i="45"/>
  <c r="W13" i="45" s="1"/>
  <c r="W10" i="44"/>
  <c r="W10" i="43"/>
  <c r="W10" i="42"/>
  <c r="R30" i="45"/>
  <c r="V12" i="44"/>
  <c r="W12" i="44" s="1"/>
  <c r="V13" i="43"/>
  <c r="Z26" i="38"/>
  <c r="Z25" i="38"/>
  <c r="Q32" i="44"/>
  <c r="Q32" i="45"/>
  <c r="T21" i="42"/>
  <c r="S23" i="42"/>
  <c r="S24" i="42" s="1"/>
  <c r="T21" i="43"/>
  <c r="S23" i="43"/>
  <c r="S24" i="43" s="1"/>
  <c r="T21" i="45"/>
  <c r="S23" i="45"/>
  <c r="S24" i="45" s="1"/>
  <c r="U17" i="42"/>
  <c r="U15" i="42"/>
  <c r="U17" i="44"/>
  <c r="U15" i="44"/>
  <c r="R30" i="42"/>
  <c r="R14" i="35" s="1"/>
  <c r="U17" i="45"/>
  <c r="U15" i="45"/>
  <c r="T27" i="44"/>
  <c r="T28" i="44" s="1"/>
  <c r="T18" i="44"/>
  <c r="Q31" i="43"/>
  <c r="Q32" i="43"/>
  <c r="R30" i="44"/>
  <c r="R16" i="35" s="1"/>
  <c r="T27" i="45"/>
  <c r="T28" i="45" s="1"/>
  <c r="T18" i="45"/>
  <c r="T21" i="44"/>
  <c r="S23" i="44"/>
  <c r="S24" i="44" s="1"/>
  <c r="R30" i="43"/>
  <c r="U17" i="43"/>
  <c r="U15" i="43"/>
  <c r="V11" i="43"/>
  <c r="V11" i="44"/>
  <c r="V11" i="45"/>
  <c r="V11" i="42"/>
  <c r="T18" i="43"/>
  <c r="T27" i="43"/>
  <c r="T28" i="43" s="1"/>
  <c r="T27" i="42"/>
  <c r="T28" i="42" s="1"/>
  <c r="T18" i="42"/>
  <c r="Z22" i="38"/>
  <c r="V14" i="31"/>
  <c r="V14" i="23"/>
  <c r="V14" i="30"/>
  <c r="V14" i="22"/>
  <c r="V14" i="26"/>
  <c r="U13" i="30"/>
  <c r="U11" i="30"/>
  <c r="U12" i="30"/>
  <c r="U15" i="30"/>
  <c r="U11" i="26"/>
  <c r="U13" i="26"/>
  <c r="U12" i="26"/>
  <c r="U15" i="26"/>
  <c r="AB11" i="38"/>
  <c r="AB10" i="38" s="1"/>
  <c r="X10" i="30"/>
  <c r="X10" i="22"/>
  <c r="X10" i="31"/>
  <c r="X10" i="23"/>
  <c r="X10" i="26"/>
  <c r="U11" i="23"/>
  <c r="U15" i="23"/>
  <c r="U13" i="31"/>
  <c r="U11" i="31"/>
  <c r="U12" i="31"/>
  <c r="U15" i="31"/>
  <c r="U11" i="22"/>
  <c r="U15" i="22"/>
  <c r="AA15" i="38"/>
  <c r="AA16" i="38"/>
  <c r="AA23" i="38" s="1"/>
  <c r="AA9" i="38"/>
  <c r="AA10" i="38"/>
  <c r="AB15" i="38"/>
  <c r="AB16" i="38"/>
  <c r="AB23" i="38" s="1"/>
  <c r="R31" i="45" l="1"/>
  <c r="R33" i="45" s="1"/>
  <c r="R10" i="35" s="1"/>
  <c r="R17" i="35"/>
  <c r="R31" i="43"/>
  <c r="R33" i="43" s="1"/>
  <c r="R8" i="35" s="1"/>
  <c r="R15" i="35"/>
  <c r="W14" i="43"/>
  <c r="W13" i="44"/>
  <c r="V13" i="22"/>
  <c r="V32" i="27"/>
  <c r="V12" i="22"/>
  <c r="V12" i="23"/>
  <c r="V13" i="23"/>
  <c r="R32" i="45"/>
  <c r="W14" i="42"/>
  <c r="W14" i="45"/>
  <c r="AA26" i="38"/>
  <c r="AB26" i="38" s="1"/>
  <c r="W12" i="43"/>
  <c r="W13" i="43"/>
  <c r="W14" i="44"/>
  <c r="W13" i="42"/>
  <c r="X10" i="45"/>
  <c r="X13" i="45" s="1"/>
  <c r="X10" i="44"/>
  <c r="X12" i="44" s="1"/>
  <c r="X10" i="43"/>
  <c r="X14" i="43" s="1"/>
  <c r="X10" i="42"/>
  <c r="X14" i="42" s="1"/>
  <c r="AA25" i="38"/>
  <c r="AB25" i="38" s="1"/>
  <c r="W12" i="42"/>
  <c r="AA27" i="38"/>
  <c r="AB27" i="38" s="1"/>
  <c r="W12" i="45"/>
  <c r="S30" i="45"/>
  <c r="S30" i="42"/>
  <c r="S30" i="43"/>
  <c r="R32" i="43"/>
  <c r="S30" i="44"/>
  <c r="R31" i="42"/>
  <c r="R32" i="42"/>
  <c r="U21" i="45"/>
  <c r="T23" i="45"/>
  <c r="T24" i="45" s="1"/>
  <c r="V17" i="44"/>
  <c r="V15" i="44"/>
  <c r="U27" i="45"/>
  <c r="U28" i="45" s="1"/>
  <c r="U18" i="45"/>
  <c r="U27" i="42"/>
  <c r="U28" i="42" s="1"/>
  <c r="U18" i="42"/>
  <c r="V17" i="42"/>
  <c r="V15" i="42"/>
  <c r="R31" i="44"/>
  <c r="R33" i="44" s="1"/>
  <c r="R9" i="35" s="1"/>
  <c r="R32" i="44"/>
  <c r="T23" i="43"/>
  <c r="T24" i="43" s="1"/>
  <c r="U21" i="43"/>
  <c r="W11" i="43"/>
  <c r="W11" i="45"/>
  <c r="W11" i="42"/>
  <c r="W11" i="44"/>
  <c r="X11" i="45"/>
  <c r="X11" i="42"/>
  <c r="X11" i="44"/>
  <c r="X11" i="43"/>
  <c r="V17" i="45"/>
  <c r="V15" i="45"/>
  <c r="V17" i="43"/>
  <c r="V15" i="43"/>
  <c r="U27" i="43"/>
  <c r="U28" i="43" s="1"/>
  <c r="U18" i="43"/>
  <c r="T23" i="44"/>
  <c r="T24" i="44" s="1"/>
  <c r="U21" i="44"/>
  <c r="Q33" i="43"/>
  <c r="Q8" i="35" s="1"/>
  <c r="U27" i="44"/>
  <c r="U28" i="44" s="1"/>
  <c r="U18" i="44"/>
  <c r="U21" i="42"/>
  <c r="T23" i="42"/>
  <c r="T24" i="42" s="1"/>
  <c r="AB9" i="38"/>
  <c r="X14" i="30"/>
  <c r="X14" i="22"/>
  <c r="X14" i="31"/>
  <c r="X14" i="26"/>
  <c r="X14" i="23"/>
  <c r="V11" i="22"/>
  <c r="V15" i="22"/>
  <c r="V12" i="30"/>
  <c r="V13" i="30"/>
  <c r="V11" i="30"/>
  <c r="V15" i="30"/>
  <c r="AA22" i="38"/>
  <c r="W14" i="30"/>
  <c r="W14" i="23"/>
  <c r="W14" i="22"/>
  <c r="W14" i="31"/>
  <c r="W14" i="26"/>
  <c r="V11" i="23"/>
  <c r="V15" i="23"/>
  <c r="V11" i="26"/>
  <c r="V12" i="26"/>
  <c r="V13" i="26"/>
  <c r="V15" i="26"/>
  <c r="V13" i="31"/>
  <c r="V12" i="31"/>
  <c r="V11" i="31"/>
  <c r="V15" i="31"/>
  <c r="AB22" i="38"/>
  <c r="S31" i="45" l="1"/>
  <c r="S33" i="45" s="1"/>
  <c r="S10" i="35" s="1"/>
  <c r="S17" i="35"/>
  <c r="S31" i="44"/>
  <c r="S33" i="44" s="1"/>
  <c r="S9" i="35" s="1"/>
  <c r="S16" i="35"/>
  <c r="S31" i="43"/>
  <c r="S33" i="43" s="1"/>
  <c r="S8" i="35" s="1"/>
  <c r="S15" i="35"/>
  <c r="S32" i="42"/>
  <c r="S14" i="35"/>
  <c r="W13" i="23"/>
  <c r="W12" i="23"/>
  <c r="X13" i="22"/>
  <c r="X12" i="22"/>
  <c r="W12" i="22"/>
  <c r="W13" i="22"/>
  <c r="X12" i="23"/>
  <c r="X13" i="23"/>
  <c r="X14" i="45"/>
  <c r="X13" i="44"/>
  <c r="X12" i="42"/>
  <c r="X14" i="44"/>
  <c r="X15" i="44" s="1"/>
  <c r="X12" i="45"/>
  <c r="X15" i="45" s="1"/>
  <c r="X13" i="43"/>
  <c r="X12" i="43"/>
  <c r="X13" i="42"/>
  <c r="X15" i="42" s="1"/>
  <c r="S32" i="45"/>
  <c r="S32" i="43"/>
  <c r="S31" i="42"/>
  <c r="S33" i="42" s="1"/>
  <c r="S7" i="35" s="1"/>
  <c r="S32" i="44"/>
  <c r="T30" i="42"/>
  <c r="U23" i="45"/>
  <c r="U24" i="45" s="1"/>
  <c r="V21" i="45"/>
  <c r="V27" i="45"/>
  <c r="V28" i="45" s="1"/>
  <c r="V18" i="45"/>
  <c r="X17" i="43"/>
  <c r="X17" i="42"/>
  <c r="W17" i="44"/>
  <c r="W15" i="44"/>
  <c r="W17" i="45"/>
  <c r="W15" i="45"/>
  <c r="V18" i="42"/>
  <c r="V27" i="42"/>
  <c r="V28" i="42" s="1"/>
  <c r="V27" i="44"/>
  <c r="V28" i="44" s="1"/>
  <c r="V18" i="44"/>
  <c r="X17" i="45"/>
  <c r="W17" i="43"/>
  <c r="W15" i="43"/>
  <c r="T30" i="45"/>
  <c r="T17" i="35" s="1"/>
  <c r="R33" i="42"/>
  <c r="R7" i="35" s="1"/>
  <c r="V21" i="42"/>
  <c r="U23" i="42"/>
  <c r="U24" i="42" s="1"/>
  <c r="W17" i="42"/>
  <c r="W15" i="42"/>
  <c r="T30" i="44"/>
  <c r="T16" i="35" s="1"/>
  <c r="U23" i="44"/>
  <c r="U24" i="44" s="1"/>
  <c r="V21" i="44"/>
  <c r="V18" i="43"/>
  <c r="V27" i="43"/>
  <c r="V28" i="43" s="1"/>
  <c r="T30" i="43"/>
  <c r="T15" i="35" s="1"/>
  <c r="X17" i="44"/>
  <c r="V21" i="43"/>
  <c r="U23" i="43"/>
  <c r="U24" i="43" s="1"/>
  <c r="W11" i="22"/>
  <c r="W15" i="22"/>
  <c r="W11" i="23"/>
  <c r="W15" i="23"/>
  <c r="X13" i="31"/>
  <c r="X12" i="31"/>
  <c r="X11" i="31"/>
  <c r="X15" i="31"/>
  <c r="W11" i="26"/>
  <c r="W12" i="26"/>
  <c r="W13" i="26"/>
  <c r="W15" i="26"/>
  <c r="W13" i="30"/>
  <c r="W12" i="30"/>
  <c r="W11" i="30"/>
  <c r="W15" i="30"/>
  <c r="X11" i="22"/>
  <c r="X15" i="22"/>
  <c r="X12" i="26"/>
  <c r="X11" i="26"/>
  <c r="X13" i="26"/>
  <c r="X15" i="26"/>
  <c r="W13" i="31"/>
  <c r="W12" i="31"/>
  <c r="W11" i="31"/>
  <c r="W15" i="31"/>
  <c r="X11" i="23"/>
  <c r="X15" i="23"/>
  <c r="X13" i="30"/>
  <c r="X12" i="30"/>
  <c r="X11" i="30"/>
  <c r="X15" i="30"/>
  <c r="T31" i="42" l="1"/>
  <c r="T33" i="42" s="1"/>
  <c r="T7" i="35" s="1"/>
  <c r="T14" i="35"/>
  <c r="X15" i="43"/>
  <c r="X27" i="43" s="1"/>
  <c r="X28" i="43" s="1"/>
  <c r="T32" i="42"/>
  <c r="U30" i="42"/>
  <c r="X27" i="44"/>
  <c r="X28" i="44" s="1"/>
  <c r="X18" i="44"/>
  <c r="T31" i="43"/>
  <c r="T32" i="43"/>
  <c r="W27" i="43"/>
  <c r="W28" i="43" s="1"/>
  <c r="W18" i="43"/>
  <c r="X18" i="42"/>
  <c r="X27" i="42"/>
  <c r="X28" i="42" s="1"/>
  <c r="U30" i="45"/>
  <c r="U17" i="35" s="1"/>
  <c r="W21" i="42"/>
  <c r="V23" i="42"/>
  <c r="V24" i="42" s="1"/>
  <c r="X27" i="45"/>
  <c r="X28" i="45" s="1"/>
  <c r="X18" i="45"/>
  <c r="W27" i="44"/>
  <c r="W28" i="44" s="1"/>
  <c r="W18" i="44"/>
  <c r="U30" i="44"/>
  <c r="U16" i="35" s="1"/>
  <c r="T31" i="45"/>
  <c r="T32" i="45"/>
  <c r="W18" i="45"/>
  <c r="W27" i="45"/>
  <c r="W28" i="45" s="1"/>
  <c r="T31" i="44"/>
  <c r="T33" i="44" s="1"/>
  <c r="T9" i="35" s="1"/>
  <c r="T32" i="44"/>
  <c r="W18" i="42"/>
  <c r="W27" i="42"/>
  <c r="W28" i="42" s="1"/>
  <c r="W21" i="43"/>
  <c r="V23" i="43"/>
  <c r="V24" i="43" s="1"/>
  <c r="W21" i="44"/>
  <c r="V23" i="44"/>
  <c r="V24" i="44" s="1"/>
  <c r="U30" i="43"/>
  <c r="U15" i="35" s="1"/>
  <c r="V23" i="45"/>
  <c r="V24" i="45" s="1"/>
  <c r="W21" i="45"/>
  <c r="D18" i="31"/>
  <c r="E18" i="31"/>
  <c r="C18" i="31"/>
  <c r="X18" i="43" l="1"/>
  <c r="U32" i="42"/>
  <c r="U14" i="35"/>
  <c r="U31" i="42"/>
  <c r="U33" i="42" s="1"/>
  <c r="U7" i="35" s="1"/>
  <c r="V30" i="44"/>
  <c r="V30" i="43"/>
  <c r="X21" i="44"/>
  <c r="X23" i="44" s="1"/>
  <c r="X24" i="44" s="1"/>
  <c r="W23" i="44"/>
  <c r="W24" i="44" s="1"/>
  <c r="U31" i="44"/>
  <c r="U33" i="44" s="1"/>
  <c r="U9" i="35" s="1"/>
  <c r="U32" i="44"/>
  <c r="X21" i="45"/>
  <c r="X23" i="45" s="1"/>
  <c r="X24" i="45" s="1"/>
  <c r="W23" i="45"/>
  <c r="W24" i="45" s="1"/>
  <c r="X21" i="43"/>
  <c r="X23" i="43" s="1"/>
  <c r="X24" i="43" s="1"/>
  <c r="W23" i="43"/>
  <c r="W24" i="43" s="1"/>
  <c r="W23" i="42"/>
  <c r="W24" i="42" s="1"/>
  <c r="X21" i="42"/>
  <c r="X23" i="42" s="1"/>
  <c r="X24" i="42" s="1"/>
  <c r="V30" i="45"/>
  <c r="V17" i="35" s="1"/>
  <c r="T33" i="43"/>
  <c r="T8" i="35" s="1"/>
  <c r="U31" i="43"/>
  <c r="U33" i="43" s="1"/>
  <c r="U8" i="35" s="1"/>
  <c r="U32" i="43"/>
  <c r="T33" i="45"/>
  <c r="T10" i="35" s="1"/>
  <c r="V30" i="42"/>
  <c r="V14" i="35" s="1"/>
  <c r="U31" i="45"/>
  <c r="U33" i="45" s="1"/>
  <c r="U10" i="35" s="1"/>
  <c r="U32" i="45"/>
  <c r="V31" i="44" l="1"/>
  <c r="V16" i="35"/>
  <c r="V31" i="43"/>
  <c r="V33" i="43" s="1"/>
  <c r="V8" i="35" s="1"/>
  <c r="V15" i="35"/>
  <c r="X30" i="43"/>
  <c r="X31" i="43" s="1"/>
  <c r="V32" i="44"/>
  <c r="W30" i="45"/>
  <c r="X30" i="45"/>
  <c r="X31" i="45" s="1"/>
  <c r="V32" i="43"/>
  <c r="X30" i="42"/>
  <c r="X31" i="42" s="1"/>
  <c r="W30" i="42"/>
  <c r="W14" i="35" s="1"/>
  <c r="W30" i="44"/>
  <c r="W16" i="35" s="1"/>
  <c r="V31" i="42"/>
  <c r="V33" i="42" s="1"/>
  <c r="V7" i="35" s="1"/>
  <c r="V32" i="42"/>
  <c r="X30" i="44"/>
  <c r="V33" i="44"/>
  <c r="V9" i="35" s="1"/>
  <c r="W31" i="42"/>
  <c r="V31" i="45"/>
  <c r="V33" i="45" s="1"/>
  <c r="V10" i="35" s="1"/>
  <c r="V32" i="45"/>
  <c r="W30" i="43"/>
  <c r="W15" i="35" s="1"/>
  <c r="X30" i="26"/>
  <c r="U30" i="26"/>
  <c r="W30" i="26" s="1"/>
  <c r="R30" i="26"/>
  <c r="T30" i="26" s="1"/>
  <c r="O30" i="26"/>
  <c r="Q30" i="26" s="1"/>
  <c r="L30" i="26"/>
  <c r="N30" i="26" s="1"/>
  <c r="J30" i="26"/>
  <c r="I30" i="26"/>
  <c r="K30" i="26" s="1"/>
  <c r="F30" i="26"/>
  <c r="H30" i="26" s="1"/>
  <c r="E30" i="26"/>
  <c r="D30" i="26"/>
  <c r="X30" i="22"/>
  <c r="U30" i="22"/>
  <c r="V30" i="22" s="1"/>
  <c r="R30" i="22"/>
  <c r="T30" i="22" s="1"/>
  <c r="O30" i="22"/>
  <c r="P30" i="22" s="1"/>
  <c r="L30" i="22"/>
  <c r="N30" i="22" s="1"/>
  <c r="I30" i="22"/>
  <c r="J30" i="22" s="1"/>
  <c r="F30" i="22"/>
  <c r="H30" i="22" s="1"/>
  <c r="E30" i="22"/>
  <c r="D30" i="22"/>
  <c r="X30" i="23"/>
  <c r="U30" i="23"/>
  <c r="V30" i="23" s="1"/>
  <c r="R30" i="23"/>
  <c r="T30" i="23" s="1"/>
  <c r="O30" i="23"/>
  <c r="P30" i="23" s="1"/>
  <c r="L30" i="23"/>
  <c r="N30" i="23" s="1"/>
  <c r="I30" i="23"/>
  <c r="J30" i="23" s="1"/>
  <c r="F30" i="23"/>
  <c r="H30" i="23" s="1"/>
  <c r="E30" i="23"/>
  <c r="D30" i="23"/>
  <c r="X30" i="31"/>
  <c r="U30" i="31"/>
  <c r="W30" i="31" s="1"/>
  <c r="R30" i="31"/>
  <c r="T30" i="31" s="1"/>
  <c r="P30" i="31"/>
  <c r="O30" i="31"/>
  <c r="Q30" i="31" s="1"/>
  <c r="L30" i="31"/>
  <c r="N30" i="31" s="1"/>
  <c r="I30" i="31"/>
  <c r="K30" i="31" s="1"/>
  <c r="F30" i="31"/>
  <c r="H30" i="31" s="1"/>
  <c r="E30" i="31"/>
  <c r="D30" i="31"/>
  <c r="X30" i="30"/>
  <c r="U30" i="30"/>
  <c r="W30" i="30" s="1"/>
  <c r="R30" i="30"/>
  <c r="T30" i="30" s="1"/>
  <c r="O30" i="30"/>
  <c r="Q30" i="30" s="1"/>
  <c r="L30" i="30"/>
  <c r="N30" i="30" s="1"/>
  <c r="I30" i="30"/>
  <c r="K30" i="30" s="1"/>
  <c r="F30" i="30"/>
  <c r="H30" i="30" s="1"/>
  <c r="F17" i="30"/>
  <c r="C35" i="31"/>
  <c r="D34" i="31"/>
  <c r="E34" i="31" s="1"/>
  <c r="F34" i="31" s="1"/>
  <c r="G34" i="31" s="1"/>
  <c r="H34" i="31" s="1"/>
  <c r="I34" i="31" s="1"/>
  <c r="J34" i="31" s="1"/>
  <c r="K34" i="31" s="1"/>
  <c r="L34" i="31" s="1"/>
  <c r="M34" i="31" s="1"/>
  <c r="N34" i="31" s="1"/>
  <c r="O34" i="31" s="1"/>
  <c r="P34" i="31" s="1"/>
  <c r="Q34" i="31" s="1"/>
  <c r="R34" i="31" s="1"/>
  <c r="S34" i="31" s="1"/>
  <c r="T34" i="31" s="1"/>
  <c r="U34" i="31" s="1"/>
  <c r="V34" i="31" s="1"/>
  <c r="W34" i="31" s="1"/>
  <c r="X34" i="31" s="1"/>
  <c r="D33" i="31"/>
  <c r="D35" i="31" s="1"/>
  <c r="C32" i="31"/>
  <c r="C36" i="31" s="1"/>
  <c r="E31" i="31"/>
  <c r="F31" i="31" s="1"/>
  <c r="D31" i="31"/>
  <c r="E32" i="31"/>
  <c r="D32" i="31"/>
  <c r="D36" i="31" s="1"/>
  <c r="D24" i="31"/>
  <c r="E24" i="31" s="1"/>
  <c r="F24" i="31" s="1"/>
  <c r="G24" i="31" s="1"/>
  <c r="H24" i="31" s="1"/>
  <c r="I24" i="31" s="1"/>
  <c r="J24" i="31" s="1"/>
  <c r="K24" i="31" s="1"/>
  <c r="L24" i="31" s="1"/>
  <c r="M24" i="31" s="1"/>
  <c r="N24" i="31" s="1"/>
  <c r="O24" i="31" s="1"/>
  <c r="P24" i="31" s="1"/>
  <c r="Q24" i="31" s="1"/>
  <c r="R24" i="31" s="1"/>
  <c r="S24" i="31" s="1"/>
  <c r="T24" i="31" s="1"/>
  <c r="U24" i="31" s="1"/>
  <c r="V24" i="31" s="1"/>
  <c r="W24" i="31" s="1"/>
  <c r="X24" i="31" s="1"/>
  <c r="D23" i="31"/>
  <c r="E23" i="31" s="1"/>
  <c r="F23" i="31" s="1"/>
  <c r="G23" i="31" s="1"/>
  <c r="H23" i="31" s="1"/>
  <c r="I23" i="31" s="1"/>
  <c r="J23" i="31" s="1"/>
  <c r="K23" i="31" s="1"/>
  <c r="L23" i="31" s="1"/>
  <c r="M23" i="31" s="1"/>
  <c r="N23" i="31" s="1"/>
  <c r="O23" i="31" s="1"/>
  <c r="P23" i="31" s="1"/>
  <c r="Q23" i="31" s="1"/>
  <c r="R23" i="31" s="1"/>
  <c r="S23" i="31" s="1"/>
  <c r="T23" i="31" s="1"/>
  <c r="U23" i="31" s="1"/>
  <c r="V23" i="31" s="1"/>
  <c r="W23" i="31" s="1"/>
  <c r="X23" i="31" s="1"/>
  <c r="D22" i="31"/>
  <c r="E22" i="31" s="1"/>
  <c r="F22" i="31" s="1"/>
  <c r="G22" i="31" s="1"/>
  <c r="H22" i="31" s="1"/>
  <c r="I22" i="31" s="1"/>
  <c r="J22" i="31" s="1"/>
  <c r="K22" i="31" s="1"/>
  <c r="L22" i="31" s="1"/>
  <c r="M22" i="31" s="1"/>
  <c r="N22" i="31" s="1"/>
  <c r="O22" i="31" s="1"/>
  <c r="P22" i="31" s="1"/>
  <c r="Q22" i="31" s="1"/>
  <c r="R22" i="31" s="1"/>
  <c r="S22" i="31" s="1"/>
  <c r="T22" i="31" s="1"/>
  <c r="U22" i="31" s="1"/>
  <c r="V22" i="31" s="1"/>
  <c r="W22" i="31" s="1"/>
  <c r="X22" i="31" s="1"/>
  <c r="D21" i="31"/>
  <c r="E21" i="31" s="1"/>
  <c r="F21" i="31" s="1"/>
  <c r="G21" i="31" s="1"/>
  <c r="H21" i="31" s="1"/>
  <c r="I21" i="31" s="1"/>
  <c r="J21" i="31" s="1"/>
  <c r="K21" i="31" s="1"/>
  <c r="L21" i="31" s="1"/>
  <c r="M21" i="31" s="1"/>
  <c r="N21" i="31" s="1"/>
  <c r="O21" i="31" s="1"/>
  <c r="P21" i="31" s="1"/>
  <c r="Q21" i="31" s="1"/>
  <c r="R21" i="31" s="1"/>
  <c r="S21" i="31" s="1"/>
  <c r="T21" i="31" s="1"/>
  <c r="U21" i="31" s="1"/>
  <c r="V21" i="31" s="1"/>
  <c r="W21" i="31" s="1"/>
  <c r="X21" i="31" s="1"/>
  <c r="C20" i="31"/>
  <c r="C19" i="31"/>
  <c r="X17" i="31"/>
  <c r="X18" i="31" s="1"/>
  <c r="U17" i="31"/>
  <c r="U18" i="31" s="1"/>
  <c r="R17" i="31"/>
  <c r="R18" i="31" s="1"/>
  <c r="O17" i="31"/>
  <c r="O18" i="31" s="1"/>
  <c r="L17" i="31"/>
  <c r="L18" i="31" s="1"/>
  <c r="I17" i="31"/>
  <c r="I18" i="31" s="1"/>
  <c r="F17" i="31"/>
  <c r="F18" i="31" s="1"/>
  <c r="E17" i="31"/>
  <c r="D17" i="31"/>
  <c r="D18" i="30"/>
  <c r="E18" i="30"/>
  <c r="F18" i="30"/>
  <c r="C18" i="30"/>
  <c r="C35" i="30"/>
  <c r="D34" i="30"/>
  <c r="E34" i="30" s="1"/>
  <c r="F34" i="30" s="1"/>
  <c r="G34" i="30" s="1"/>
  <c r="H34" i="30" s="1"/>
  <c r="I34" i="30" s="1"/>
  <c r="J34" i="30" s="1"/>
  <c r="K34" i="30" s="1"/>
  <c r="L34" i="30" s="1"/>
  <c r="M34" i="30" s="1"/>
  <c r="N34" i="30" s="1"/>
  <c r="O34" i="30" s="1"/>
  <c r="P34" i="30" s="1"/>
  <c r="Q34" i="30" s="1"/>
  <c r="R34" i="30" s="1"/>
  <c r="S34" i="30" s="1"/>
  <c r="T34" i="30" s="1"/>
  <c r="U34" i="30" s="1"/>
  <c r="V34" i="30" s="1"/>
  <c r="W34" i="30" s="1"/>
  <c r="X34" i="30" s="1"/>
  <c r="D33" i="30"/>
  <c r="D35" i="30" s="1"/>
  <c r="C32" i="30"/>
  <c r="C36" i="30" s="1"/>
  <c r="D31" i="30"/>
  <c r="E31" i="30" s="1"/>
  <c r="F31" i="30" s="1"/>
  <c r="E30" i="30"/>
  <c r="D30" i="30"/>
  <c r="D32" i="30" s="1"/>
  <c r="C35" i="23"/>
  <c r="D34" i="23"/>
  <c r="E34" i="23" s="1"/>
  <c r="F34" i="23" s="1"/>
  <c r="G34" i="23" s="1"/>
  <c r="H34" i="23" s="1"/>
  <c r="I34" i="23" s="1"/>
  <c r="J34" i="23" s="1"/>
  <c r="K34" i="23" s="1"/>
  <c r="L34" i="23" s="1"/>
  <c r="M34" i="23" s="1"/>
  <c r="N34" i="23" s="1"/>
  <c r="O34" i="23" s="1"/>
  <c r="P34" i="23" s="1"/>
  <c r="Q34" i="23" s="1"/>
  <c r="R34" i="23" s="1"/>
  <c r="S34" i="23" s="1"/>
  <c r="T34" i="23" s="1"/>
  <c r="U34" i="23" s="1"/>
  <c r="V34" i="23" s="1"/>
  <c r="W34" i="23" s="1"/>
  <c r="X34" i="23" s="1"/>
  <c r="D33" i="23"/>
  <c r="C32" i="23"/>
  <c r="C36" i="23" s="1"/>
  <c r="D31" i="23"/>
  <c r="E31" i="23" s="1"/>
  <c r="F31" i="23" s="1"/>
  <c r="D32" i="23"/>
  <c r="D24" i="30"/>
  <c r="E24" i="30" s="1"/>
  <c r="F24" i="30" s="1"/>
  <c r="G24" i="30" s="1"/>
  <c r="H24" i="30" s="1"/>
  <c r="I24" i="30" s="1"/>
  <c r="J24" i="30" s="1"/>
  <c r="K24" i="30" s="1"/>
  <c r="L24" i="30" s="1"/>
  <c r="M24" i="30" s="1"/>
  <c r="N24" i="30" s="1"/>
  <c r="O24" i="30" s="1"/>
  <c r="P24" i="30" s="1"/>
  <c r="Q24" i="30" s="1"/>
  <c r="R24" i="30" s="1"/>
  <c r="S24" i="30" s="1"/>
  <c r="T24" i="30" s="1"/>
  <c r="U24" i="30" s="1"/>
  <c r="V24" i="30" s="1"/>
  <c r="W24" i="30" s="1"/>
  <c r="X24" i="30" s="1"/>
  <c r="D23" i="30"/>
  <c r="E23" i="30" s="1"/>
  <c r="F23" i="30" s="1"/>
  <c r="G23" i="30" s="1"/>
  <c r="H23" i="30" s="1"/>
  <c r="I23" i="30" s="1"/>
  <c r="J23" i="30" s="1"/>
  <c r="K23" i="30" s="1"/>
  <c r="L23" i="30" s="1"/>
  <c r="M23" i="30" s="1"/>
  <c r="N23" i="30" s="1"/>
  <c r="O23" i="30" s="1"/>
  <c r="P23" i="30" s="1"/>
  <c r="Q23" i="30" s="1"/>
  <c r="R23" i="30" s="1"/>
  <c r="S23" i="30" s="1"/>
  <c r="T23" i="30" s="1"/>
  <c r="U23" i="30" s="1"/>
  <c r="V23" i="30" s="1"/>
  <c r="W23" i="30" s="1"/>
  <c r="X23" i="30" s="1"/>
  <c r="D22" i="30"/>
  <c r="E22" i="30" s="1"/>
  <c r="F22" i="30" s="1"/>
  <c r="G22" i="30" s="1"/>
  <c r="H22" i="30" s="1"/>
  <c r="I22" i="30" s="1"/>
  <c r="J22" i="30" s="1"/>
  <c r="K22" i="30" s="1"/>
  <c r="L22" i="30" s="1"/>
  <c r="M22" i="30" s="1"/>
  <c r="N22" i="30" s="1"/>
  <c r="O22" i="30" s="1"/>
  <c r="P22" i="30" s="1"/>
  <c r="Q22" i="30" s="1"/>
  <c r="R22" i="30" s="1"/>
  <c r="S22" i="30" s="1"/>
  <c r="T22" i="30" s="1"/>
  <c r="U22" i="30" s="1"/>
  <c r="V22" i="30" s="1"/>
  <c r="W22" i="30" s="1"/>
  <c r="X22" i="30" s="1"/>
  <c r="D21" i="30"/>
  <c r="E21" i="30" s="1"/>
  <c r="F21" i="30" s="1"/>
  <c r="G21" i="30" s="1"/>
  <c r="H21" i="30" s="1"/>
  <c r="I21" i="30" s="1"/>
  <c r="J21" i="30" s="1"/>
  <c r="K21" i="30" s="1"/>
  <c r="L21" i="30" s="1"/>
  <c r="M21" i="30" s="1"/>
  <c r="N21" i="30" s="1"/>
  <c r="O21" i="30" s="1"/>
  <c r="P21" i="30" s="1"/>
  <c r="Q21" i="30" s="1"/>
  <c r="R21" i="30" s="1"/>
  <c r="S21" i="30" s="1"/>
  <c r="T21" i="30" s="1"/>
  <c r="U21" i="30" s="1"/>
  <c r="V21" i="30" s="1"/>
  <c r="W21" i="30" s="1"/>
  <c r="X21" i="30" s="1"/>
  <c r="C20" i="30"/>
  <c r="C19" i="30"/>
  <c r="X17" i="30"/>
  <c r="X18" i="30" s="1"/>
  <c r="U17" i="30"/>
  <c r="V17" i="30" s="1"/>
  <c r="V18" i="30" s="1"/>
  <c r="R17" i="30"/>
  <c r="S17" i="30" s="1"/>
  <c r="S18" i="30" s="1"/>
  <c r="O17" i="30"/>
  <c r="O18" i="30" s="1"/>
  <c r="L17" i="30"/>
  <c r="M17" i="30" s="1"/>
  <c r="M18" i="30" s="1"/>
  <c r="I17" i="30"/>
  <c r="J17" i="30" s="1"/>
  <c r="J18" i="30" s="1"/>
  <c r="G17" i="30"/>
  <c r="G18" i="30" s="1"/>
  <c r="E17" i="30"/>
  <c r="D17" i="30"/>
  <c r="X17" i="26"/>
  <c r="U17" i="26"/>
  <c r="R17" i="26"/>
  <c r="O17" i="26"/>
  <c r="L17" i="26"/>
  <c r="I17" i="26"/>
  <c r="F17" i="26"/>
  <c r="E17" i="26"/>
  <c r="D17" i="26"/>
  <c r="X17" i="23"/>
  <c r="U17" i="23"/>
  <c r="R17" i="23"/>
  <c r="O17" i="23"/>
  <c r="L17" i="23"/>
  <c r="I17" i="23"/>
  <c r="F17" i="23"/>
  <c r="E17" i="23"/>
  <c r="D17" i="23"/>
  <c r="D22" i="23"/>
  <c r="E22" i="23" s="1"/>
  <c r="F22" i="23" s="1"/>
  <c r="G22" i="23" s="1"/>
  <c r="H22" i="23" s="1"/>
  <c r="I22" i="23" s="1"/>
  <c r="J22" i="23" s="1"/>
  <c r="K22" i="23" s="1"/>
  <c r="L22" i="23" s="1"/>
  <c r="M22" i="23" s="1"/>
  <c r="N22" i="23" s="1"/>
  <c r="O22" i="23" s="1"/>
  <c r="P22" i="23" s="1"/>
  <c r="Q22" i="23" s="1"/>
  <c r="R22" i="23" s="1"/>
  <c r="S22" i="23" s="1"/>
  <c r="T22" i="23" s="1"/>
  <c r="U22" i="23" s="1"/>
  <c r="V22" i="23" s="1"/>
  <c r="W22" i="23" s="1"/>
  <c r="X22" i="23" s="1"/>
  <c r="D23" i="23"/>
  <c r="E23" i="23" s="1"/>
  <c r="F23" i="23" s="1"/>
  <c r="G23" i="23" s="1"/>
  <c r="H23" i="23" s="1"/>
  <c r="I23" i="23" s="1"/>
  <c r="J23" i="23" s="1"/>
  <c r="K23" i="23" s="1"/>
  <c r="L23" i="23" s="1"/>
  <c r="M23" i="23" s="1"/>
  <c r="N23" i="23" s="1"/>
  <c r="O23" i="23" s="1"/>
  <c r="P23" i="23" s="1"/>
  <c r="Q23" i="23" s="1"/>
  <c r="R23" i="23" s="1"/>
  <c r="S23" i="23" s="1"/>
  <c r="T23" i="23" s="1"/>
  <c r="U23" i="23" s="1"/>
  <c r="V23" i="23" s="1"/>
  <c r="W23" i="23" s="1"/>
  <c r="X23" i="23" s="1"/>
  <c r="D24" i="23"/>
  <c r="E24" i="23" s="1"/>
  <c r="F24" i="23" s="1"/>
  <c r="G24" i="23" s="1"/>
  <c r="H24" i="23" s="1"/>
  <c r="I24" i="23" s="1"/>
  <c r="J24" i="23" s="1"/>
  <c r="K24" i="23" s="1"/>
  <c r="L24" i="23" s="1"/>
  <c r="M24" i="23" s="1"/>
  <c r="N24" i="23" s="1"/>
  <c r="O24" i="23" s="1"/>
  <c r="P24" i="23" s="1"/>
  <c r="Q24" i="23" s="1"/>
  <c r="R24" i="23" s="1"/>
  <c r="S24" i="23" s="1"/>
  <c r="T24" i="23" s="1"/>
  <c r="U24" i="23" s="1"/>
  <c r="V24" i="23" s="1"/>
  <c r="W24" i="23" s="1"/>
  <c r="X24" i="23" s="1"/>
  <c r="D21" i="23"/>
  <c r="C20" i="23"/>
  <c r="C19" i="23"/>
  <c r="C35" i="26"/>
  <c r="D34" i="26"/>
  <c r="E34" i="26" s="1"/>
  <c r="F34" i="26" s="1"/>
  <c r="G34" i="26" s="1"/>
  <c r="H34" i="26" s="1"/>
  <c r="I34" i="26" s="1"/>
  <c r="J34" i="26" s="1"/>
  <c r="K34" i="26" s="1"/>
  <c r="L34" i="26" s="1"/>
  <c r="M34" i="26" s="1"/>
  <c r="N34" i="26" s="1"/>
  <c r="O34" i="26" s="1"/>
  <c r="P34" i="26" s="1"/>
  <c r="Q34" i="26" s="1"/>
  <c r="R34" i="26" s="1"/>
  <c r="S34" i="26" s="1"/>
  <c r="T34" i="26" s="1"/>
  <c r="U34" i="26" s="1"/>
  <c r="V34" i="26" s="1"/>
  <c r="W34" i="26" s="1"/>
  <c r="X34" i="26" s="1"/>
  <c r="D33" i="26"/>
  <c r="C32" i="26"/>
  <c r="D32" i="26"/>
  <c r="D22" i="26"/>
  <c r="E22" i="26" s="1"/>
  <c r="F22" i="26" s="1"/>
  <c r="G22" i="26" s="1"/>
  <c r="H22" i="26" s="1"/>
  <c r="I22" i="26" s="1"/>
  <c r="J22" i="26" s="1"/>
  <c r="K22" i="26" s="1"/>
  <c r="L22" i="26" s="1"/>
  <c r="M22" i="26" s="1"/>
  <c r="N22" i="26" s="1"/>
  <c r="O22" i="26" s="1"/>
  <c r="P22" i="26" s="1"/>
  <c r="Q22" i="26" s="1"/>
  <c r="R22" i="26" s="1"/>
  <c r="S22" i="26" s="1"/>
  <c r="T22" i="26" s="1"/>
  <c r="U22" i="26" s="1"/>
  <c r="V22" i="26" s="1"/>
  <c r="W22" i="26" s="1"/>
  <c r="X22" i="26" s="1"/>
  <c r="D23" i="26"/>
  <c r="E23" i="26" s="1"/>
  <c r="F23" i="26" s="1"/>
  <c r="G23" i="26" s="1"/>
  <c r="H23" i="26" s="1"/>
  <c r="I23" i="26" s="1"/>
  <c r="J23" i="26" s="1"/>
  <c r="K23" i="26" s="1"/>
  <c r="L23" i="26" s="1"/>
  <c r="M23" i="26" s="1"/>
  <c r="N23" i="26" s="1"/>
  <c r="O23" i="26" s="1"/>
  <c r="P23" i="26" s="1"/>
  <c r="Q23" i="26" s="1"/>
  <c r="R23" i="26" s="1"/>
  <c r="S23" i="26" s="1"/>
  <c r="T23" i="26" s="1"/>
  <c r="U23" i="26" s="1"/>
  <c r="V23" i="26" s="1"/>
  <c r="W23" i="26" s="1"/>
  <c r="X23" i="26" s="1"/>
  <c r="D24" i="26"/>
  <c r="E24" i="26" s="1"/>
  <c r="F24" i="26" s="1"/>
  <c r="G24" i="26" s="1"/>
  <c r="H24" i="26" s="1"/>
  <c r="I24" i="26" s="1"/>
  <c r="J24" i="26" s="1"/>
  <c r="K24" i="26" s="1"/>
  <c r="L24" i="26" s="1"/>
  <c r="M24" i="26" s="1"/>
  <c r="N24" i="26" s="1"/>
  <c r="O24" i="26" s="1"/>
  <c r="P24" i="26" s="1"/>
  <c r="Q24" i="26" s="1"/>
  <c r="R24" i="26" s="1"/>
  <c r="S24" i="26" s="1"/>
  <c r="T24" i="26" s="1"/>
  <c r="U24" i="26" s="1"/>
  <c r="V24" i="26" s="1"/>
  <c r="W24" i="26" s="1"/>
  <c r="X24" i="26" s="1"/>
  <c r="D21" i="26"/>
  <c r="E21" i="26" s="1"/>
  <c r="F21" i="26" s="1"/>
  <c r="G21" i="26" s="1"/>
  <c r="H21" i="26" s="1"/>
  <c r="I21" i="26" s="1"/>
  <c r="J21" i="26" s="1"/>
  <c r="K21" i="26" s="1"/>
  <c r="L21" i="26" s="1"/>
  <c r="M21" i="26" s="1"/>
  <c r="N21" i="26" s="1"/>
  <c r="O21" i="26" s="1"/>
  <c r="P21" i="26" s="1"/>
  <c r="Q21" i="26" s="1"/>
  <c r="R21" i="26" s="1"/>
  <c r="S21" i="26" s="1"/>
  <c r="T21" i="26" s="1"/>
  <c r="U21" i="26" s="1"/>
  <c r="V21" i="26" s="1"/>
  <c r="W21" i="26" s="1"/>
  <c r="X21" i="26" s="1"/>
  <c r="C20" i="26"/>
  <c r="C19" i="26"/>
  <c r="E9" i="26"/>
  <c r="F9" i="26"/>
  <c r="G9" i="26"/>
  <c r="H9" i="26"/>
  <c r="I9" i="26"/>
  <c r="J9" i="26"/>
  <c r="K9" i="26"/>
  <c r="L9" i="26"/>
  <c r="M9" i="26"/>
  <c r="N9" i="26"/>
  <c r="O9" i="26"/>
  <c r="P9" i="26"/>
  <c r="Q9" i="26"/>
  <c r="R9" i="26"/>
  <c r="S9" i="26"/>
  <c r="T9" i="26"/>
  <c r="U9" i="26"/>
  <c r="V9" i="26"/>
  <c r="W9" i="26"/>
  <c r="X9" i="26"/>
  <c r="C11" i="26"/>
  <c r="D9" i="26"/>
  <c r="W32" i="42" l="1"/>
  <c r="W31" i="45"/>
  <c r="X33" i="45" s="1"/>
  <c r="W17" i="35"/>
  <c r="X32" i="43"/>
  <c r="C25" i="23"/>
  <c r="M30" i="22"/>
  <c r="G30" i="22"/>
  <c r="S30" i="22"/>
  <c r="G30" i="30"/>
  <c r="J30" i="30"/>
  <c r="M30" i="30"/>
  <c r="P30" i="30"/>
  <c r="S30" i="30"/>
  <c r="V30" i="30"/>
  <c r="E33" i="31"/>
  <c r="E35" i="31" s="1"/>
  <c r="E36" i="31" s="1"/>
  <c r="J30" i="31"/>
  <c r="V30" i="31"/>
  <c r="E21" i="23"/>
  <c r="D35" i="23"/>
  <c r="D36" i="23" s="1"/>
  <c r="P30" i="26"/>
  <c r="V30" i="26"/>
  <c r="W32" i="45"/>
  <c r="X32" i="42"/>
  <c r="X32" i="45"/>
  <c r="W33" i="42"/>
  <c r="W7" i="35" s="1"/>
  <c r="X31" i="44"/>
  <c r="X32" i="44"/>
  <c r="W31" i="44"/>
  <c r="W33" i="44" s="1"/>
  <c r="W9" i="35" s="1"/>
  <c r="W32" i="44"/>
  <c r="W31" i="43"/>
  <c r="W32" i="43"/>
  <c r="X33" i="42"/>
  <c r="C25" i="26"/>
  <c r="P17" i="30"/>
  <c r="P18" i="30" s="1"/>
  <c r="U18" i="30"/>
  <c r="I18" i="30"/>
  <c r="R18" i="30"/>
  <c r="L18" i="30"/>
  <c r="M17" i="31"/>
  <c r="M18" i="31" s="1"/>
  <c r="G17" i="31"/>
  <c r="G18" i="31" s="1"/>
  <c r="S17" i="31"/>
  <c r="S18" i="31" s="1"/>
  <c r="D19" i="30"/>
  <c r="G30" i="26"/>
  <c r="M30" i="26"/>
  <c r="S30" i="26"/>
  <c r="K30" i="22"/>
  <c r="Q30" i="22"/>
  <c r="W30" i="22"/>
  <c r="G30" i="23"/>
  <c r="K30" i="23"/>
  <c r="M30" i="23"/>
  <c r="Q30" i="23"/>
  <c r="S30" i="23"/>
  <c r="W30" i="23"/>
  <c r="G30" i="31"/>
  <c r="M30" i="31"/>
  <c r="S30" i="31"/>
  <c r="K17" i="31"/>
  <c r="K18" i="31" s="1"/>
  <c r="Q17" i="31"/>
  <c r="Q18" i="31" s="1"/>
  <c r="W17" i="31"/>
  <c r="W18" i="31" s="1"/>
  <c r="C25" i="31"/>
  <c r="C27" i="31" s="1"/>
  <c r="F32" i="31"/>
  <c r="G31" i="31"/>
  <c r="H17" i="31"/>
  <c r="H18" i="31" s="1"/>
  <c r="J17" i="31"/>
  <c r="J18" i="31" s="1"/>
  <c r="N17" i="31"/>
  <c r="N18" i="31" s="1"/>
  <c r="P17" i="31"/>
  <c r="P18" i="31" s="1"/>
  <c r="T17" i="31"/>
  <c r="T18" i="31" s="1"/>
  <c r="V17" i="31"/>
  <c r="V18" i="31" s="1"/>
  <c r="F33" i="31"/>
  <c r="E19" i="30"/>
  <c r="E33" i="30"/>
  <c r="F32" i="30"/>
  <c r="G31" i="30"/>
  <c r="D36" i="30"/>
  <c r="E32" i="30"/>
  <c r="E35" i="30"/>
  <c r="F33" i="30"/>
  <c r="E32" i="23"/>
  <c r="F32" i="23"/>
  <c r="G31" i="23"/>
  <c r="E33" i="23"/>
  <c r="E20" i="30"/>
  <c r="K17" i="30"/>
  <c r="K18" i="30" s="1"/>
  <c r="Q17" i="30"/>
  <c r="Q18" i="30" s="1"/>
  <c r="W17" i="30"/>
  <c r="W18" i="30" s="1"/>
  <c r="C25" i="30"/>
  <c r="C27" i="30" s="1"/>
  <c r="H17" i="30"/>
  <c r="H18" i="30" s="1"/>
  <c r="N17" i="30"/>
  <c r="N18" i="30" s="1"/>
  <c r="T17" i="30"/>
  <c r="T18" i="30" s="1"/>
  <c r="D20" i="23"/>
  <c r="C36" i="26"/>
  <c r="E32" i="26"/>
  <c r="D35" i="26"/>
  <c r="F32" i="26"/>
  <c r="D36" i="26"/>
  <c r="E33" i="26"/>
  <c r="B12" i="12"/>
  <c r="B9" i="12"/>
  <c r="B10" i="12"/>
  <c r="B8" i="12"/>
  <c r="W33" i="45" l="1"/>
  <c r="W10" i="35" s="1"/>
  <c r="C10" i="27"/>
  <c r="E36" i="30"/>
  <c r="F21" i="23"/>
  <c r="X33" i="44"/>
  <c r="W33" i="43"/>
  <c r="W8" i="35" s="1"/>
  <c r="X33" i="43"/>
  <c r="E19" i="26"/>
  <c r="D20" i="30"/>
  <c r="C38" i="30"/>
  <c r="C39" i="30" s="1"/>
  <c r="C11" i="27"/>
  <c r="D19" i="23"/>
  <c r="D25" i="23" s="1"/>
  <c r="C28" i="31"/>
  <c r="C38" i="31"/>
  <c r="F35" i="31"/>
  <c r="G33" i="31"/>
  <c r="H31" i="31"/>
  <c r="G32" i="31"/>
  <c r="F36" i="31"/>
  <c r="D19" i="31"/>
  <c r="D20" i="31"/>
  <c r="E20" i="31"/>
  <c r="E19" i="31"/>
  <c r="H31" i="30"/>
  <c r="G32" i="30"/>
  <c r="F35" i="30"/>
  <c r="G33" i="30"/>
  <c r="F36" i="30"/>
  <c r="E35" i="23"/>
  <c r="E36" i="23" s="1"/>
  <c r="F33" i="23"/>
  <c r="H31" i="23"/>
  <c r="G32" i="23"/>
  <c r="C28" i="30"/>
  <c r="D25" i="30"/>
  <c r="D27" i="30" s="1"/>
  <c r="E25" i="30"/>
  <c r="E27" i="30" s="1"/>
  <c r="E19" i="23"/>
  <c r="E20" i="23"/>
  <c r="F20" i="23"/>
  <c r="F19" i="23"/>
  <c r="E35" i="26"/>
  <c r="E36" i="26" s="1"/>
  <c r="F33" i="26"/>
  <c r="G32" i="26"/>
  <c r="D19" i="26"/>
  <c r="E17" i="22"/>
  <c r="E18" i="22" s="1"/>
  <c r="D17" i="22"/>
  <c r="D39" i="27"/>
  <c r="E39" i="27" s="1"/>
  <c r="F39" i="27" s="1"/>
  <c r="G39" i="27" s="1"/>
  <c r="H39" i="27" s="1"/>
  <c r="I39" i="27" s="1"/>
  <c r="J39" i="27" s="1"/>
  <c r="K39" i="27" s="1"/>
  <c r="L39" i="27" s="1"/>
  <c r="M39" i="27" s="1"/>
  <c r="N39" i="27" s="1"/>
  <c r="O39" i="27" s="1"/>
  <c r="P39" i="27" s="1"/>
  <c r="Q39" i="27" s="1"/>
  <c r="R39" i="27" s="1"/>
  <c r="S39" i="27" s="1"/>
  <c r="T39" i="27" s="1"/>
  <c r="U39" i="27" s="1"/>
  <c r="V39" i="27" s="1"/>
  <c r="D38" i="27"/>
  <c r="E38" i="27" s="1"/>
  <c r="F38" i="27" s="1"/>
  <c r="G38" i="27" s="1"/>
  <c r="H38" i="27" s="1"/>
  <c r="I38" i="27" s="1"/>
  <c r="J38" i="27" s="1"/>
  <c r="K38" i="27" s="1"/>
  <c r="L38" i="27" s="1"/>
  <c r="M38" i="27" s="1"/>
  <c r="N38" i="27" s="1"/>
  <c r="O38" i="27" s="1"/>
  <c r="P38" i="27" s="1"/>
  <c r="Q38" i="27" s="1"/>
  <c r="R38" i="27" s="1"/>
  <c r="S38" i="27" s="1"/>
  <c r="T38" i="27" s="1"/>
  <c r="U38" i="27" s="1"/>
  <c r="V38" i="27" s="1"/>
  <c r="D21" i="22"/>
  <c r="E21" i="22" s="1"/>
  <c r="F21" i="22" s="1"/>
  <c r="G21" i="22" s="1"/>
  <c r="H21" i="22" s="1"/>
  <c r="I21" i="22" s="1"/>
  <c r="J21" i="22" s="1"/>
  <c r="K21" i="22" s="1"/>
  <c r="L21" i="22" s="1"/>
  <c r="M21" i="22" s="1"/>
  <c r="N21" i="22" s="1"/>
  <c r="O21" i="22" s="1"/>
  <c r="P21" i="22" s="1"/>
  <c r="Q21" i="22" s="1"/>
  <c r="R21" i="22" s="1"/>
  <c r="S21" i="22" s="1"/>
  <c r="T21" i="22" s="1"/>
  <c r="U21" i="22" s="1"/>
  <c r="V21" i="22" s="1"/>
  <c r="W21" i="22" s="1"/>
  <c r="X21" i="22" s="1"/>
  <c r="D34" i="22"/>
  <c r="E34" i="22" s="1"/>
  <c r="F34" i="22" s="1"/>
  <c r="G34" i="22" s="1"/>
  <c r="H34" i="22" s="1"/>
  <c r="I34" i="22" s="1"/>
  <c r="J34" i="22" s="1"/>
  <c r="K34" i="22" s="1"/>
  <c r="L34" i="22" s="1"/>
  <c r="M34" i="22" s="1"/>
  <c r="N34" i="22" s="1"/>
  <c r="O34" i="22" s="1"/>
  <c r="P34" i="22" s="1"/>
  <c r="Q34" i="22" s="1"/>
  <c r="R34" i="22" s="1"/>
  <c r="S34" i="22" s="1"/>
  <c r="T34" i="22" s="1"/>
  <c r="U34" i="22" s="1"/>
  <c r="V34" i="22" s="1"/>
  <c r="W34" i="22" s="1"/>
  <c r="X34" i="22" s="1"/>
  <c r="D33" i="22"/>
  <c r="E33" i="22" s="1"/>
  <c r="F33" i="22" s="1"/>
  <c r="G33" i="22" s="1"/>
  <c r="H33" i="22" s="1"/>
  <c r="I33" i="22" s="1"/>
  <c r="J33" i="22" s="1"/>
  <c r="K33" i="22" s="1"/>
  <c r="L33" i="22" s="1"/>
  <c r="M33" i="22" s="1"/>
  <c r="N33" i="22" s="1"/>
  <c r="O33" i="22" s="1"/>
  <c r="P33" i="22" s="1"/>
  <c r="Q33" i="22" s="1"/>
  <c r="R33" i="22" s="1"/>
  <c r="S33" i="22" s="1"/>
  <c r="T33" i="22" s="1"/>
  <c r="U33" i="22" s="1"/>
  <c r="V33" i="22" s="1"/>
  <c r="W33" i="22" s="1"/>
  <c r="X33" i="22" s="1"/>
  <c r="E31" i="22"/>
  <c r="F31" i="22" s="1"/>
  <c r="G31" i="22" s="1"/>
  <c r="H31" i="22" s="1"/>
  <c r="I31" i="22" s="1"/>
  <c r="J31" i="22" s="1"/>
  <c r="K31" i="22" s="1"/>
  <c r="L31" i="22" s="1"/>
  <c r="M31" i="22" s="1"/>
  <c r="N31" i="22" s="1"/>
  <c r="O31" i="22" s="1"/>
  <c r="P31" i="22" s="1"/>
  <c r="Q31" i="22" s="1"/>
  <c r="R31" i="22" s="1"/>
  <c r="S31" i="22" s="1"/>
  <c r="T31" i="22" s="1"/>
  <c r="U31" i="22" s="1"/>
  <c r="V31" i="22" s="1"/>
  <c r="W31" i="22" s="1"/>
  <c r="X31" i="22" s="1"/>
  <c r="D31" i="22"/>
  <c r="D24" i="22"/>
  <c r="E24" i="22" s="1"/>
  <c r="F24" i="22" s="1"/>
  <c r="G24" i="22" s="1"/>
  <c r="H24" i="22" s="1"/>
  <c r="I24" i="22" s="1"/>
  <c r="J24" i="22" s="1"/>
  <c r="K24" i="22" s="1"/>
  <c r="L24" i="22" s="1"/>
  <c r="M24" i="22" s="1"/>
  <c r="N24" i="22" s="1"/>
  <c r="O24" i="22" s="1"/>
  <c r="P24" i="22" s="1"/>
  <c r="Q24" i="22" s="1"/>
  <c r="R24" i="22" s="1"/>
  <c r="S24" i="22" s="1"/>
  <c r="T24" i="22" s="1"/>
  <c r="U24" i="22" s="1"/>
  <c r="V24" i="22" s="1"/>
  <c r="W24" i="22" s="1"/>
  <c r="X24" i="22" s="1"/>
  <c r="D23" i="22"/>
  <c r="E23" i="22" s="1"/>
  <c r="F23" i="22" s="1"/>
  <c r="G23" i="22" s="1"/>
  <c r="H23" i="22" s="1"/>
  <c r="I23" i="22" s="1"/>
  <c r="J23" i="22" s="1"/>
  <c r="K23" i="22" s="1"/>
  <c r="L23" i="22" s="1"/>
  <c r="M23" i="22" s="1"/>
  <c r="N23" i="22" s="1"/>
  <c r="O23" i="22" s="1"/>
  <c r="P23" i="22" s="1"/>
  <c r="Q23" i="22" s="1"/>
  <c r="R23" i="22" s="1"/>
  <c r="S23" i="22" s="1"/>
  <c r="T23" i="22" s="1"/>
  <c r="U23" i="22" s="1"/>
  <c r="V23" i="22" s="1"/>
  <c r="W23" i="22" s="1"/>
  <c r="X23" i="22" s="1"/>
  <c r="D22" i="22"/>
  <c r="X17" i="22"/>
  <c r="U17" i="22"/>
  <c r="W17" i="22" s="1"/>
  <c r="R17" i="22"/>
  <c r="T17" i="22" s="1"/>
  <c r="O17" i="22"/>
  <c r="L17" i="22"/>
  <c r="L18" i="22" s="1"/>
  <c r="I17" i="22"/>
  <c r="F17" i="22"/>
  <c r="H17" i="22" s="1"/>
  <c r="H18" i="22" s="1"/>
  <c r="E20" i="26"/>
  <c r="D20" i="26"/>
  <c r="R20" i="26"/>
  <c r="O20" i="26"/>
  <c r="N20" i="26"/>
  <c r="F20" i="26"/>
  <c r="X20" i="26"/>
  <c r="W17" i="26"/>
  <c r="T17" i="26"/>
  <c r="P17" i="26"/>
  <c r="P20" i="26" s="1"/>
  <c r="Q17" i="26"/>
  <c r="L20" i="26"/>
  <c r="H17" i="26"/>
  <c r="W17" i="23"/>
  <c r="S17" i="23"/>
  <c r="M17" i="23"/>
  <c r="C32" i="22"/>
  <c r="X18" i="22"/>
  <c r="C35" i="22"/>
  <c r="C20" i="22"/>
  <c r="C19" i="22"/>
  <c r="D32" i="22"/>
  <c r="O26" i="22"/>
  <c r="N26" i="22"/>
  <c r="M26" i="22"/>
  <c r="C40" i="30" l="1"/>
  <c r="C19" i="27"/>
  <c r="C27" i="27" s="1"/>
  <c r="C49" i="27"/>
  <c r="C18" i="27"/>
  <c r="C26" i="27" s="1"/>
  <c r="C48" i="27"/>
  <c r="D11" i="27"/>
  <c r="D19" i="27" s="1"/>
  <c r="E25" i="23"/>
  <c r="E27" i="23" s="1"/>
  <c r="G21" i="23"/>
  <c r="F25" i="23"/>
  <c r="E25" i="26"/>
  <c r="E27" i="26" s="1"/>
  <c r="C25" i="22"/>
  <c r="C32" i="27"/>
  <c r="C36" i="27" s="1"/>
  <c r="F22" i="22"/>
  <c r="G22" i="22" s="1"/>
  <c r="H22" i="22" s="1"/>
  <c r="I22" i="22" s="1"/>
  <c r="J22" i="22" s="1"/>
  <c r="K22" i="22" s="1"/>
  <c r="L22" i="22" s="1"/>
  <c r="M22" i="22" s="1"/>
  <c r="N22" i="22" s="1"/>
  <c r="O22" i="22" s="1"/>
  <c r="P22" i="22" s="1"/>
  <c r="Q22" i="22" s="1"/>
  <c r="R22" i="22" s="1"/>
  <c r="S22" i="22" s="1"/>
  <c r="T22" i="22" s="1"/>
  <c r="U22" i="22" s="1"/>
  <c r="V22" i="22" s="1"/>
  <c r="W22" i="22" s="1"/>
  <c r="X22" i="22" s="1"/>
  <c r="E38" i="30"/>
  <c r="E39" i="30" s="1"/>
  <c r="E11" i="27"/>
  <c r="E19" i="27" s="1"/>
  <c r="E25" i="31"/>
  <c r="E27" i="31" s="1"/>
  <c r="F19" i="31"/>
  <c r="F20" i="31"/>
  <c r="H32" i="31"/>
  <c r="I31" i="31"/>
  <c r="G35" i="31"/>
  <c r="H33" i="31"/>
  <c r="C40" i="31"/>
  <c r="C39" i="31"/>
  <c r="D25" i="31"/>
  <c r="D27" i="31" s="1"/>
  <c r="G36" i="31"/>
  <c r="D38" i="30"/>
  <c r="D39" i="30" s="1"/>
  <c r="E28" i="30"/>
  <c r="C41" i="30"/>
  <c r="G35" i="30"/>
  <c r="H33" i="30"/>
  <c r="G36" i="30"/>
  <c r="H32" i="30"/>
  <c r="I31" i="30"/>
  <c r="H32" i="23"/>
  <c r="I31" i="23"/>
  <c r="F35" i="23"/>
  <c r="F36" i="23" s="1"/>
  <c r="G33" i="23"/>
  <c r="F19" i="30"/>
  <c r="F20" i="30"/>
  <c r="D28" i="30"/>
  <c r="G17" i="23"/>
  <c r="G19" i="23" s="1"/>
  <c r="T17" i="23"/>
  <c r="H17" i="23"/>
  <c r="G20" i="23"/>
  <c r="D25" i="26"/>
  <c r="D27" i="26" s="1"/>
  <c r="H32" i="26"/>
  <c r="F35" i="26"/>
  <c r="F36" i="26" s="1"/>
  <c r="G33" i="26"/>
  <c r="N17" i="26"/>
  <c r="M17" i="26"/>
  <c r="F32" i="22"/>
  <c r="D35" i="22"/>
  <c r="V17" i="22"/>
  <c r="V18" i="22" s="1"/>
  <c r="C36" i="22"/>
  <c r="E32" i="27"/>
  <c r="D32" i="27"/>
  <c r="J17" i="22"/>
  <c r="J18" i="22" s="1"/>
  <c r="G17" i="22"/>
  <c r="G18" i="22" s="1"/>
  <c r="F18" i="22"/>
  <c r="E32" i="22"/>
  <c r="W20" i="26"/>
  <c r="H20" i="26"/>
  <c r="T20" i="26"/>
  <c r="G17" i="26"/>
  <c r="K17" i="26"/>
  <c r="S17" i="26"/>
  <c r="I20" i="26"/>
  <c r="M20" i="26"/>
  <c r="Q20" i="26"/>
  <c r="U20" i="26"/>
  <c r="J17" i="26"/>
  <c r="V17" i="26"/>
  <c r="C27" i="26"/>
  <c r="D27" i="23"/>
  <c r="J17" i="23"/>
  <c r="P17" i="23"/>
  <c r="K17" i="23"/>
  <c r="Q17" i="23"/>
  <c r="V17" i="23"/>
  <c r="C27" i="23"/>
  <c r="N17" i="23"/>
  <c r="F35" i="22"/>
  <c r="F36" i="22" s="1"/>
  <c r="E35" i="22"/>
  <c r="P17" i="22"/>
  <c r="P18" i="22" s="1"/>
  <c r="R18" i="22"/>
  <c r="Q17" i="22"/>
  <c r="Q18" i="22" s="1"/>
  <c r="O18" i="22"/>
  <c r="T18" i="22"/>
  <c r="W18" i="22"/>
  <c r="M17" i="22"/>
  <c r="S17" i="22"/>
  <c r="U18" i="22"/>
  <c r="I18" i="22"/>
  <c r="K17" i="22"/>
  <c r="N17" i="22"/>
  <c r="G32" i="22"/>
  <c r="D36" i="22"/>
  <c r="D36" i="27" l="1"/>
  <c r="E49" i="27"/>
  <c r="D27" i="27"/>
  <c r="D49" i="27"/>
  <c r="E27" i="27"/>
  <c r="E38" i="26"/>
  <c r="D10" i="27"/>
  <c r="E10" i="27"/>
  <c r="C38" i="23"/>
  <c r="E28" i="23"/>
  <c r="H21" i="23"/>
  <c r="G25" i="23"/>
  <c r="G27" i="23" s="1"/>
  <c r="C35" i="27"/>
  <c r="F19" i="26"/>
  <c r="F25" i="26" s="1"/>
  <c r="F27" i="26" s="1"/>
  <c r="E36" i="27"/>
  <c r="E41" i="30"/>
  <c r="D41" i="30"/>
  <c r="C28" i="26"/>
  <c r="C38" i="26"/>
  <c r="C40" i="26" s="1"/>
  <c r="D28" i="23"/>
  <c r="D38" i="23"/>
  <c r="D39" i="23" s="1"/>
  <c r="E38" i="23"/>
  <c r="E39" i="23" s="1"/>
  <c r="D28" i="31"/>
  <c r="D38" i="31"/>
  <c r="E28" i="31"/>
  <c r="E38" i="31"/>
  <c r="E39" i="31" s="1"/>
  <c r="F25" i="31"/>
  <c r="F27" i="31" s="1"/>
  <c r="G20" i="31"/>
  <c r="G19" i="31"/>
  <c r="C41" i="31"/>
  <c r="H35" i="31"/>
  <c r="H36" i="31" s="1"/>
  <c r="I33" i="31"/>
  <c r="J31" i="31"/>
  <c r="I32" i="31"/>
  <c r="E40" i="30"/>
  <c r="D40" i="30"/>
  <c r="H35" i="30"/>
  <c r="H36" i="30" s="1"/>
  <c r="I33" i="30"/>
  <c r="J31" i="30"/>
  <c r="I32" i="30"/>
  <c r="G35" i="23"/>
  <c r="G36" i="23" s="1"/>
  <c r="H33" i="23"/>
  <c r="J31" i="23"/>
  <c r="I32" i="23"/>
  <c r="G20" i="30"/>
  <c r="G19" i="30"/>
  <c r="F25" i="30"/>
  <c r="F27" i="30" s="1"/>
  <c r="D28" i="26"/>
  <c r="D38" i="26"/>
  <c r="D39" i="26" s="1"/>
  <c r="C9" i="27"/>
  <c r="C28" i="23"/>
  <c r="H20" i="23"/>
  <c r="H19" i="23"/>
  <c r="E9" i="27"/>
  <c r="D9" i="27"/>
  <c r="G35" i="26"/>
  <c r="G36" i="26" s="1"/>
  <c r="H33" i="26"/>
  <c r="I32" i="26"/>
  <c r="E8" i="27"/>
  <c r="E16" i="27" s="1"/>
  <c r="E28" i="26"/>
  <c r="C8" i="27"/>
  <c r="D8" i="27"/>
  <c r="E19" i="22"/>
  <c r="E20" i="22"/>
  <c r="F32" i="27"/>
  <c r="D20" i="22"/>
  <c r="E39" i="26"/>
  <c r="V20" i="26"/>
  <c r="K20" i="26"/>
  <c r="J20" i="26"/>
  <c r="S20" i="26"/>
  <c r="G20" i="26"/>
  <c r="F27" i="23"/>
  <c r="G35" i="22"/>
  <c r="G36" i="22" s="1"/>
  <c r="E36" i="22"/>
  <c r="K18" i="22"/>
  <c r="S18" i="22"/>
  <c r="N18" i="22"/>
  <c r="M18" i="22"/>
  <c r="H32" i="22"/>
  <c r="C17" i="27" l="1"/>
  <c r="C25" i="27" s="1"/>
  <c r="D47" i="27"/>
  <c r="C47" i="27"/>
  <c r="E47" i="27"/>
  <c r="D18" i="27"/>
  <c r="D26" i="27" s="1"/>
  <c r="D48" i="27"/>
  <c r="E48" i="27"/>
  <c r="C46" i="27"/>
  <c r="D46" i="27"/>
  <c r="E46" i="27"/>
  <c r="F28" i="26"/>
  <c r="F11" i="27"/>
  <c r="D35" i="27"/>
  <c r="F10" i="27"/>
  <c r="F35" i="27" s="1"/>
  <c r="F28" i="23"/>
  <c r="G28" i="23"/>
  <c r="I21" i="23"/>
  <c r="H25" i="23"/>
  <c r="H27" i="23" s="1"/>
  <c r="F38" i="26"/>
  <c r="G19" i="26"/>
  <c r="G25" i="26" s="1"/>
  <c r="G27" i="26" s="1"/>
  <c r="F8" i="27"/>
  <c r="F16" i="27" s="1"/>
  <c r="F38" i="23"/>
  <c r="F39" i="23" s="1"/>
  <c r="G38" i="23"/>
  <c r="E25" i="22"/>
  <c r="I35" i="31"/>
  <c r="I36" i="31" s="1"/>
  <c r="J33" i="31"/>
  <c r="G25" i="31"/>
  <c r="G27" i="31" s="1"/>
  <c r="H19" i="31"/>
  <c r="H20" i="31"/>
  <c r="D39" i="31"/>
  <c r="E40" i="31"/>
  <c r="D40" i="31"/>
  <c r="J32" i="31"/>
  <c r="K31" i="31"/>
  <c r="F28" i="31"/>
  <c r="F38" i="31"/>
  <c r="F39" i="31" s="1"/>
  <c r="F38" i="30"/>
  <c r="F39" i="30" s="1"/>
  <c r="F41" i="30" s="1"/>
  <c r="J32" i="30"/>
  <c r="K31" i="30"/>
  <c r="I35" i="30"/>
  <c r="I36" i="30" s="1"/>
  <c r="J33" i="30"/>
  <c r="H35" i="23"/>
  <c r="H36" i="23" s="1"/>
  <c r="I33" i="23"/>
  <c r="J32" i="23"/>
  <c r="K31" i="23"/>
  <c r="G25" i="30"/>
  <c r="G27" i="30" s="1"/>
  <c r="H19" i="30"/>
  <c r="H20" i="30"/>
  <c r="F28" i="30"/>
  <c r="C34" i="27"/>
  <c r="G9" i="27"/>
  <c r="F9" i="27"/>
  <c r="I19" i="23"/>
  <c r="I20" i="23"/>
  <c r="D17" i="27"/>
  <c r="D34" i="27"/>
  <c r="E17" i="27"/>
  <c r="E34" i="27"/>
  <c r="H35" i="26"/>
  <c r="H36" i="26" s="1"/>
  <c r="I33" i="26"/>
  <c r="J32" i="26"/>
  <c r="E33" i="27"/>
  <c r="C39" i="26"/>
  <c r="D41" i="26" s="1"/>
  <c r="D16" i="27"/>
  <c r="D33" i="27"/>
  <c r="C16" i="27"/>
  <c r="C33" i="27"/>
  <c r="E40" i="26"/>
  <c r="E18" i="27"/>
  <c r="E35" i="27"/>
  <c r="F20" i="22"/>
  <c r="G32" i="27"/>
  <c r="D19" i="22"/>
  <c r="D40" i="26"/>
  <c r="C40" i="23"/>
  <c r="E40" i="23"/>
  <c r="C39" i="23"/>
  <c r="D40" i="23"/>
  <c r="H35" i="22"/>
  <c r="I32" i="22"/>
  <c r="G47" i="27" l="1"/>
  <c r="F46" i="27"/>
  <c r="F48" i="27"/>
  <c r="F19" i="27"/>
  <c r="F27" i="27" s="1"/>
  <c r="F49" i="27"/>
  <c r="F47" i="27"/>
  <c r="F18" i="27"/>
  <c r="F26" i="27" s="1"/>
  <c r="F36" i="27"/>
  <c r="G11" i="27"/>
  <c r="G19" i="27" s="1"/>
  <c r="G10" i="27"/>
  <c r="D25" i="22"/>
  <c r="J21" i="23"/>
  <c r="I25" i="23"/>
  <c r="I27" i="23" s="1"/>
  <c r="E41" i="26"/>
  <c r="F33" i="27"/>
  <c r="H19" i="26"/>
  <c r="C41" i="26"/>
  <c r="H38" i="23"/>
  <c r="G28" i="31"/>
  <c r="G38" i="31"/>
  <c r="G40" i="31" s="1"/>
  <c r="L31" i="31"/>
  <c r="K32" i="31"/>
  <c r="J35" i="31"/>
  <c r="K33" i="31"/>
  <c r="I20" i="31"/>
  <c r="I19" i="31"/>
  <c r="J36" i="31"/>
  <c r="F40" i="31"/>
  <c r="F41" i="31"/>
  <c r="E41" i="31"/>
  <c r="D41" i="31"/>
  <c r="H25" i="31"/>
  <c r="H27" i="31" s="1"/>
  <c r="F40" i="30"/>
  <c r="G38" i="30"/>
  <c r="G39" i="30" s="1"/>
  <c r="G41" i="30" s="1"/>
  <c r="L31" i="30"/>
  <c r="K32" i="30"/>
  <c r="J35" i="30"/>
  <c r="K33" i="30"/>
  <c r="J36" i="30"/>
  <c r="H28" i="23"/>
  <c r="H9" i="27"/>
  <c r="L31" i="23"/>
  <c r="K32" i="23"/>
  <c r="I35" i="23"/>
  <c r="I36" i="23" s="1"/>
  <c r="J33" i="23"/>
  <c r="G28" i="30"/>
  <c r="H25" i="30"/>
  <c r="H27" i="30" s="1"/>
  <c r="I20" i="30"/>
  <c r="I19" i="30"/>
  <c r="G28" i="26"/>
  <c r="G38" i="26"/>
  <c r="G39" i="26" s="1"/>
  <c r="F40" i="23"/>
  <c r="F17" i="27"/>
  <c r="F25" i="27" s="1"/>
  <c r="F34" i="27"/>
  <c r="G17" i="27"/>
  <c r="G34" i="27"/>
  <c r="E25" i="27"/>
  <c r="D25" i="27"/>
  <c r="J20" i="23"/>
  <c r="J19" i="23"/>
  <c r="K32" i="26"/>
  <c r="I35" i="26"/>
  <c r="I36" i="26" s="1"/>
  <c r="J33" i="26"/>
  <c r="G8" i="27"/>
  <c r="C24" i="27"/>
  <c r="F24" i="27"/>
  <c r="E24" i="27"/>
  <c r="D24" i="27"/>
  <c r="E26" i="27"/>
  <c r="G20" i="22"/>
  <c r="H32" i="27"/>
  <c r="H36" i="22"/>
  <c r="F19" i="22"/>
  <c r="F39" i="26"/>
  <c r="F40" i="26"/>
  <c r="E41" i="23"/>
  <c r="D41" i="23"/>
  <c r="C41" i="23"/>
  <c r="F41" i="23"/>
  <c r="I35" i="22"/>
  <c r="I36" i="22" s="1"/>
  <c r="J32" i="22"/>
  <c r="G27" i="27" l="1"/>
  <c r="G18" i="27"/>
  <c r="G26" i="27" s="1"/>
  <c r="G48" i="27"/>
  <c r="H17" i="27"/>
  <c r="H25" i="27" s="1"/>
  <c r="H47" i="27"/>
  <c r="G49" i="27"/>
  <c r="G46" i="27"/>
  <c r="H11" i="27"/>
  <c r="H19" i="27" s="1"/>
  <c r="H27" i="27" s="1"/>
  <c r="G36" i="27"/>
  <c r="H10" i="27"/>
  <c r="G35" i="27"/>
  <c r="F25" i="22"/>
  <c r="K21" i="23"/>
  <c r="J25" i="23"/>
  <c r="J27" i="23" s="1"/>
  <c r="I19" i="26"/>
  <c r="H25" i="26"/>
  <c r="H27" i="26" s="1"/>
  <c r="I28" i="23"/>
  <c r="I9" i="27"/>
  <c r="I17" i="27" s="1"/>
  <c r="I38" i="23"/>
  <c r="H34" i="27"/>
  <c r="G25" i="27"/>
  <c r="I25" i="31"/>
  <c r="I27" i="31" s="1"/>
  <c r="K35" i="31"/>
  <c r="L33" i="31"/>
  <c r="L32" i="31"/>
  <c r="M31" i="31"/>
  <c r="G39" i="31"/>
  <c r="H28" i="31"/>
  <c r="H38" i="31"/>
  <c r="K36" i="31"/>
  <c r="J19" i="31"/>
  <c r="J20" i="31"/>
  <c r="G40" i="30"/>
  <c r="H38" i="30"/>
  <c r="K35" i="30"/>
  <c r="L33" i="30"/>
  <c r="K36" i="30"/>
  <c r="L32" i="30"/>
  <c r="M31" i="30"/>
  <c r="L32" i="23"/>
  <c r="M31" i="23"/>
  <c r="J35" i="23"/>
  <c r="J36" i="23" s="1"/>
  <c r="K33" i="23"/>
  <c r="I25" i="30"/>
  <c r="I27" i="30" s="1"/>
  <c r="J19" i="30"/>
  <c r="J20" i="30"/>
  <c r="H28" i="30"/>
  <c r="K19" i="23"/>
  <c r="K20" i="23"/>
  <c r="L32" i="26"/>
  <c r="J35" i="26"/>
  <c r="J36" i="26" s="1"/>
  <c r="K33" i="26"/>
  <c r="G16" i="27"/>
  <c r="G33" i="27"/>
  <c r="I32" i="27"/>
  <c r="H20" i="22"/>
  <c r="G19" i="22"/>
  <c r="F41" i="26"/>
  <c r="G41" i="26"/>
  <c r="G40" i="26"/>
  <c r="G39" i="23"/>
  <c r="G40" i="23"/>
  <c r="H39" i="23"/>
  <c r="J35" i="22"/>
  <c r="J36" i="22" s="1"/>
  <c r="K32" i="22"/>
  <c r="H18" i="27" l="1"/>
  <c r="H26" i="27" s="1"/>
  <c r="H48" i="27"/>
  <c r="I47" i="27"/>
  <c r="H49" i="27"/>
  <c r="H35" i="27"/>
  <c r="I11" i="27"/>
  <c r="H36" i="27"/>
  <c r="I10" i="27"/>
  <c r="J28" i="23"/>
  <c r="G25" i="22"/>
  <c r="L21" i="23"/>
  <c r="K25" i="23"/>
  <c r="K27" i="23" s="1"/>
  <c r="H8" i="27"/>
  <c r="H38" i="26"/>
  <c r="H28" i="26"/>
  <c r="J19" i="26"/>
  <c r="I25" i="26"/>
  <c r="I27" i="26" s="1"/>
  <c r="J9" i="27"/>
  <c r="J17" i="27" s="1"/>
  <c r="J38" i="23"/>
  <c r="I34" i="27"/>
  <c r="I28" i="31"/>
  <c r="I38" i="31"/>
  <c r="I40" i="31" s="1"/>
  <c r="H39" i="31"/>
  <c r="H41" i="31" s="1"/>
  <c r="H40" i="31"/>
  <c r="N31" i="31"/>
  <c r="M32" i="31"/>
  <c r="L35" i="31"/>
  <c r="M33" i="31"/>
  <c r="J25" i="31"/>
  <c r="J27" i="31" s="1"/>
  <c r="G41" i="31"/>
  <c r="K20" i="31"/>
  <c r="K19" i="31"/>
  <c r="L36" i="31"/>
  <c r="I38" i="30"/>
  <c r="I39" i="30" s="1"/>
  <c r="H39" i="30"/>
  <c r="H41" i="30" s="1"/>
  <c r="H40" i="30"/>
  <c r="N31" i="30"/>
  <c r="M32" i="30"/>
  <c r="L35" i="30"/>
  <c r="L36" i="30" s="1"/>
  <c r="M33" i="30"/>
  <c r="K35" i="23"/>
  <c r="K36" i="23" s="1"/>
  <c r="L33" i="23"/>
  <c r="N31" i="23"/>
  <c r="M32" i="23"/>
  <c r="I28" i="30"/>
  <c r="K20" i="30"/>
  <c r="K19" i="30"/>
  <c r="J25" i="30"/>
  <c r="J27" i="30" s="1"/>
  <c r="I25" i="27"/>
  <c r="L20" i="23"/>
  <c r="L19" i="23"/>
  <c r="K35" i="26"/>
  <c r="K36" i="26" s="1"/>
  <c r="L33" i="26"/>
  <c r="M32" i="26"/>
  <c r="G24" i="27"/>
  <c r="J32" i="27"/>
  <c r="H19" i="22"/>
  <c r="I20" i="22"/>
  <c r="H40" i="23"/>
  <c r="G41" i="23"/>
  <c r="H41" i="23"/>
  <c r="K35" i="22"/>
  <c r="K36" i="22" s="1"/>
  <c r="L32" i="22"/>
  <c r="D14" i="17"/>
  <c r="E14" i="17"/>
  <c r="F14" i="17"/>
  <c r="C14" i="17"/>
  <c r="I19" i="27" l="1"/>
  <c r="I27" i="27" s="1"/>
  <c r="I49" i="27"/>
  <c r="I18" i="27"/>
  <c r="I26" i="27" s="1"/>
  <c r="I48" i="27"/>
  <c r="J47" i="27"/>
  <c r="H46" i="27"/>
  <c r="F15" i="17"/>
  <c r="F16" i="17" s="1"/>
  <c r="J11" i="27"/>
  <c r="I36" i="27"/>
  <c r="I35" i="27"/>
  <c r="J10" i="27"/>
  <c r="J35" i="27" s="1"/>
  <c r="J25" i="27"/>
  <c r="H25" i="22"/>
  <c r="M21" i="23"/>
  <c r="L25" i="23"/>
  <c r="L27" i="23" s="1"/>
  <c r="J34" i="27"/>
  <c r="J25" i="26"/>
  <c r="J27" i="26" s="1"/>
  <c r="K19" i="26"/>
  <c r="K25" i="26" s="1"/>
  <c r="K27" i="26" s="1"/>
  <c r="H40" i="26"/>
  <c r="H39" i="26"/>
  <c r="H41" i="26" s="1"/>
  <c r="I28" i="26"/>
  <c r="I8" i="27"/>
  <c r="I46" i="27" s="1"/>
  <c r="I38" i="26"/>
  <c r="H16" i="27"/>
  <c r="H33" i="27"/>
  <c r="K28" i="23"/>
  <c r="K9" i="27"/>
  <c r="K47" i="27" s="1"/>
  <c r="K38" i="23"/>
  <c r="D15" i="17"/>
  <c r="D16" i="17" s="1"/>
  <c r="E15" i="17"/>
  <c r="E16" i="17" s="1"/>
  <c r="I41" i="30"/>
  <c r="N32" i="31"/>
  <c r="O31" i="31"/>
  <c r="I39" i="31"/>
  <c r="K25" i="31"/>
  <c r="K27" i="31" s="1"/>
  <c r="J28" i="31"/>
  <c r="J38" i="31"/>
  <c r="M35" i="31"/>
  <c r="N33" i="31"/>
  <c r="M36" i="31"/>
  <c r="L19" i="31"/>
  <c r="L20" i="31"/>
  <c r="I40" i="30"/>
  <c r="J38" i="30"/>
  <c r="M36" i="30"/>
  <c r="M35" i="30"/>
  <c r="N33" i="30"/>
  <c r="N32" i="30"/>
  <c r="O31" i="30"/>
  <c r="L35" i="23"/>
  <c r="L36" i="23" s="1"/>
  <c r="M33" i="23"/>
  <c r="N32" i="23"/>
  <c r="O31" i="23"/>
  <c r="J28" i="30"/>
  <c r="L19" i="30"/>
  <c r="L20" i="30"/>
  <c r="K25" i="30"/>
  <c r="K27" i="30" s="1"/>
  <c r="M19" i="23"/>
  <c r="M20" i="23"/>
  <c r="L35" i="26"/>
  <c r="L36" i="26" s="1"/>
  <c r="M33" i="26"/>
  <c r="N32" i="26"/>
  <c r="I19" i="22"/>
  <c r="J20" i="22"/>
  <c r="K32" i="27"/>
  <c r="J39" i="23"/>
  <c r="I39" i="23"/>
  <c r="I40" i="23"/>
  <c r="C15" i="17"/>
  <c r="C16" i="17" s="1"/>
  <c r="L35" i="22"/>
  <c r="M32" i="22"/>
  <c r="K17" i="27" l="1"/>
  <c r="K25" i="27" s="1"/>
  <c r="J19" i="27"/>
  <c r="J27" i="27" s="1"/>
  <c r="J49" i="27"/>
  <c r="J18" i="27"/>
  <c r="J26" i="27" s="1"/>
  <c r="J48" i="27"/>
  <c r="L23" i="17"/>
  <c r="L25" i="17" s="1"/>
  <c r="J23" i="17"/>
  <c r="H23" i="17"/>
  <c r="F23" i="17"/>
  <c r="K23" i="17"/>
  <c r="I23" i="17"/>
  <c r="G23" i="17"/>
  <c r="J36" i="27"/>
  <c r="K11" i="27"/>
  <c r="K10" i="27"/>
  <c r="L28" i="23"/>
  <c r="I25" i="22"/>
  <c r="N21" i="23"/>
  <c r="M25" i="23"/>
  <c r="M27" i="23" s="1"/>
  <c r="J8" i="27"/>
  <c r="J28" i="26"/>
  <c r="J38" i="26"/>
  <c r="J40" i="26" s="1"/>
  <c r="H24" i="27"/>
  <c r="I39" i="26"/>
  <c r="I40" i="26"/>
  <c r="K28" i="26"/>
  <c r="K8" i="27"/>
  <c r="K16" i="27" s="1"/>
  <c r="I16" i="27"/>
  <c r="I24" i="27" s="1"/>
  <c r="I33" i="27"/>
  <c r="L19" i="26"/>
  <c r="K38" i="26"/>
  <c r="K39" i="26" s="1"/>
  <c r="I41" i="26"/>
  <c r="K34" i="27"/>
  <c r="L38" i="23"/>
  <c r="H21" i="17"/>
  <c r="D21" i="17"/>
  <c r="G21" i="17"/>
  <c r="E21" i="17"/>
  <c r="I21" i="17"/>
  <c r="F21" i="17"/>
  <c r="J21" i="17"/>
  <c r="F22" i="17"/>
  <c r="H22" i="17"/>
  <c r="K22" i="17"/>
  <c r="G22" i="17"/>
  <c r="I22" i="17"/>
  <c r="E22" i="17"/>
  <c r="J22" i="17"/>
  <c r="K28" i="31"/>
  <c r="K38" i="31"/>
  <c r="K39" i="31" s="1"/>
  <c r="L25" i="31"/>
  <c r="L27" i="31" s="1"/>
  <c r="N35" i="31"/>
  <c r="O33" i="31"/>
  <c r="J39" i="31"/>
  <c r="J40" i="31"/>
  <c r="I41" i="31"/>
  <c r="M20" i="31"/>
  <c r="M19" i="31"/>
  <c r="N36" i="31"/>
  <c r="P31" i="31"/>
  <c r="O32" i="31"/>
  <c r="K38" i="30"/>
  <c r="K39" i="30" s="1"/>
  <c r="J39" i="30"/>
  <c r="J41" i="30" s="1"/>
  <c r="J40" i="30"/>
  <c r="P31" i="30"/>
  <c r="O32" i="30"/>
  <c r="N35" i="30"/>
  <c r="N36" i="30" s="1"/>
  <c r="O33" i="30"/>
  <c r="L9" i="27"/>
  <c r="L17" i="27" s="1"/>
  <c r="P31" i="23"/>
  <c r="O32" i="23"/>
  <c r="M35" i="23"/>
  <c r="M36" i="23" s="1"/>
  <c r="N33" i="23"/>
  <c r="L25" i="30"/>
  <c r="L27" i="30" s="1"/>
  <c r="K28" i="30"/>
  <c r="M20" i="30"/>
  <c r="M19" i="30"/>
  <c r="N20" i="23"/>
  <c r="N19" i="23"/>
  <c r="O32" i="26"/>
  <c r="M35" i="26"/>
  <c r="M36" i="26" s="1"/>
  <c r="N33" i="26"/>
  <c r="L32" i="27"/>
  <c r="J19" i="22"/>
  <c r="K20" i="22"/>
  <c r="L36" i="22"/>
  <c r="J40" i="23"/>
  <c r="J41" i="23"/>
  <c r="I41" i="23"/>
  <c r="D20" i="17"/>
  <c r="G20" i="17"/>
  <c r="F20" i="17"/>
  <c r="C20" i="17"/>
  <c r="C25" i="17" s="1"/>
  <c r="I20" i="17"/>
  <c r="H20" i="17"/>
  <c r="E20" i="17"/>
  <c r="E25" i="17" s="1"/>
  <c r="M35" i="22"/>
  <c r="N32" i="22"/>
  <c r="K18" i="27" l="1"/>
  <c r="K26" i="27" s="1"/>
  <c r="K48" i="27"/>
  <c r="K46" i="27"/>
  <c r="L47" i="27"/>
  <c r="K19" i="27"/>
  <c r="K27" i="27" s="1"/>
  <c r="K49" i="27"/>
  <c r="J46" i="27"/>
  <c r="L26" i="22"/>
  <c r="I25" i="17"/>
  <c r="K25" i="17"/>
  <c r="F25" i="17"/>
  <c r="H25" i="17"/>
  <c r="G25" i="17"/>
  <c r="D25" i="17"/>
  <c r="L11" i="27"/>
  <c r="K36" i="27"/>
  <c r="K35" i="27"/>
  <c r="L10" i="27"/>
  <c r="J25" i="22"/>
  <c r="O21" i="23"/>
  <c r="N25" i="23"/>
  <c r="N27" i="23" s="1"/>
  <c r="J39" i="26"/>
  <c r="J41" i="26" s="1"/>
  <c r="M19" i="26"/>
  <c r="L25" i="26"/>
  <c r="L27" i="26" s="1"/>
  <c r="K33" i="27"/>
  <c r="J16" i="27"/>
  <c r="J33" i="27"/>
  <c r="K41" i="31"/>
  <c r="J41" i="31"/>
  <c r="K40" i="31"/>
  <c r="M28" i="23"/>
  <c r="M9" i="27"/>
  <c r="L34" i="27"/>
  <c r="M38" i="23"/>
  <c r="J25" i="17"/>
  <c r="K41" i="30"/>
  <c r="L28" i="31"/>
  <c r="L38" i="31"/>
  <c r="N19" i="31"/>
  <c r="N20" i="31"/>
  <c r="O35" i="31"/>
  <c r="O36" i="31" s="1"/>
  <c r="P33" i="31"/>
  <c r="P32" i="31"/>
  <c r="Q31" i="31"/>
  <c r="M25" i="31"/>
  <c r="M27" i="31" s="1"/>
  <c r="K40" i="30"/>
  <c r="L38" i="30"/>
  <c r="L39" i="30" s="1"/>
  <c r="L41" i="30" s="1"/>
  <c r="P32" i="30"/>
  <c r="Q31" i="30"/>
  <c r="O35" i="30"/>
  <c r="P33" i="30"/>
  <c r="O36" i="30"/>
  <c r="P32" i="23"/>
  <c r="Q31" i="23"/>
  <c r="N35" i="23"/>
  <c r="N36" i="23" s="1"/>
  <c r="O33" i="23"/>
  <c r="L28" i="30"/>
  <c r="M25" i="30"/>
  <c r="M27" i="30" s="1"/>
  <c r="N19" i="30"/>
  <c r="N20" i="30"/>
  <c r="O19" i="23"/>
  <c r="O20" i="23"/>
  <c r="L25" i="27"/>
  <c r="P32" i="26"/>
  <c r="N35" i="26"/>
  <c r="N36" i="26" s="1"/>
  <c r="O33" i="26"/>
  <c r="K19" i="22"/>
  <c r="L20" i="22"/>
  <c r="M32" i="27"/>
  <c r="K40" i="26"/>
  <c r="K39" i="23"/>
  <c r="K40" i="23"/>
  <c r="L39" i="23"/>
  <c r="E26" i="22"/>
  <c r="C26" i="22"/>
  <c r="C27" i="22" s="1"/>
  <c r="G26" i="22"/>
  <c r="H26" i="22"/>
  <c r="I26" i="22"/>
  <c r="I27" i="22" s="1"/>
  <c r="M36" i="22"/>
  <c r="N35" i="22"/>
  <c r="N36" i="22" s="1"/>
  <c r="O32" i="22"/>
  <c r="L19" i="27" l="1"/>
  <c r="L27" i="27" s="1"/>
  <c r="L49" i="27"/>
  <c r="L18" i="27"/>
  <c r="L26" i="27" s="1"/>
  <c r="L48" i="27"/>
  <c r="M17" i="27"/>
  <c r="M25" i="27" s="1"/>
  <c r="M47" i="27"/>
  <c r="L35" i="27"/>
  <c r="F26" i="22"/>
  <c r="F27" i="22" s="1"/>
  <c r="D26" i="22"/>
  <c r="K26" i="22"/>
  <c r="I12" i="27"/>
  <c r="I37" i="27" s="1"/>
  <c r="G27" i="22"/>
  <c r="J26" i="22"/>
  <c r="J27" i="22"/>
  <c r="J12" i="27" s="1"/>
  <c r="D27" i="22"/>
  <c r="H27" i="22"/>
  <c r="E27" i="22"/>
  <c r="C12" i="27"/>
  <c r="M11" i="27"/>
  <c r="L36" i="27"/>
  <c r="M10" i="27"/>
  <c r="N28" i="23"/>
  <c r="K25" i="22"/>
  <c r="P21" i="23"/>
  <c r="O25" i="23"/>
  <c r="O27" i="23" s="1"/>
  <c r="N9" i="27"/>
  <c r="K41" i="26"/>
  <c r="L28" i="26"/>
  <c r="L8" i="27"/>
  <c r="L38" i="26"/>
  <c r="L40" i="26" s="1"/>
  <c r="J24" i="27"/>
  <c r="K24" i="27"/>
  <c r="N19" i="26"/>
  <c r="M25" i="26"/>
  <c r="M27" i="26" s="1"/>
  <c r="N38" i="23"/>
  <c r="M34" i="27"/>
  <c r="M28" i="31"/>
  <c r="M38" i="31"/>
  <c r="R31" i="31"/>
  <c r="Q32" i="31"/>
  <c r="P35" i="31"/>
  <c r="Q33" i="31"/>
  <c r="N25" i="31"/>
  <c r="N27" i="31" s="1"/>
  <c r="L39" i="31"/>
  <c r="L40" i="31"/>
  <c r="O20" i="31"/>
  <c r="O19" i="31"/>
  <c r="P36" i="31"/>
  <c r="M38" i="30"/>
  <c r="M40" i="30" s="1"/>
  <c r="L40" i="30"/>
  <c r="P35" i="30"/>
  <c r="Q33" i="30"/>
  <c r="R31" i="30"/>
  <c r="Q32" i="30"/>
  <c r="P36" i="30"/>
  <c r="O35" i="23"/>
  <c r="O36" i="23" s="1"/>
  <c r="P33" i="23"/>
  <c r="R31" i="23"/>
  <c r="Q32" i="23"/>
  <c r="O20" i="30"/>
  <c r="O19" i="30"/>
  <c r="N25" i="30"/>
  <c r="N27" i="30" s="1"/>
  <c r="M28" i="30"/>
  <c r="P20" i="23"/>
  <c r="P19" i="23"/>
  <c r="O35" i="26"/>
  <c r="O36" i="26" s="1"/>
  <c r="P33" i="26"/>
  <c r="Q32" i="26"/>
  <c r="M20" i="22"/>
  <c r="L19" i="22"/>
  <c r="N32" i="27"/>
  <c r="L41" i="23"/>
  <c r="K41" i="23"/>
  <c r="L40" i="23"/>
  <c r="I28" i="22"/>
  <c r="I38" i="22"/>
  <c r="I39" i="22" s="1"/>
  <c r="C28" i="22"/>
  <c r="C38" i="22"/>
  <c r="O35" i="22"/>
  <c r="O36" i="22" s="1"/>
  <c r="P32" i="22"/>
  <c r="K27" i="22" l="1"/>
  <c r="M18" i="27"/>
  <c r="M26" i="27" s="1"/>
  <c r="M48" i="27"/>
  <c r="L46" i="27"/>
  <c r="C37" i="27"/>
  <c r="C50" i="27"/>
  <c r="N17" i="27"/>
  <c r="N25" i="27" s="1"/>
  <c r="N47" i="27"/>
  <c r="M19" i="27"/>
  <c r="M27" i="27" s="1"/>
  <c r="M49" i="27"/>
  <c r="H28" i="22"/>
  <c r="G12" i="27"/>
  <c r="G37" i="27" s="1"/>
  <c r="G28" i="22"/>
  <c r="I20" i="27"/>
  <c r="J28" i="22"/>
  <c r="F38" i="22"/>
  <c r="F39" i="22" s="1"/>
  <c r="F12" i="27"/>
  <c r="F20" i="27" s="1"/>
  <c r="D12" i="27"/>
  <c r="D20" i="27" s="1"/>
  <c r="E28" i="22"/>
  <c r="G38" i="22"/>
  <c r="G39" i="22" s="1"/>
  <c r="J38" i="22"/>
  <c r="J39" i="22" s="1"/>
  <c r="D38" i="22"/>
  <c r="D39" i="22" s="1"/>
  <c r="F28" i="22"/>
  <c r="D28" i="22"/>
  <c r="E12" i="27"/>
  <c r="H12" i="27"/>
  <c r="E38" i="22"/>
  <c r="E39" i="22" s="1"/>
  <c r="H38" i="22"/>
  <c r="C20" i="27"/>
  <c r="M36" i="27"/>
  <c r="N11" i="27"/>
  <c r="N36" i="27" s="1"/>
  <c r="M35" i="27"/>
  <c r="N10" i="27"/>
  <c r="L25" i="22"/>
  <c r="L27" i="22" s="1"/>
  <c r="Q21" i="23"/>
  <c r="P25" i="23"/>
  <c r="P27" i="23" s="1"/>
  <c r="L39" i="26"/>
  <c r="L41" i="26" s="1"/>
  <c r="M28" i="26"/>
  <c r="M38" i="26"/>
  <c r="M39" i="26" s="1"/>
  <c r="M8" i="27"/>
  <c r="M46" i="27" s="1"/>
  <c r="N25" i="26"/>
  <c r="N27" i="26" s="1"/>
  <c r="O19" i="26"/>
  <c r="L16" i="27"/>
  <c r="L24" i="27" s="1"/>
  <c r="L33" i="27"/>
  <c r="N34" i="27"/>
  <c r="O38" i="23"/>
  <c r="M39" i="30"/>
  <c r="M41" i="30" s="1"/>
  <c r="L41" i="31"/>
  <c r="R32" i="31"/>
  <c r="S31" i="31"/>
  <c r="M39" i="31"/>
  <c r="M41" i="31" s="1"/>
  <c r="M40" i="31"/>
  <c r="O25" i="31"/>
  <c r="O27" i="31" s="1"/>
  <c r="N28" i="31"/>
  <c r="N38" i="31"/>
  <c r="Q35" i="31"/>
  <c r="R33" i="31"/>
  <c r="Q36" i="31"/>
  <c r="P19" i="31"/>
  <c r="P20" i="31"/>
  <c r="N38" i="30"/>
  <c r="N40" i="30" s="1"/>
  <c r="Q36" i="30"/>
  <c r="Q35" i="30"/>
  <c r="R33" i="30"/>
  <c r="R32" i="30"/>
  <c r="S31" i="30"/>
  <c r="O28" i="23"/>
  <c r="O9" i="27"/>
  <c r="P35" i="23"/>
  <c r="P36" i="23" s="1"/>
  <c r="Q33" i="23"/>
  <c r="R32" i="23"/>
  <c r="S31" i="23"/>
  <c r="N28" i="30"/>
  <c r="P19" i="30"/>
  <c r="P20" i="30"/>
  <c r="O25" i="30"/>
  <c r="O27" i="30" s="1"/>
  <c r="Q19" i="23"/>
  <c r="Q20" i="23"/>
  <c r="P35" i="26"/>
  <c r="P36" i="26" s="1"/>
  <c r="Q33" i="26"/>
  <c r="R32" i="26"/>
  <c r="J20" i="27"/>
  <c r="J37" i="27"/>
  <c r="N20" i="22"/>
  <c r="O32" i="27"/>
  <c r="K28" i="22"/>
  <c r="K12" i="27"/>
  <c r="K38" i="22"/>
  <c r="K39" i="22" s="1"/>
  <c r="M19" i="22"/>
  <c r="M39" i="23"/>
  <c r="M40" i="23"/>
  <c r="C39" i="22"/>
  <c r="C40" i="22"/>
  <c r="P35" i="22"/>
  <c r="Q32" i="22"/>
  <c r="E38" i="12"/>
  <c r="E37" i="12"/>
  <c r="E33" i="12"/>
  <c r="D42" i="12"/>
  <c r="D44" i="12" s="1"/>
  <c r="D23" i="12"/>
  <c r="D24" i="12"/>
  <c r="D25" i="12"/>
  <c r="E28" i="12"/>
  <c r="E27" i="12"/>
  <c r="E29" i="12"/>
  <c r="E30" i="12"/>
  <c r="D39" i="12"/>
  <c r="D41" i="12" s="1"/>
  <c r="F31" i="12"/>
  <c r="E31" i="12" s="1"/>
  <c r="D32" i="12"/>
  <c r="G20" i="27" l="1"/>
  <c r="D50" i="27"/>
  <c r="H50" i="27"/>
  <c r="I50" i="27"/>
  <c r="N19" i="27"/>
  <c r="N27" i="27" s="1"/>
  <c r="N49" i="27"/>
  <c r="J50" i="27"/>
  <c r="O17" i="27"/>
  <c r="O25" i="27" s="1"/>
  <c r="O47" i="27"/>
  <c r="G50" i="27"/>
  <c r="N18" i="27"/>
  <c r="N26" i="27" s="1"/>
  <c r="N48" i="27"/>
  <c r="D40" i="22"/>
  <c r="K50" i="27"/>
  <c r="E50" i="27"/>
  <c r="F50" i="27"/>
  <c r="F37" i="27"/>
  <c r="J40" i="22"/>
  <c r="D37" i="27"/>
  <c r="E40" i="22"/>
  <c r="H39" i="22"/>
  <c r="K41" i="22" s="1"/>
  <c r="I40" i="22"/>
  <c r="E37" i="27"/>
  <c r="E20" i="27"/>
  <c r="H40" i="22"/>
  <c r="F40" i="22"/>
  <c r="G40" i="22"/>
  <c r="H37" i="27"/>
  <c r="H20" i="27"/>
  <c r="D28" i="27"/>
  <c r="C28" i="27"/>
  <c r="N35" i="27"/>
  <c r="O11" i="27"/>
  <c r="O10" i="27"/>
  <c r="P28" i="23"/>
  <c r="M25" i="22"/>
  <c r="M27" i="22" s="1"/>
  <c r="R21" i="23"/>
  <c r="Q25" i="23"/>
  <c r="Q27" i="23" s="1"/>
  <c r="M41" i="26"/>
  <c r="M40" i="26"/>
  <c r="N8" i="27"/>
  <c r="N46" i="27" s="1"/>
  <c r="N28" i="26"/>
  <c r="N38" i="26"/>
  <c r="P19" i="26"/>
  <c r="O25" i="26"/>
  <c r="O27" i="26" s="1"/>
  <c r="M33" i="27"/>
  <c r="M16" i="27"/>
  <c r="N39" i="30"/>
  <c r="N41" i="30" s="1"/>
  <c r="O34" i="27"/>
  <c r="P9" i="27"/>
  <c r="P38" i="23"/>
  <c r="O28" i="31"/>
  <c r="O38" i="31"/>
  <c r="P25" i="31"/>
  <c r="P27" i="31" s="1"/>
  <c r="R35" i="31"/>
  <c r="S33" i="31"/>
  <c r="N39" i="31"/>
  <c r="N41" i="31" s="1"/>
  <c r="N40" i="31"/>
  <c r="T31" i="31"/>
  <c r="S32" i="31"/>
  <c r="Q20" i="31"/>
  <c r="Q19" i="31"/>
  <c r="R36" i="31"/>
  <c r="O38" i="30"/>
  <c r="O40" i="30" s="1"/>
  <c r="T31" i="30"/>
  <c r="S32" i="30"/>
  <c r="R35" i="30"/>
  <c r="R36" i="30" s="1"/>
  <c r="S33" i="30"/>
  <c r="T31" i="23"/>
  <c r="S32" i="23"/>
  <c r="Q35" i="23"/>
  <c r="Q36" i="23" s="1"/>
  <c r="R33" i="23"/>
  <c r="O28" i="30"/>
  <c r="Q20" i="30"/>
  <c r="Q19" i="30"/>
  <c r="P25" i="30"/>
  <c r="P27" i="30" s="1"/>
  <c r="R20" i="23"/>
  <c r="R19" i="23"/>
  <c r="S32" i="26"/>
  <c r="Q35" i="26"/>
  <c r="Q36" i="26" s="1"/>
  <c r="R33" i="26"/>
  <c r="K20" i="27"/>
  <c r="K37" i="27"/>
  <c r="K40" i="22"/>
  <c r="L38" i="22"/>
  <c r="L28" i="22"/>
  <c r="L12" i="27"/>
  <c r="L50" i="27" s="1"/>
  <c r="O20" i="22"/>
  <c r="P36" i="22"/>
  <c r="P32" i="27"/>
  <c r="N19" i="22"/>
  <c r="N39" i="23"/>
  <c r="N41" i="23" s="1"/>
  <c r="N40" i="23"/>
  <c r="M41" i="23"/>
  <c r="D41" i="22"/>
  <c r="C41" i="22"/>
  <c r="E41" i="22"/>
  <c r="F41" i="22"/>
  <c r="G41" i="22"/>
  <c r="Q35" i="22"/>
  <c r="R32" i="22"/>
  <c r="D26" i="12"/>
  <c r="H41" i="22" l="1"/>
  <c r="P17" i="27"/>
  <c r="P25" i="27" s="1"/>
  <c r="P47" i="27"/>
  <c r="O18" i="27"/>
  <c r="O26" i="27" s="1"/>
  <c r="O48" i="27"/>
  <c r="I41" i="22"/>
  <c r="O19" i="27"/>
  <c r="O27" i="27" s="1"/>
  <c r="O49" i="27"/>
  <c r="H28" i="27"/>
  <c r="J41" i="22"/>
  <c r="K28" i="27"/>
  <c r="G28" i="27"/>
  <c r="I28" i="27"/>
  <c r="E28" i="27"/>
  <c r="J28" i="27"/>
  <c r="F28" i="27"/>
  <c r="O35" i="27"/>
  <c r="P11" i="27"/>
  <c r="O36" i="27"/>
  <c r="P10" i="27"/>
  <c r="Q28" i="23"/>
  <c r="N25" i="22"/>
  <c r="N27" i="22" s="1"/>
  <c r="S21" i="23"/>
  <c r="R25" i="23"/>
  <c r="R27" i="23" s="1"/>
  <c r="O28" i="26"/>
  <c r="O8" i="27"/>
  <c r="O46" i="27" s="1"/>
  <c r="O38" i="26"/>
  <c r="M24" i="27"/>
  <c r="N16" i="27"/>
  <c r="N24" i="27" s="1"/>
  <c r="N33" i="27"/>
  <c r="P25" i="26"/>
  <c r="P27" i="26" s="1"/>
  <c r="Q19" i="26"/>
  <c r="N39" i="26"/>
  <c r="N41" i="26" s="1"/>
  <c r="N40" i="26"/>
  <c r="P34" i="27"/>
  <c r="Q38" i="23"/>
  <c r="O39" i="30"/>
  <c r="O41" i="30" s="1"/>
  <c r="P28" i="31"/>
  <c r="P38" i="31"/>
  <c r="R19" i="31"/>
  <c r="R20" i="31"/>
  <c r="S35" i="31"/>
  <c r="S36" i="31" s="1"/>
  <c r="T33" i="31"/>
  <c r="O39" i="31"/>
  <c r="O41" i="31" s="1"/>
  <c r="O40" i="31"/>
  <c r="Q25" i="31"/>
  <c r="Q27" i="31" s="1"/>
  <c r="T32" i="31"/>
  <c r="U31" i="31"/>
  <c r="P38" i="30"/>
  <c r="P40" i="30" s="1"/>
  <c r="T32" i="30"/>
  <c r="U31" i="30"/>
  <c r="S35" i="30"/>
  <c r="T33" i="30"/>
  <c r="S36" i="30"/>
  <c r="T32" i="23"/>
  <c r="U31" i="23"/>
  <c r="R35" i="23"/>
  <c r="R36" i="23" s="1"/>
  <c r="S33" i="23"/>
  <c r="P28" i="30"/>
  <c r="R19" i="30"/>
  <c r="R20" i="30"/>
  <c r="Q25" i="30"/>
  <c r="Q27" i="30" s="1"/>
  <c r="Q9" i="27"/>
  <c r="Q47" i="27" s="1"/>
  <c r="S19" i="23"/>
  <c r="S20" i="23"/>
  <c r="T32" i="26"/>
  <c r="R35" i="26"/>
  <c r="R36" i="26" s="1"/>
  <c r="S33" i="26"/>
  <c r="L20" i="27"/>
  <c r="L28" i="27" s="1"/>
  <c r="L37" i="27"/>
  <c r="Q32" i="27"/>
  <c r="M12" i="27"/>
  <c r="M28" i="22"/>
  <c r="M38" i="22"/>
  <c r="M40" i="22" s="1"/>
  <c r="P20" i="22"/>
  <c r="O19" i="22"/>
  <c r="L39" i="22"/>
  <c r="L40" i="22"/>
  <c r="O39" i="23"/>
  <c r="O41" i="23" s="1"/>
  <c r="O40" i="23"/>
  <c r="Q36" i="22"/>
  <c r="R35" i="22"/>
  <c r="S32" i="22"/>
  <c r="P18" i="27" l="1"/>
  <c r="P26" i="27" s="1"/>
  <c r="P48" i="27"/>
  <c r="P19" i="27"/>
  <c r="P27" i="27" s="1"/>
  <c r="P49" i="27"/>
  <c r="M50" i="27"/>
  <c r="R9" i="27"/>
  <c r="R47" i="27" s="1"/>
  <c r="Q11" i="27"/>
  <c r="P36" i="27"/>
  <c r="P35" i="27"/>
  <c r="Q10" i="27"/>
  <c r="Q35" i="27" s="1"/>
  <c r="R28" i="23"/>
  <c r="O25" i="22"/>
  <c r="O27" i="22" s="1"/>
  <c r="T21" i="23"/>
  <c r="S25" i="23"/>
  <c r="S27" i="23" s="1"/>
  <c r="P8" i="27"/>
  <c r="P46" i="27" s="1"/>
  <c r="P28" i="26"/>
  <c r="P38" i="26"/>
  <c r="P39" i="26" s="1"/>
  <c r="R19" i="26"/>
  <c r="O40" i="26"/>
  <c r="O39" i="26"/>
  <c r="O41" i="26" s="1"/>
  <c r="Q25" i="26"/>
  <c r="Q27" i="26" s="1"/>
  <c r="O16" i="27"/>
  <c r="O24" i="27" s="1"/>
  <c r="O33" i="27"/>
  <c r="P39" i="30"/>
  <c r="P41" i="30" s="1"/>
  <c r="R38" i="23"/>
  <c r="Q28" i="31"/>
  <c r="Q38" i="31"/>
  <c r="V31" i="31"/>
  <c r="U32" i="31"/>
  <c r="T35" i="31"/>
  <c r="U33" i="31"/>
  <c r="P39" i="31"/>
  <c r="P41" i="31" s="1"/>
  <c r="P40" i="31"/>
  <c r="S20" i="31"/>
  <c r="S19" i="31"/>
  <c r="T36" i="31"/>
  <c r="R25" i="31"/>
  <c r="R27" i="31" s="1"/>
  <c r="Q38" i="30"/>
  <c r="Q40" i="30" s="1"/>
  <c r="T35" i="30"/>
  <c r="U33" i="30"/>
  <c r="V31" i="30"/>
  <c r="U32" i="30"/>
  <c r="T36" i="30"/>
  <c r="S35" i="23"/>
  <c r="S36" i="23" s="1"/>
  <c r="T33" i="23"/>
  <c r="V31" i="23"/>
  <c r="U32" i="23"/>
  <c r="Q28" i="30"/>
  <c r="R25" i="30"/>
  <c r="R27" i="30" s="1"/>
  <c r="S20" i="30"/>
  <c r="S19" i="30"/>
  <c r="Q17" i="27"/>
  <c r="Q25" i="27" s="1"/>
  <c r="Q34" i="27"/>
  <c r="T20" i="23"/>
  <c r="T19" i="23"/>
  <c r="S35" i="26"/>
  <c r="S36" i="26" s="1"/>
  <c r="T33" i="26"/>
  <c r="U32" i="26"/>
  <c r="M20" i="27"/>
  <c r="M28" i="27" s="1"/>
  <c r="M37" i="27"/>
  <c r="R32" i="27"/>
  <c r="Q20" i="22"/>
  <c r="M39" i="22"/>
  <c r="M41" i="22" s="1"/>
  <c r="L41" i="22"/>
  <c r="P19" i="22"/>
  <c r="N28" i="22"/>
  <c r="N38" i="22"/>
  <c r="N12" i="27"/>
  <c r="N50" i="27" s="1"/>
  <c r="P39" i="23"/>
  <c r="P41" i="23" s="1"/>
  <c r="P40" i="23"/>
  <c r="R36" i="22"/>
  <c r="S35" i="22"/>
  <c r="T32" i="22"/>
  <c r="R34" i="27" l="1"/>
  <c r="R17" i="27"/>
  <c r="R25" i="27" s="1"/>
  <c r="Q18" i="27"/>
  <c r="Q26" i="27" s="1"/>
  <c r="Q48" i="27"/>
  <c r="Q19" i="27"/>
  <c r="Q27" i="27" s="1"/>
  <c r="Q49" i="27"/>
  <c r="Q36" i="27"/>
  <c r="R11" i="27"/>
  <c r="R10" i="27"/>
  <c r="S28" i="23"/>
  <c r="P25" i="22"/>
  <c r="P27" i="22" s="1"/>
  <c r="U21" i="23"/>
  <c r="T25" i="23"/>
  <c r="T27" i="23" s="1"/>
  <c r="P40" i="26"/>
  <c r="P41" i="26"/>
  <c r="S19" i="26"/>
  <c r="P33" i="27"/>
  <c r="P16" i="27"/>
  <c r="P24" i="27" s="1"/>
  <c r="R25" i="26"/>
  <c r="R27" i="26" s="1"/>
  <c r="Q8" i="27"/>
  <c r="Q46" i="27" s="1"/>
  <c r="Q28" i="26"/>
  <c r="Q38" i="26"/>
  <c r="Q39" i="26" s="1"/>
  <c r="Q41" i="26" s="1"/>
  <c r="R36" i="27"/>
  <c r="S38" i="23"/>
  <c r="Q39" i="30"/>
  <c r="Q41" i="30" s="1"/>
  <c r="R28" i="31"/>
  <c r="R38" i="31"/>
  <c r="V32" i="31"/>
  <c r="W31" i="31"/>
  <c r="Q39" i="31"/>
  <c r="Q41" i="31" s="1"/>
  <c r="Q40" i="31"/>
  <c r="S25" i="31"/>
  <c r="S27" i="31" s="1"/>
  <c r="U35" i="31"/>
  <c r="V33" i="31"/>
  <c r="U36" i="31"/>
  <c r="T19" i="31"/>
  <c r="T20" i="31"/>
  <c r="R38" i="30"/>
  <c r="R40" i="30" s="1"/>
  <c r="U36" i="30"/>
  <c r="U35" i="30"/>
  <c r="V33" i="30"/>
  <c r="V32" i="30"/>
  <c r="W31" i="30"/>
  <c r="T35" i="23"/>
  <c r="T36" i="23" s="1"/>
  <c r="U33" i="23"/>
  <c r="V32" i="23"/>
  <c r="W31" i="23"/>
  <c r="R28" i="30"/>
  <c r="S25" i="30"/>
  <c r="S27" i="30" s="1"/>
  <c r="T19" i="30"/>
  <c r="T20" i="30"/>
  <c r="U19" i="23"/>
  <c r="U20" i="23"/>
  <c r="S9" i="27"/>
  <c r="S47" i="27" s="1"/>
  <c r="T35" i="26"/>
  <c r="T36" i="26" s="1"/>
  <c r="U33" i="26"/>
  <c r="V32" i="26"/>
  <c r="N20" i="27"/>
  <c r="N28" i="27" s="1"/>
  <c r="N37" i="27"/>
  <c r="R20" i="22"/>
  <c r="N39" i="22"/>
  <c r="N41" i="22" s="1"/>
  <c r="Q19" i="22"/>
  <c r="S32" i="27"/>
  <c r="N40" i="22"/>
  <c r="O28" i="22"/>
  <c r="O12" i="27"/>
  <c r="O38" i="22"/>
  <c r="O39" i="22" s="1"/>
  <c r="Q39" i="23"/>
  <c r="Q41" i="23" s="1"/>
  <c r="Q40" i="23"/>
  <c r="S36" i="22"/>
  <c r="T35" i="22"/>
  <c r="U32" i="22"/>
  <c r="R19" i="27" l="1"/>
  <c r="R27" i="27" s="1"/>
  <c r="R49" i="27"/>
  <c r="O50" i="27"/>
  <c r="R18" i="27"/>
  <c r="R26" i="27" s="1"/>
  <c r="R48" i="27"/>
  <c r="S11" i="27"/>
  <c r="S36" i="27" s="1"/>
  <c r="S10" i="27"/>
  <c r="R35" i="27"/>
  <c r="T28" i="23"/>
  <c r="Q25" i="22"/>
  <c r="Q27" i="22" s="1"/>
  <c r="V21" i="23"/>
  <c r="U25" i="23"/>
  <c r="U27" i="23" s="1"/>
  <c r="Q40" i="26"/>
  <c r="R8" i="27"/>
  <c r="R46" i="27" s="1"/>
  <c r="R28" i="26"/>
  <c r="R38" i="26"/>
  <c r="Q16" i="27"/>
  <c r="Q24" i="27" s="1"/>
  <c r="Q33" i="27"/>
  <c r="T19" i="26"/>
  <c r="T25" i="26" s="1"/>
  <c r="T27" i="26" s="1"/>
  <c r="S25" i="26"/>
  <c r="S27" i="26" s="1"/>
  <c r="T9" i="27"/>
  <c r="T38" i="23"/>
  <c r="R39" i="30"/>
  <c r="R41" i="30" s="1"/>
  <c r="U20" i="31"/>
  <c r="U19" i="31"/>
  <c r="R39" i="31"/>
  <c r="R41" i="31" s="1"/>
  <c r="R40" i="31"/>
  <c r="T25" i="31"/>
  <c r="T27" i="31" s="1"/>
  <c r="V35" i="31"/>
  <c r="V36" i="31" s="1"/>
  <c r="W33" i="31"/>
  <c r="S28" i="31"/>
  <c r="S38" i="31"/>
  <c r="X31" i="31"/>
  <c r="X32" i="31" s="1"/>
  <c r="W32" i="31"/>
  <c r="S38" i="30"/>
  <c r="S40" i="30" s="1"/>
  <c r="X31" i="30"/>
  <c r="X32" i="30" s="1"/>
  <c r="W32" i="30"/>
  <c r="V35" i="30"/>
  <c r="W33" i="30"/>
  <c r="X31" i="23"/>
  <c r="X32" i="23" s="1"/>
  <c r="W32" i="23"/>
  <c r="U35" i="23"/>
  <c r="U36" i="23" s="1"/>
  <c r="V33" i="23"/>
  <c r="S28" i="30"/>
  <c r="T25" i="30"/>
  <c r="T27" i="30" s="1"/>
  <c r="U20" i="30"/>
  <c r="U19" i="30"/>
  <c r="V20" i="23"/>
  <c r="V19" i="23"/>
  <c r="S17" i="27"/>
  <c r="S25" i="27" s="1"/>
  <c r="S34" i="27"/>
  <c r="X32" i="26"/>
  <c r="W32" i="26"/>
  <c r="U35" i="26"/>
  <c r="U36" i="26" s="1"/>
  <c r="V33" i="26"/>
  <c r="O20" i="27"/>
  <c r="O28" i="27" s="1"/>
  <c r="O37" i="27"/>
  <c r="O41" i="22"/>
  <c r="O40" i="22"/>
  <c r="T32" i="27"/>
  <c r="S20" i="22"/>
  <c r="P38" i="22"/>
  <c r="P40" i="22" s="1"/>
  <c r="P12" i="27"/>
  <c r="P50" i="27" s="1"/>
  <c r="P28" i="22"/>
  <c r="R19" i="22"/>
  <c r="R39" i="23"/>
  <c r="R41" i="23" s="1"/>
  <c r="R40" i="23"/>
  <c r="U35" i="22"/>
  <c r="T36" i="22"/>
  <c r="V32" i="22"/>
  <c r="T17" i="27" l="1"/>
  <c r="T25" i="27" s="1"/>
  <c r="T47" i="27"/>
  <c r="S18" i="27"/>
  <c r="S26" i="27" s="1"/>
  <c r="S48" i="27"/>
  <c r="S19" i="27"/>
  <c r="S27" i="27" s="1"/>
  <c r="S49" i="27"/>
  <c r="T11" i="27"/>
  <c r="T10" i="27"/>
  <c r="S35" i="27"/>
  <c r="U28" i="23"/>
  <c r="R25" i="22"/>
  <c r="R27" i="22" s="1"/>
  <c r="W21" i="23"/>
  <c r="V25" i="23"/>
  <c r="V27" i="23" s="1"/>
  <c r="T38" i="26"/>
  <c r="T39" i="26" s="1"/>
  <c r="T8" i="27"/>
  <c r="T28" i="26"/>
  <c r="R40" i="26"/>
  <c r="R39" i="26"/>
  <c r="R41" i="26" s="1"/>
  <c r="S8" i="27"/>
  <c r="S46" i="27" s="1"/>
  <c r="S28" i="26"/>
  <c r="S38" i="26"/>
  <c r="S39" i="26" s="1"/>
  <c r="R16" i="27"/>
  <c r="R33" i="27"/>
  <c r="U19" i="26"/>
  <c r="U9" i="27"/>
  <c r="S39" i="30"/>
  <c r="S41" i="30" s="1"/>
  <c r="U38" i="23"/>
  <c r="T34" i="27"/>
  <c r="T28" i="31"/>
  <c r="T38" i="31"/>
  <c r="V19" i="31"/>
  <c r="V20" i="31"/>
  <c r="S39" i="31"/>
  <c r="S41" i="31" s="1"/>
  <c r="S40" i="31"/>
  <c r="W35" i="31"/>
  <c r="W36" i="31" s="1"/>
  <c r="X33" i="31"/>
  <c r="X35" i="31" s="1"/>
  <c r="X36" i="31"/>
  <c r="U25" i="31"/>
  <c r="U27" i="31" s="1"/>
  <c r="T38" i="30"/>
  <c r="T40" i="30" s="1"/>
  <c r="W35" i="30"/>
  <c r="X33" i="30"/>
  <c r="X35" i="30" s="1"/>
  <c r="X36" i="30" s="1"/>
  <c r="W36" i="30"/>
  <c r="V36" i="30"/>
  <c r="V35" i="23"/>
  <c r="V36" i="23" s="1"/>
  <c r="W33" i="23"/>
  <c r="T28" i="30"/>
  <c r="V19" i="30"/>
  <c r="V20" i="30"/>
  <c r="U25" i="30"/>
  <c r="U27" i="30" s="1"/>
  <c r="W19" i="23"/>
  <c r="W20" i="23"/>
  <c r="X20" i="23"/>
  <c r="X19" i="23"/>
  <c r="V35" i="26"/>
  <c r="V36" i="26" s="1"/>
  <c r="W33" i="26"/>
  <c r="P20" i="27"/>
  <c r="P28" i="27" s="1"/>
  <c r="P37" i="27"/>
  <c r="P39" i="22"/>
  <c r="P41" i="22" s="1"/>
  <c r="Q28" i="22"/>
  <c r="Q38" i="22"/>
  <c r="Q39" i="22" s="1"/>
  <c r="Q12" i="27"/>
  <c r="T20" i="22"/>
  <c r="S19" i="22"/>
  <c r="U32" i="27"/>
  <c r="S39" i="23"/>
  <c r="S41" i="23" s="1"/>
  <c r="S40" i="23"/>
  <c r="U36" i="22"/>
  <c r="V35" i="22"/>
  <c r="V36" i="22" s="1"/>
  <c r="W32" i="22"/>
  <c r="T16" i="27" l="1"/>
  <c r="T46" i="27"/>
  <c r="T18" i="27"/>
  <c r="T26" i="27" s="1"/>
  <c r="T48" i="27"/>
  <c r="T19" i="27"/>
  <c r="T27" i="27" s="1"/>
  <c r="T49" i="27"/>
  <c r="Q50" i="27"/>
  <c r="U17" i="27"/>
  <c r="U25" i="27" s="1"/>
  <c r="U47" i="27"/>
  <c r="T36" i="27"/>
  <c r="U11" i="27"/>
  <c r="T35" i="27"/>
  <c r="U10" i="27"/>
  <c r="V28" i="23"/>
  <c r="V9" i="27"/>
  <c r="V47" i="27" s="1"/>
  <c r="S25" i="22"/>
  <c r="S27" i="22" s="1"/>
  <c r="X21" i="23"/>
  <c r="X25" i="23" s="1"/>
  <c r="W25" i="23"/>
  <c r="W27" i="23" s="1"/>
  <c r="W28" i="23" s="1"/>
  <c r="T40" i="26"/>
  <c r="T33" i="27"/>
  <c r="S41" i="26"/>
  <c r="T41" i="26"/>
  <c r="S40" i="26"/>
  <c r="S16" i="27"/>
  <c r="S24" i="27" s="1"/>
  <c r="S33" i="27"/>
  <c r="R24" i="27"/>
  <c r="U25" i="26"/>
  <c r="U27" i="26" s="1"/>
  <c r="V19" i="26"/>
  <c r="V38" i="23"/>
  <c r="U34" i="27"/>
  <c r="T39" i="30"/>
  <c r="T41" i="30" s="1"/>
  <c r="W20" i="31"/>
  <c r="W19" i="31"/>
  <c r="U28" i="31"/>
  <c r="U38" i="31"/>
  <c r="X19" i="31"/>
  <c r="X20" i="31"/>
  <c r="V25" i="31"/>
  <c r="V27" i="31" s="1"/>
  <c r="T39" i="31"/>
  <c r="T41" i="31" s="1"/>
  <c r="T40" i="31"/>
  <c r="U38" i="30"/>
  <c r="U40" i="30" s="1"/>
  <c r="W35" i="23"/>
  <c r="W36" i="23" s="1"/>
  <c r="X33" i="23"/>
  <c r="X35" i="23" s="1"/>
  <c r="X36" i="23" s="1"/>
  <c r="U28" i="30"/>
  <c r="W20" i="30"/>
  <c r="W19" i="30"/>
  <c r="V25" i="30"/>
  <c r="V27" i="30" s="1"/>
  <c r="X19" i="30"/>
  <c r="X20" i="30"/>
  <c r="W35" i="26"/>
  <c r="W36" i="26" s="1"/>
  <c r="X33" i="26"/>
  <c r="X35" i="26" s="1"/>
  <c r="X36" i="26" s="1"/>
  <c r="Q20" i="27"/>
  <c r="Q28" i="27" s="1"/>
  <c r="Q37" i="27"/>
  <c r="Q41" i="22"/>
  <c r="Q40" i="22"/>
  <c r="U20" i="22"/>
  <c r="R28" i="22"/>
  <c r="R12" i="27"/>
  <c r="R50" i="27" s="1"/>
  <c r="R38" i="22"/>
  <c r="R40" i="22" s="1"/>
  <c r="T19" i="22"/>
  <c r="T39" i="23"/>
  <c r="T41" i="23" s="1"/>
  <c r="T40" i="23"/>
  <c r="X35" i="22"/>
  <c r="W35" i="22"/>
  <c r="W36" i="22" s="1"/>
  <c r="U19" i="27" l="1"/>
  <c r="U27" i="27" s="1"/>
  <c r="U49" i="27"/>
  <c r="U18" i="27"/>
  <c r="U26" i="27" s="1"/>
  <c r="U48" i="27"/>
  <c r="U35" i="27"/>
  <c r="V11" i="27"/>
  <c r="U36" i="27"/>
  <c r="V10" i="27"/>
  <c r="V34" i="27"/>
  <c r="V17" i="27"/>
  <c r="V25" i="27" s="1"/>
  <c r="T25" i="22"/>
  <c r="T27" i="22" s="1"/>
  <c r="X27" i="23"/>
  <c r="X28" i="23" s="1"/>
  <c r="U28" i="26"/>
  <c r="U38" i="26"/>
  <c r="U8" i="27"/>
  <c r="U46" i="27" s="1"/>
  <c r="W19" i="26"/>
  <c r="V25" i="26"/>
  <c r="V27" i="26" s="1"/>
  <c r="T24" i="27"/>
  <c r="X19" i="26"/>
  <c r="W38" i="23"/>
  <c r="U39" i="30"/>
  <c r="U41" i="30" s="1"/>
  <c r="V28" i="31"/>
  <c r="V38" i="31"/>
  <c r="X25" i="31"/>
  <c r="X27" i="31" s="1"/>
  <c r="U39" i="31"/>
  <c r="U41" i="31" s="1"/>
  <c r="U40" i="31"/>
  <c r="W25" i="31"/>
  <c r="W27" i="31" s="1"/>
  <c r="V38" i="30"/>
  <c r="V40" i="30" s="1"/>
  <c r="V28" i="30"/>
  <c r="X25" i="30"/>
  <c r="X27" i="30" s="1"/>
  <c r="W25" i="30"/>
  <c r="W27" i="30" s="1"/>
  <c r="R20" i="27"/>
  <c r="R28" i="27" s="1"/>
  <c r="R37" i="27"/>
  <c r="S38" i="22"/>
  <c r="S40" i="22" s="1"/>
  <c r="S28" i="22"/>
  <c r="S12" i="27"/>
  <c r="S50" i="27" s="1"/>
  <c r="V20" i="22"/>
  <c r="R39" i="22"/>
  <c r="R41" i="22" s="1"/>
  <c r="U19" i="22"/>
  <c r="X32" i="22"/>
  <c r="X36" i="22" s="1"/>
  <c r="U39" i="23"/>
  <c r="U41" i="23" s="1"/>
  <c r="U40" i="23"/>
  <c r="V35" i="27" l="1"/>
  <c r="V48" i="27"/>
  <c r="V36" i="27"/>
  <c r="V49" i="27"/>
  <c r="V8" i="27"/>
  <c r="V19" i="27"/>
  <c r="V27" i="27" s="1"/>
  <c r="V18" i="27"/>
  <c r="V26" i="27" s="1"/>
  <c r="V33" i="27"/>
  <c r="U25" i="22"/>
  <c r="U27" i="22" s="1"/>
  <c r="X38" i="23"/>
  <c r="X25" i="26"/>
  <c r="X27" i="26" s="1"/>
  <c r="W25" i="26"/>
  <c r="W27" i="26" s="1"/>
  <c r="V28" i="26"/>
  <c r="V38" i="26"/>
  <c r="U33" i="27"/>
  <c r="U16" i="27"/>
  <c r="U39" i="26"/>
  <c r="U41" i="26" s="1"/>
  <c r="U40" i="26"/>
  <c r="V39" i="30"/>
  <c r="V41" i="30" s="1"/>
  <c r="W28" i="31"/>
  <c r="W38" i="31"/>
  <c r="X28" i="31"/>
  <c r="X38" i="31"/>
  <c r="V39" i="31"/>
  <c r="V41" i="31" s="1"/>
  <c r="V40" i="31"/>
  <c r="X38" i="30"/>
  <c r="W38" i="30"/>
  <c r="W40" i="30" s="1"/>
  <c r="W28" i="30"/>
  <c r="X28" i="30"/>
  <c r="S20" i="27"/>
  <c r="S28" i="27" s="1"/>
  <c r="S37" i="27"/>
  <c r="T28" i="22"/>
  <c r="T12" i="27"/>
  <c r="T50" i="27" s="1"/>
  <c r="T38" i="22"/>
  <c r="T40" i="22" s="1"/>
  <c r="V19" i="22"/>
  <c r="W20" i="22"/>
  <c r="X20" i="22"/>
  <c r="S39" i="22"/>
  <c r="S41" i="22" s="1"/>
  <c r="V39" i="23"/>
  <c r="V41" i="23" s="1"/>
  <c r="V40" i="23"/>
  <c r="V16" i="27" l="1"/>
  <c r="V46" i="27"/>
  <c r="U24" i="27"/>
  <c r="V24" i="27"/>
  <c r="V25" i="22"/>
  <c r="V27" i="22" s="1"/>
  <c r="X28" i="26"/>
  <c r="X38" i="26"/>
  <c r="W28" i="26"/>
  <c r="W38" i="26"/>
  <c r="W39" i="26" s="1"/>
  <c r="V39" i="26"/>
  <c r="V41" i="26" s="1"/>
  <c r="V40" i="26"/>
  <c r="X39" i="31"/>
  <c r="X40" i="31"/>
  <c r="W39" i="31"/>
  <c r="W41" i="31" s="1"/>
  <c r="W40" i="31"/>
  <c r="X40" i="30"/>
  <c r="W39" i="30"/>
  <c r="W41" i="30" s="1"/>
  <c r="X39" i="30"/>
  <c r="T20" i="27"/>
  <c r="T28" i="27" s="1"/>
  <c r="T37" i="27"/>
  <c r="U28" i="22"/>
  <c r="U12" i="27"/>
  <c r="U50" i="27" s="1"/>
  <c r="U38" i="22"/>
  <c r="T39" i="22"/>
  <c r="T41" i="22" s="1"/>
  <c r="X19" i="22"/>
  <c r="W19" i="22"/>
  <c r="X39" i="26"/>
  <c r="X39" i="23"/>
  <c r="X40" i="23"/>
  <c r="W39" i="23"/>
  <c r="W41" i="23" s="1"/>
  <c r="W40" i="23"/>
  <c r="X40" i="26" l="1"/>
  <c r="V12" i="27"/>
  <c r="X25" i="22"/>
  <c r="X27" i="22" s="1"/>
  <c r="W25" i="22"/>
  <c r="W27" i="22" s="1"/>
  <c r="W41" i="26"/>
  <c r="W40" i="26"/>
  <c r="X41" i="30"/>
  <c r="X41" i="31"/>
  <c r="U20" i="27"/>
  <c r="U37" i="27"/>
  <c r="V28" i="22"/>
  <c r="V38" i="22"/>
  <c r="V39" i="22" s="1"/>
  <c r="U39" i="22"/>
  <c r="U41" i="22" s="1"/>
  <c r="U40" i="22"/>
  <c r="X41" i="26"/>
  <c r="X41" i="23"/>
  <c r="V20" i="27" l="1"/>
  <c r="V28" i="27" s="1"/>
  <c r="V50" i="27"/>
  <c r="V37" i="27"/>
  <c r="U28" i="27"/>
  <c r="X28" i="22"/>
  <c r="X38" i="22"/>
  <c r="X39" i="22" s="1"/>
  <c r="V40" i="22"/>
  <c r="V41" i="22"/>
  <c r="W28" i="22"/>
  <c r="W38" i="22"/>
  <c r="X40" i="22" l="1"/>
  <c r="W39" i="22"/>
  <c r="W40" i="22"/>
  <c r="W41" i="22" l="1"/>
  <c r="X41" i="22"/>
  <c r="C35" i="47" l="1"/>
  <c r="C48" i="47" l="1"/>
  <c r="D80" i="47"/>
  <c r="D92" i="47" s="1"/>
  <c r="C39" i="47" l="1"/>
  <c r="E80" i="47"/>
  <c r="E92" i="47" s="1"/>
  <c r="C52" i="47" l="1"/>
  <c r="D84" i="47"/>
  <c r="C41" i="47"/>
  <c r="C72" i="47" s="1"/>
  <c r="C101" i="47" l="1"/>
  <c r="E72" i="47"/>
  <c r="E101" i="47" s="1"/>
  <c r="E84" i="47"/>
  <c r="C54" i="47"/>
  <c r="C73" i="47" s="1"/>
  <c r="C102" i="47" l="1"/>
  <c r="E73" i="47"/>
  <c r="E102" i="47" s="1"/>
</calcChain>
</file>

<file path=xl/sharedStrings.xml><?xml version="1.0" encoding="utf-8"?>
<sst xmlns="http://schemas.openxmlformats.org/spreadsheetml/2006/main" count="44905" uniqueCount="1563">
  <si>
    <t>Driver</t>
  </si>
  <si>
    <t>Commercial</t>
  </si>
  <si>
    <t>Residential</t>
  </si>
  <si>
    <t>Asheville</t>
  </si>
  <si>
    <t>Biltmore Forest</t>
  </si>
  <si>
    <t>Black Mountain</t>
  </si>
  <si>
    <t>Montreat</t>
  </si>
  <si>
    <t>Weaverville</t>
  </si>
  <si>
    <t>Woodfin</t>
  </si>
  <si>
    <t>Waynesville</t>
  </si>
  <si>
    <t>Canton</t>
  </si>
  <si>
    <t>Clyde</t>
  </si>
  <si>
    <t>Waste Pro</t>
  </si>
  <si>
    <t>Maggie Valley</t>
  </si>
  <si>
    <t>WOLF</t>
  </si>
  <si>
    <t>Bbag</t>
  </si>
  <si>
    <t>Comm</t>
  </si>
  <si>
    <t>Res</t>
  </si>
  <si>
    <t>Junk</t>
  </si>
  <si>
    <t>Yard</t>
  </si>
  <si>
    <t>Streets</t>
  </si>
  <si>
    <t>Total</t>
  </si>
  <si>
    <t>Worker</t>
  </si>
  <si>
    <t>Grinder</t>
  </si>
  <si>
    <t>Tipping Fee</t>
  </si>
  <si>
    <t>Fuel</t>
  </si>
  <si>
    <t>Repair &amp; Maint.</t>
  </si>
  <si>
    <t>Overhead</t>
  </si>
  <si>
    <t>TOTAL</t>
  </si>
  <si>
    <t>X</t>
  </si>
  <si>
    <t>per ton</t>
  </si>
  <si>
    <t>Annual Tons</t>
  </si>
  <si>
    <t>Haywood County</t>
  </si>
  <si>
    <t>CWS</t>
  </si>
  <si>
    <t>Tip Fee</t>
  </si>
  <si>
    <t>Recycling in Waynesville</t>
  </si>
  <si>
    <t>SW &amp; Recycling for Maggie Valley</t>
  </si>
  <si>
    <t>SW for Clyde</t>
  </si>
  <si>
    <t>Recycling for Clyde</t>
  </si>
  <si>
    <t>SW &amp; Recycling in Black Mountain</t>
  </si>
  <si>
    <t>GDS</t>
  </si>
  <si>
    <t>Henson</t>
  </si>
  <si>
    <t>Service and Client</t>
  </si>
  <si>
    <t>Annual contract with Town</t>
  </si>
  <si>
    <t>fee per month per hhld</t>
  </si>
  <si>
    <t>annual fee per hhld</t>
  </si>
  <si>
    <t># of Hhlds in Service Area</t>
  </si>
  <si>
    <t>SW for Clyde after HCTS closed</t>
  </si>
  <si>
    <t>Town of Waynesville</t>
  </si>
  <si>
    <t>SW for Town of Maggie Valley</t>
  </si>
  <si>
    <t>Recycling for Town of Maggie Valley</t>
  </si>
  <si>
    <t>SW &amp; Recyclig for Town of Black Mountain</t>
  </si>
  <si>
    <t>Town of Clyde</t>
  </si>
  <si>
    <t>SW collection &amp; Disposal for Town of Clyde resident</t>
  </si>
  <si>
    <t>SW Disposal for Town of Waynesville resident</t>
  </si>
  <si>
    <t>SW Disposal for Town of Clyde resident</t>
  </si>
  <si>
    <t>Annual Cost per Hhld for Town</t>
  </si>
  <si>
    <t>Annual Cost to Town</t>
  </si>
  <si>
    <t>SW services for Town of Waynesville Residents</t>
  </si>
  <si>
    <t>Local Government</t>
  </si>
  <si>
    <t>Private Contractor</t>
  </si>
  <si>
    <t>Recycling for Town Residents</t>
  </si>
  <si>
    <t>Privatizing Residential Solid Waste and Recycling</t>
  </si>
  <si>
    <t>SW &amp; Recycling in Henderson County (higher tip fee)</t>
  </si>
  <si>
    <t>Annual Cost per Ton</t>
  </si>
  <si>
    <t>SW &amp; Recycling in unincorporated Buncombe County</t>
  </si>
  <si>
    <t>WMTS</t>
  </si>
  <si>
    <t>Total SW Costs to Waynesville residents</t>
  </si>
  <si>
    <t>Total SW Costs to Clyde residents</t>
  </si>
  <si>
    <t>Tonnage Information:</t>
  </si>
  <si>
    <t>Expenses:</t>
  </si>
  <si>
    <t>Income:</t>
  </si>
  <si>
    <t>Summary:</t>
  </si>
  <si>
    <t xml:space="preserve">Interest Rate = </t>
  </si>
  <si>
    <t xml:space="preserve">Transfer Station Operations Year </t>
  </si>
  <si>
    <t xml:space="preserve">Project Year </t>
  </si>
  <si>
    <t xml:space="preserve">Fiscal Year </t>
  </si>
  <si>
    <t xml:space="preserve">Operations Days/Yr. </t>
  </si>
  <si>
    <t xml:space="preserve">Waste Disposal </t>
  </si>
  <si>
    <t xml:space="preserve">Total Expenses = </t>
  </si>
  <si>
    <t xml:space="preserve">Total Expenses ($/Ton) = </t>
  </si>
  <si>
    <t xml:space="preserve">Total Household Disposal Fee Income = </t>
  </si>
  <si>
    <t xml:space="preserve">Total Income = </t>
  </si>
  <si>
    <t xml:space="preserve">Annual Profit/(Loss) = </t>
  </si>
  <si>
    <t xml:space="preserve">Annual Net Present Worth = </t>
  </si>
  <si>
    <t xml:space="preserve">Cumulative Profit/(Loss) = </t>
  </si>
  <si>
    <t xml:space="preserve">Cumulative Net Present Worth = </t>
  </si>
  <si>
    <t>-----</t>
  </si>
  <si>
    <t>2012-13</t>
  </si>
  <si>
    <t>2013-14</t>
  </si>
  <si>
    <t>2014-15</t>
  </si>
  <si>
    <t>2015-16</t>
  </si>
  <si>
    <t>2016-17</t>
  </si>
  <si>
    <t>2017-18</t>
  </si>
  <si>
    <t>(3) Assumed projected equipment costs (see below) spread over the life of the transfer station starting in Year 1</t>
  </si>
  <si>
    <t>(4) Assumed $10,000/yr for miscellaneous plus projected engineering/construction costs for periodic rehabilitations (see below) spread over the life of the transfer station starting in Operations Year 1</t>
  </si>
  <si>
    <t>Approx. Transfer Station Life (Years)</t>
  </si>
  <si>
    <t>Rehabilitation Frequency (Years)</t>
  </si>
  <si>
    <t>Number of Transfer Station Rehabs</t>
  </si>
  <si>
    <t>Avg. Current Cost of Rehab.</t>
  </si>
  <si>
    <t>(Assumed for Engineering and Construction)</t>
  </si>
  <si>
    <t>Equipment Replacement Frequency (Years)</t>
  </si>
  <si>
    <t>Number of Replacement Cycles</t>
  </si>
  <si>
    <t>(Note that initial development costs cover initial 7 year cycle</t>
  </si>
  <si>
    <t>Avg. Cost of Replacements</t>
  </si>
  <si>
    <t>(In initial year of operations)</t>
  </si>
  <si>
    <t>2018-19</t>
  </si>
  <si>
    <t>2019-20</t>
  </si>
  <si>
    <t>2020-21</t>
  </si>
  <si>
    <t>2021-22</t>
  </si>
  <si>
    <t>2022-23</t>
  </si>
  <si>
    <t>2023-24</t>
  </si>
  <si>
    <t>2024-25</t>
  </si>
  <si>
    <t>2025-26</t>
  </si>
  <si>
    <t>2026-27</t>
  </si>
  <si>
    <t>2027-28</t>
  </si>
  <si>
    <t>2028-29</t>
  </si>
  <si>
    <t>2029-30</t>
  </si>
  <si>
    <t>-</t>
  </si>
  <si>
    <t>----</t>
  </si>
  <si>
    <t>Subtotal</t>
  </si>
  <si>
    <t>Notes:</t>
  </si>
  <si>
    <t>Operations Year</t>
  </si>
  <si>
    <t>Fiscal Year</t>
  </si>
  <si>
    <t>Contingency (10%)</t>
  </si>
  <si>
    <t>Expenses: (6)</t>
  </si>
  <si>
    <t>Land Acquisition (1)</t>
  </si>
  <si>
    <t>Legal Expenses (2)</t>
  </si>
  <si>
    <t>Engineering Services (3)</t>
  </si>
  <si>
    <t>New Permit Review Fee (4)</t>
  </si>
  <si>
    <t>Construction - Transfer Sta. &amp; Infra. (5)</t>
  </si>
  <si>
    <t>Total Costs (Total Amounts Amortized)</t>
  </si>
  <si>
    <t>Amortization Period (Years)</t>
  </si>
  <si>
    <t>Interest Rate (%)</t>
  </si>
  <si>
    <t>FY 2008-09 Amortization</t>
  </si>
  <si>
    <t>FY 2009-10 Amortization</t>
  </si>
  <si>
    <t>FY 2010-11 Amortization</t>
  </si>
  <si>
    <t>Total Costs</t>
  </si>
  <si>
    <t>(4) Assumed fee is based on current permit review fee schedule</t>
  </si>
  <si>
    <t>FY 2011-12 Amortization</t>
  </si>
  <si>
    <t>INITIAL DEVELOPMENT COSTS</t>
  </si>
  <si>
    <t>Waynesville Population</t>
  </si>
  <si>
    <t>Residential Tipping Fee</t>
  </si>
  <si>
    <t>Commercial Tipping Fee Expenses</t>
  </si>
  <si>
    <t>Residential Tipping Fee Expenses</t>
  </si>
  <si>
    <t>Labor</t>
  </si>
  <si>
    <t>Total Commercial Revenues</t>
  </si>
  <si>
    <t xml:space="preserve">Waynesville SW (Tons/Day) </t>
  </si>
  <si>
    <t>Commercial and Other Muni Waste Transferred (Tons/Day)</t>
  </si>
  <si>
    <t>Tons of SW Per Capita</t>
  </si>
  <si>
    <t>Total Annual Tons</t>
  </si>
  <si>
    <t>Initial personnel and operations expenses assumed to be</t>
  </si>
  <si>
    <t>Alamance</t>
  </si>
  <si>
    <t>Alexander</t>
  </si>
  <si>
    <t>Alleghany</t>
  </si>
  <si>
    <t>Anson</t>
  </si>
  <si>
    <t>Ashe</t>
  </si>
  <si>
    <t>Avery</t>
  </si>
  <si>
    <t>Beaufort</t>
  </si>
  <si>
    <t>Bertie</t>
  </si>
  <si>
    <t>Bladen</t>
  </si>
  <si>
    <t>Brunswick</t>
  </si>
  <si>
    <t>Buncombe</t>
  </si>
  <si>
    <t>Burke</t>
  </si>
  <si>
    <t>Cabarrus</t>
  </si>
  <si>
    <t>Caldwell</t>
  </si>
  <si>
    <t>Carteret</t>
  </si>
  <si>
    <t>Caswell</t>
  </si>
  <si>
    <t>Catawba</t>
  </si>
  <si>
    <t>Chatham</t>
  </si>
  <si>
    <t>Cherokee</t>
  </si>
  <si>
    <t>Chowan</t>
  </si>
  <si>
    <t>Clay</t>
  </si>
  <si>
    <t>Cleveland</t>
  </si>
  <si>
    <t>Columbus</t>
  </si>
  <si>
    <t>Craven</t>
  </si>
  <si>
    <t>Cumberland</t>
  </si>
  <si>
    <t>Dare</t>
  </si>
  <si>
    <t>Davidson</t>
  </si>
  <si>
    <t>Davie</t>
  </si>
  <si>
    <t>Duplin</t>
  </si>
  <si>
    <t>Durham</t>
  </si>
  <si>
    <t>Edgecombe</t>
  </si>
  <si>
    <t>Forsyth</t>
  </si>
  <si>
    <t>Franklin</t>
  </si>
  <si>
    <t>Gaston</t>
  </si>
  <si>
    <t>Gates</t>
  </si>
  <si>
    <t>Graham</t>
  </si>
  <si>
    <t>Granville</t>
  </si>
  <si>
    <t>Greene</t>
  </si>
  <si>
    <t>Guilford</t>
  </si>
  <si>
    <t>Halifax</t>
  </si>
  <si>
    <t>Harnett</t>
  </si>
  <si>
    <t>Haywood</t>
  </si>
  <si>
    <t>Henderson</t>
  </si>
  <si>
    <t>Hertford</t>
  </si>
  <si>
    <t>Hoke</t>
  </si>
  <si>
    <t>Iredell</t>
  </si>
  <si>
    <t>Jackson</t>
  </si>
  <si>
    <t>Johnston</t>
  </si>
  <si>
    <t>Jones</t>
  </si>
  <si>
    <t>Lee</t>
  </si>
  <si>
    <t>Lenoir</t>
  </si>
  <si>
    <t>Lincoln</t>
  </si>
  <si>
    <t>Macon</t>
  </si>
  <si>
    <t>Madison</t>
  </si>
  <si>
    <t>Martin</t>
  </si>
  <si>
    <t>McDowell</t>
  </si>
  <si>
    <t>Mecklenburg</t>
  </si>
  <si>
    <t>Mitchell</t>
  </si>
  <si>
    <t>Montgomery</t>
  </si>
  <si>
    <t>Moore</t>
  </si>
  <si>
    <t>Nash</t>
  </si>
  <si>
    <t>New Hanover</t>
  </si>
  <si>
    <t>Northampton</t>
  </si>
  <si>
    <t>Onslow</t>
  </si>
  <si>
    <t>Orange</t>
  </si>
  <si>
    <t>Pamlico</t>
  </si>
  <si>
    <t>Pasquotank</t>
  </si>
  <si>
    <t>Pender</t>
  </si>
  <si>
    <t>Perquimans</t>
  </si>
  <si>
    <t>Person</t>
  </si>
  <si>
    <t>Pitt</t>
  </si>
  <si>
    <t>Polk</t>
  </si>
  <si>
    <t>Randolph</t>
  </si>
  <si>
    <t>Richmond</t>
  </si>
  <si>
    <t>Robeson</t>
  </si>
  <si>
    <t>Rockingham</t>
  </si>
  <si>
    <t>Rowan</t>
  </si>
  <si>
    <t>Rutherford</t>
  </si>
  <si>
    <t>Sampson</t>
  </si>
  <si>
    <t>Scotland</t>
  </si>
  <si>
    <t>Stanly</t>
  </si>
  <si>
    <t>Stokes</t>
  </si>
  <si>
    <t>Surry</t>
  </si>
  <si>
    <t>Swain</t>
  </si>
  <si>
    <t>Transylvania</t>
  </si>
  <si>
    <t>Union</t>
  </si>
  <si>
    <t>Vance</t>
  </si>
  <si>
    <t>Wake</t>
  </si>
  <si>
    <t>Warren</t>
  </si>
  <si>
    <t>Washington</t>
  </si>
  <si>
    <t>Watauga</t>
  </si>
  <si>
    <t>Wayne</t>
  </si>
  <si>
    <t>Wilkes</t>
  </si>
  <si>
    <t>Wilson</t>
  </si>
  <si>
    <t>Yadkin</t>
  </si>
  <si>
    <t>Yancey</t>
  </si>
  <si>
    <t>Projections</t>
  </si>
  <si>
    <t>Residential &amp; Comm SW Collection</t>
  </si>
  <si>
    <t xml:space="preserve">Avg Cost of  Private SW Management to NC Munis </t>
  </si>
  <si>
    <t>Annual Commercial Tons to Haywood Transfer Station</t>
  </si>
  <si>
    <t>(2) Personnel and operations expenses are based on similarly sized facilities.</t>
  </si>
  <si>
    <t xml:space="preserve">Cumulative Tons Transferred </t>
  </si>
  <si>
    <t>Total Expenses</t>
  </si>
  <si>
    <t>Total Expenses ($/Ton)</t>
  </si>
  <si>
    <t>Total Income</t>
  </si>
  <si>
    <t>Annual Profit/(Loss)</t>
  </si>
  <si>
    <t>Annual Net Present Worth</t>
  </si>
  <si>
    <t>Cumulative Profit/(Loss)</t>
  </si>
  <si>
    <t>Cumulative Net Present Worth</t>
  </si>
  <si>
    <t>Total Annual SW Tons</t>
  </si>
  <si>
    <t>Tons</t>
  </si>
  <si>
    <t>Tipping Fee Income</t>
  </si>
  <si>
    <t>Towns of Canton and Clyde</t>
  </si>
  <si>
    <t>Additional Solid Waste</t>
  </si>
  <si>
    <t>2030-31</t>
  </si>
  <si>
    <t>2031-32</t>
  </si>
  <si>
    <t>2032-33</t>
  </si>
  <si>
    <t>2033-34</t>
  </si>
  <si>
    <t>% change in Cost of Fuel after closer transfer station in use compared to FY2010-11 Cost of Fuel</t>
  </si>
  <si>
    <t>FY 2010-11 Cost of Fuel when hauling to Haywood County Transfer Station</t>
  </si>
  <si>
    <t>Transfer Station Construction</t>
  </si>
  <si>
    <t>Population</t>
  </si>
  <si>
    <t>Growth Rate</t>
  </si>
  <si>
    <t>Avg. Annual Growth Rate</t>
  </si>
  <si>
    <t>2007/08</t>
  </si>
  <si>
    <t>2008/09</t>
  </si>
  <si>
    <t>2009/10</t>
  </si>
  <si>
    <t>2010/11</t>
  </si>
  <si>
    <t>MSW</t>
  </si>
  <si>
    <t>Tons per Capita</t>
  </si>
  <si>
    <t>Tonnage Source:</t>
  </si>
  <si>
    <t>HCSWMP</t>
  </si>
  <si>
    <t>NC DENR</t>
  </si>
  <si>
    <t>HCTS</t>
  </si>
  <si>
    <t>Population Source:</t>
  </si>
  <si>
    <t>NCLM</t>
  </si>
  <si>
    <t>Census</t>
  </si>
  <si>
    <t>1991/92</t>
  </si>
  <si>
    <t>Census, OSBM</t>
  </si>
  <si>
    <t>North Carolina</t>
  </si>
  <si>
    <t>Municipal Solid Waste Tons per Capita</t>
  </si>
  <si>
    <t>Historical Data</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</si>
  <si>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</si>
  <si>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</si>
  <si>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</si>
  <si>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</si>
  <si>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</si>
  <si>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</si>
  <si>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</si>
  <si>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</si>
  <si>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</si>
  <si>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</si>
  <si>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</si>
  <si>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</si>
  <si>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</si>
  <si>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</si>
  <si>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</si>
  <si>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</si>
  <si>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</si>
  <si>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</si>
  <si>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</si>
  <si>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</si>
  <si>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</si>
  <si>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</si>
  <si>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</si>
  <si>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ToW Recycling &amp; MSW Tons</t>
  </si>
  <si>
    <t>ToW Recycling Rate</t>
  </si>
  <si>
    <t>ToW Recycling &amp; MSW Tons per Capita</t>
  </si>
  <si>
    <t>Haywood County Recycling &amp; MSW Tons</t>
  </si>
  <si>
    <t>Haywood County Recycling Rate</t>
  </si>
  <si>
    <t>Haywood County Recycling &amp; MSW Tons per Capita</t>
  </si>
  <si>
    <t>http://www.p2pays.org/press_releases/051509.pdf</t>
  </si>
  <si>
    <t>http://www.buncombecounty.org/common/solidWaste/CoRecyclingPerfFY09-10.pdf</t>
  </si>
  <si>
    <t>1995/96</t>
  </si>
  <si>
    <t>1996/97</t>
  </si>
  <si>
    <t>1997/98</t>
  </si>
  <si>
    <t>1998/99</t>
  </si>
  <si>
    <t>1999/00</t>
  </si>
  <si>
    <t>2000/01</t>
  </si>
  <si>
    <t>2001/02</t>
  </si>
  <si>
    <t>2002/03</t>
  </si>
  <si>
    <t>2003/04</t>
  </si>
  <si>
    <t>2004/05</t>
  </si>
  <si>
    <t>2005/06</t>
  </si>
  <si>
    <t>2006/07</t>
  </si>
  <si>
    <t>Recycling Tons</t>
  </si>
  <si>
    <t>% of total SW stream</t>
  </si>
  <si>
    <t>Total SW Tons</t>
  </si>
  <si>
    <t>Res. &amp; Non Res SW Tons</t>
  </si>
  <si>
    <t>% change in recycling rate</t>
  </si>
  <si>
    <t>Residential SW Tons/ Total SW Tons</t>
  </si>
  <si>
    <t>Commercial SW Tons / Total SW Tons</t>
  </si>
  <si>
    <t>Additional Tonnage</t>
  </si>
  <si>
    <t>Transfer Station - Personnel &amp; Operations (2)</t>
  </si>
  <si>
    <t>Transfer Station - Equipment (3)</t>
  </si>
  <si>
    <t>Transfer Station - Capital &amp; Reserve (4)</t>
  </si>
  <si>
    <t>Waste Disposal ($/Ton) (6)</t>
  </si>
  <si>
    <t>Projected Percentage Change in ToW Annual MSW Tons</t>
  </si>
  <si>
    <t>Projected Percentage Change in Haywood County Annual MSW Tons</t>
  </si>
  <si>
    <t>Total SW Transferred (Tons /Day)</t>
  </si>
  <si>
    <t>Total SW to Transfer Station, Tons per Day</t>
  </si>
  <si>
    <t>Waynesville SW, Tons per Day</t>
  </si>
  <si>
    <t>Annual % Increase</t>
  </si>
  <si>
    <t>Minimum Annual SW Tons from Private Haulers (1)</t>
  </si>
  <si>
    <t>Annual SW Tons from Town of Canton and Clyde (1)</t>
  </si>
  <si>
    <t>Annual SW Tons from Town of Waynesville (1)</t>
  </si>
  <si>
    <t>Projected Annual % Increase in County MSW Tonnage (1)</t>
  </si>
  <si>
    <t>Additional SW Tons (2)</t>
  </si>
  <si>
    <t>(1)  See Table 1.1</t>
  </si>
  <si>
    <t>(2)  Additional SW Tons represent a portion of the remaining solid waste stream that currently uses the Haywood County Transfer Station, which managed 31,000 tons of solid waste in FY 2010-11</t>
  </si>
  <si>
    <t>Transfer Station Operating Cost per Ton (3)</t>
  </si>
  <si>
    <t>(3) See Table 6A4 for Estimates of Transfer Station Operating Costs</t>
  </si>
  <si>
    <t>Transfer Station Operating Expenses (4)</t>
  </si>
  <si>
    <t>Transfer Station Construction Expenses (5)</t>
  </si>
  <si>
    <t>Tipping Fee/Ton (6)</t>
  </si>
  <si>
    <t>(5) See Table 6A5 for Estimates of Transfer Station Construction Costs</t>
  </si>
  <si>
    <t>(6) Tipping fees were assumed to increase every three years at an average annual rate of</t>
  </si>
  <si>
    <t xml:space="preserve">(4) Transfer Station Operating Costs are assumed to increase at an annual rate of </t>
  </si>
  <si>
    <t>Annual Percent Change, Population (1)</t>
  </si>
  <si>
    <t>Annual Percent Change, MSW &amp; R ecyc. Tons per Capita (2)</t>
  </si>
  <si>
    <t>Annual Percent Change, Recycling Rate (3)</t>
  </si>
  <si>
    <t>Haywood County Population (1)</t>
  </si>
  <si>
    <t>(1)  Annual Percent Change in County Population is based on NC OSBM projections for Haywood County</t>
  </si>
  <si>
    <t>(3) Annual Percent Change, Recycling Rate is set of 2% to reflect long term trends in Haywood County recycling rates since 1995-96, as indicated in the 2009 Haywood County Solid Waste Mangement Plan</t>
  </si>
  <si>
    <t>(2) Annual Percent Change in MSW &amp; Recycling Tons per Capita increases to 5% by year 4 for account for increased consumption associated with a weak economic recovery.  The growth rate levels out to 1% in year 7 to reflect the long term trend in SW Tons per capita trend in Haywood County from FY 1991-92 to FY 2007-8.  COunty SW TOns per Capita data comes from NC DENR</t>
  </si>
  <si>
    <t>ToW Recycling Tons (4)</t>
  </si>
  <si>
    <t>ToW MSW Tons (4)</t>
  </si>
  <si>
    <t>Haywood County Recycling Tons (4)</t>
  </si>
  <si>
    <t>Haywood County MSW Tons (4)</t>
  </si>
  <si>
    <t>ToW Population (5)</t>
  </si>
  <si>
    <t>(4) MSW and Recycling Tonnage Data comes from NC DENR, the 2009 Haywood County Solid Waste Manageent Plan, and Haywood County Transfer Station Material Flow Analyses provided by Haywood County Staff</t>
  </si>
  <si>
    <t>(5) Population Data for the Town of Waynesville comes from NCLM estimates and the US Census.  Population projections for the Town are based on the average annual growth rate from the Haywood  County population projections</t>
  </si>
  <si>
    <t>Annual SW Tons from Towns of Canton and Clyde (6)</t>
  </si>
  <si>
    <t>(6) Annual SW Tons from the Towns of CLyde and Canton is based on  current tons transported to the Haywood County Transfer Station.  Projections of future SW tonnages are estimated with the Projected % Change in Haywood County MSW Tons and used to estimate the tonnage that a new Transfer Station could expect</t>
  </si>
  <si>
    <t>(7) Annual SW Tons from Private Haulers is based on the minimum commercial tons that  private haulers currently transport to the Haywood County Transfer Station.  Projections of future SW are estimated with the Projected % Change in Haywood County MSW Tons and used to estimate the tonnage that a new Transfer Station could expect</t>
  </si>
  <si>
    <t>Minimum Annual SW Tons from Private Haulers (7)</t>
  </si>
  <si>
    <t>Annual SW Tons to Haywood County Transfer Station (8)</t>
  </si>
  <si>
    <t>(8) The Annual SW Tons to the Haywood County Transfer Station is used to estimate the range of tonnages that a new Transfer Station operator in Waynesville could expect.</t>
  </si>
  <si>
    <t>Town of Waynesville Population, 1970 to 2010</t>
  </si>
  <si>
    <t>Town of Waynesville MSW Tonnages, FY 2007/08 to FY 2010/11</t>
  </si>
  <si>
    <t>Waynesville Population (1)</t>
  </si>
  <si>
    <t>Commercial Tons per year (2)</t>
  </si>
  <si>
    <t>Residential Tons per year (2)</t>
  </si>
  <si>
    <t>TOTAL Tons per year (1)</t>
  </si>
  <si>
    <t>Commercial Tipping Fee (3)</t>
  </si>
  <si>
    <t>(1) See Population and Tonnage projections in Table 1</t>
  </si>
  <si>
    <t>(2) Commercial and Residential tonnages are estimated as a percentage of Total Tons per Year.The percentage is based on FY 2010-11 tonnages: 2896 Commercial tons and 2902 Residential tons.</t>
  </si>
  <si>
    <t>(3) Commercial Tipping Fee is assumed to start at the current rate of $55 per ton and increase every three years at an average annual rate of</t>
  </si>
  <si>
    <t>Vehicles</t>
  </si>
  <si>
    <t>Labor (4)</t>
  </si>
  <si>
    <t>Repair &amp; Maint (4)</t>
  </si>
  <si>
    <t>Vehicles (4)</t>
  </si>
  <si>
    <t>Fuel (5)</t>
  </si>
  <si>
    <t>Overhead (6)</t>
  </si>
  <si>
    <t>(6) Overhead as % of SW Program Costs is assumed to be</t>
  </si>
  <si>
    <t>(7) The monthly household sanitiation fee is assumed to start at the current $6.50 per hhld  and increase every three years at an average annual rate of</t>
  </si>
  <si>
    <t>Monthly Household Disposal Fee ($/HH) (7)</t>
  </si>
  <si>
    <t>Households Subject to Monthly Sanitation Fee (8)</t>
  </si>
  <si>
    <t>(8) Household subject to the monthly santitation fee is assumed to start of the current count of 4,650 and at an annual rate of</t>
  </si>
  <si>
    <t>Commercial Santiation Fee Incomes (9)</t>
  </si>
  <si>
    <t>Commericial Dumpster Leasing Fee Income (9)</t>
  </si>
  <si>
    <t>(9) Commercial Santiation Fee and Dumpster Leasing Fee Income is assumed to start at the FY 2010-11 amounts and increase at an annual rate of</t>
  </si>
  <si>
    <t>(5) Fuel Costs are assumed to at FY 2010-11 levels and are estimated to increase at an average annual rate of</t>
  </si>
  <si>
    <t>(4) Labor, Repair &amp; Maintenance, and Vehicle Replacement Costs are assumed at FY 2010-11 levels and to increase at an annual rate of</t>
  </si>
  <si>
    <t>(3) Commercial Tipping Fee is assumed to start at the current HCTS rate of $55 per ton and increase every three years at an average annual rate of</t>
  </si>
  <si>
    <t>(4) Labor, Repair &amp; Maintenance, and Vehicle Replacement Costs are assumed at the year 1 estimates for this scenario assumed and to increase at an annual rate of</t>
  </si>
  <si>
    <t>(5) Fuel Costs are assumed at the year 1 estimates for this scenario and are estimated to increase at an average annual rate of</t>
  </si>
  <si>
    <t>(6) Overhead as % of SW Program Costs</t>
  </si>
  <si>
    <t>(3) Commercial and Residential Tipping Fees are assumed to start at the current HCTS rate of $55 per ton and increase every three years at an average annual rate of</t>
  </si>
  <si>
    <t>(3) Commercial and Residential Tipping Fees are assumed to start at the current WMTS rate of $48 per ton and increase every three years at an average annual rate of</t>
  </si>
  <si>
    <t>Residential Tipping Fee (4)</t>
  </si>
  <si>
    <t>(4) This scenario assumes that there will be no tipping fee for Residential SW at the White Oak Landfill in years 1 and 2</t>
  </si>
  <si>
    <t>(5) Labor, Repair &amp; Maintenance, and Vehicle Replacement Costs are assumed at FY 2010-11 levels and to increase at an annual rate of</t>
  </si>
  <si>
    <t>(6) Fuel Costs are assumed to at FY 2010-11 levels in year 1 and are estimated to increase at an average annual rate of</t>
  </si>
  <si>
    <t>Labor (5)</t>
  </si>
  <si>
    <t>Repair &amp; Maint (5)</t>
  </si>
  <si>
    <t>(7) Overhead as % of SW Program Costs</t>
  </si>
  <si>
    <t xml:space="preserve">(3) Commercial tipping fee in years 1 and 2 is assumed to be $55/ton at the White Oak Landfill.  </t>
  </si>
  <si>
    <t>Overhead (7)</t>
  </si>
  <si>
    <t>(8) See Transfer Station Construction Cost estimates in Table 6A3</t>
  </si>
  <si>
    <t>Transfer Station Construction (8)</t>
  </si>
  <si>
    <t>The new transfer station is assumed to start operations in year 3 and charge a $55/ton tipping fee for residential waste that will increase every 3 years at an avg.annual rate of</t>
  </si>
  <si>
    <t>The new transfer station is assumed to start operations in year 3 and charge a $55/ton tipping fee that will increase every 3 years at an avg. annual rate of</t>
  </si>
  <si>
    <t>In year 3 a lower fuel cost is assumed to account for the shorter haul to a new transfer station at 144 Calhoun Rd.  This fuel cost is estimated as a percent of FY 2010-11 fuel costs</t>
  </si>
  <si>
    <t>(9) The monthly household sanitiation fee is assumed to start at the current $6.50 per hhld  and increase every three years at an average annual rate of</t>
  </si>
  <si>
    <t>(10) Household subject to the monthly santitation fee is assumed to start of the current count of 4,650 and at an annual rate of</t>
  </si>
  <si>
    <t>(11) Commercial Santiation Fee and Dumpster Leasing Fee Income is assumed to start at the FY 2010-11 amounts and increase at an annual rate of</t>
  </si>
  <si>
    <t>Monthly Household Disposal Fee ($/HH) (9)</t>
  </si>
  <si>
    <t>Commercial Santiation Fee Incomes (11)</t>
  </si>
  <si>
    <t>Commericial Dumpster Leasing Fee Income (11)</t>
  </si>
  <si>
    <t>Total Household Disposal Fee Income</t>
  </si>
  <si>
    <t>Fuel (6)</t>
  </si>
  <si>
    <t>Vehicles (5)</t>
  </si>
  <si>
    <t>Households Subject to Monthly Sanitation Fee (10)</t>
  </si>
  <si>
    <t>Haywood T-Station, $55 Comm. Tip Fee</t>
  </si>
  <si>
    <t>Avg Cost of In-house SW Management for NC Municipalities</t>
  </si>
  <si>
    <t>Waste Mgmt. T-Station, $48 Comm. &amp; Res. Tip Fee</t>
  </si>
  <si>
    <t>WOLF, $55 Comm. Tip Fee</t>
  </si>
  <si>
    <t>WOLF, $55 Comm. &amp; Res. Tip Fee</t>
  </si>
  <si>
    <t>Annual MSW Tons</t>
  </si>
  <si>
    <t>The Average Cost of In-house SW Management for NC Municipalities is assumed to increase at an annual rate of</t>
  </si>
  <si>
    <t>The Average Cost of In-house SW Management for NC Municipalities is based on FY 2009-10 Solid Waste program data for 107 municipalities with In-house SW programs collected by the NC League of Municipalities</t>
  </si>
  <si>
    <t>Haywood County MSW</t>
  </si>
  <si>
    <t>Haywood County Population</t>
  </si>
  <si>
    <t>Haywood County Tons per Capita</t>
  </si>
  <si>
    <t>Waynesville Recycling</t>
  </si>
  <si>
    <t>Waynesville MSW</t>
  </si>
  <si>
    <t>Waynesville MSW Tons per Capita</t>
  </si>
  <si>
    <t>North Carolina MSW</t>
  </si>
  <si>
    <t>North Carolina Population</t>
  </si>
  <si>
    <t>North Carolina Tons per Capita</t>
  </si>
  <si>
    <t>North Carolina Tonnage Source</t>
  </si>
  <si>
    <t>North Carolina Population Source</t>
  </si>
  <si>
    <t>Haywood County Tonnage Source</t>
  </si>
  <si>
    <t>Haywood County Population Source</t>
  </si>
  <si>
    <t>Waynesville Tonnage Source:</t>
  </si>
  <si>
    <t>Waynesville Population Source:</t>
  </si>
  <si>
    <t>% change in recycling tons</t>
  </si>
  <si>
    <t>Population and Tonnages</t>
  </si>
  <si>
    <t>Tipping Fees</t>
  </si>
  <si>
    <t>A. Haywood T-Station, $55 Comm. Tip Fee</t>
  </si>
  <si>
    <t>B. WOLF, $55 Comm. Tip Fee</t>
  </si>
  <si>
    <t>C. WOLF, $55 Comm. &amp; Res. Tip Fee</t>
  </si>
  <si>
    <t>D. Waste Mgmt. T-Station, $48 Comm. &amp; Res. Tip Fee</t>
  </si>
  <si>
    <t>(2) Assumes legal expenses related to set up of franchise, etc</t>
  </si>
  <si>
    <t>(5) Assumes $1,200,000 for construction of a single bay transfer station based on estimates from McGill Engineering, private contractors and transfer station operators.</t>
  </si>
  <si>
    <t>(6) Expenses are projected as current year dollars in the year incurred</t>
  </si>
  <si>
    <t>(1) Assumes the use of 144 Calhoun Rd. site owned by the Town of Waynesville</t>
  </si>
  <si>
    <t>(3) Assumes $120,000 for Permitting and Design and Bidding and Construction Oversight/CQA of building and infrastructure</t>
  </si>
  <si>
    <t>E. Private T-Station, Constructed by Town, $55 Comm. &amp; Res. Tip Fee</t>
  </si>
  <si>
    <t>Minimum, 18K TPY</t>
  </si>
  <si>
    <t>Year 1 Expenses</t>
  </si>
  <si>
    <t>Year 1 Cost per Ton</t>
  </si>
  <si>
    <t>Year 1 Tonnage Scenario</t>
  </si>
  <si>
    <t>Henson Waste Disposal charge to Clyde,FY 2010-11</t>
  </si>
  <si>
    <t>Consolidates Waste Services charge to Maggie Valley, FY 2010-11</t>
  </si>
  <si>
    <t>Projected Increase in Annual MSW Tonnage (1)</t>
  </si>
  <si>
    <t>Annual SW Tons from Town of Canton and Clyde (5)</t>
  </si>
  <si>
    <t>Annual SW Tons from Private Haulers (Minimum) (5)</t>
  </si>
  <si>
    <t>(5) Other waste for which a tipping fee is received includes other in-County waste from private contractors (CWS, Henson, Waste Pro) and municipalities (Canton, Clyde)</t>
  </si>
  <si>
    <t>(1) Projections for Increases in annual tonnage are projected in Appendix Table 4.1</t>
  </si>
  <si>
    <t>(6) Waste disposal costs are based on local tipping fees that private haulers reported paying</t>
  </si>
  <si>
    <t>Minimum from Private Haulers</t>
  </si>
  <si>
    <t>Haywood County Recycling Data</t>
  </si>
  <si>
    <t>Low, 21K TPY</t>
  </si>
  <si>
    <t>High, 24K TPY</t>
  </si>
  <si>
    <t>Maximum, 27K TPY</t>
  </si>
  <si>
    <t>Annual MSW and Recycling Costs per Ton</t>
  </si>
  <si>
    <t>Annual MSW Costs per Ton</t>
  </si>
  <si>
    <t>Annual Recycling Costs per Ton</t>
  </si>
  <si>
    <t>Waste Pro charge to Buncombe Cty Residents (1)</t>
  </si>
  <si>
    <t>Waste Pro charge to Henderson Cty Residents (1)</t>
  </si>
  <si>
    <t>(1) Rates would be lower in the Town of Waynesville where therer is a greater density of households per square mile</t>
  </si>
  <si>
    <t>Henson Waste Disposal charge to Clyde, projected FY 2012-13 (2)</t>
  </si>
  <si>
    <t>(2) Henson Waste Disposal projected a 66% increase in costs associated with hauling waste to WOLF</t>
  </si>
  <si>
    <t>GDS charge to Black Mountain, FY 2010-11 (3)</t>
  </si>
  <si>
    <t>(3) GDS handles commercial and residential solid waste for the Town of Black Mountain, making it the most relevant comparison with Waynesville</t>
  </si>
  <si>
    <t>Town of Waynesville Expenses, FY 2010-11 (4)</t>
  </si>
  <si>
    <t>Town of Waynesville Expenses, Projected FY 2012-13 for Scenario B (5)</t>
  </si>
  <si>
    <t>(4) SW costs per household are inflated by commericial solid waste operations</t>
  </si>
  <si>
    <t>(5) See Figure 5.2</t>
  </si>
  <si>
    <t>A. Haywood T-Station, $55 Comm. Tip Fee, NO LONGER AVAILABLE AFTER JUNE 2012</t>
  </si>
  <si>
    <t>Source: 2009 Haywood County Solid Waste Management Plan, http://www.haywoodnc.net/downloads/solid%20waste/Ten%20Year%20Plan%20Solid%20Waste%206-09.pdf</t>
  </si>
  <si>
    <t>FY 2010-11 Solid Waste Program Expenses</t>
  </si>
  <si>
    <t>Scenario A.  FY 2010-11 MSW Expenses</t>
  </si>
  <si>
    <t>Scenario B.  Direct Disposal at WOLF with $55 Commercial Tipping Fee</t>
  </si>
  <si>
    <t>Scenario C.  Direct Disposal at WOLF with $55 Commercial &amp; Residential Tipping Fee</t>
  </si>
  <si>
    <t>Scenario D.  Direct Disposal at WMTS with $48 Commercial &amp; Residential Tipping Fee</t>
  </si>
  <si>
    <t>Commericial and Residential Costs Under MSW Disposal Scenarios</t>
  </si>
  <si>
    <t>Costs of MSW Scenarios by Spending Type</t>
  </si>
  <si>
    <t>Cost MSW Scenarios by Expense Categories In 20 Year Cost Projections</t>
  </si>
  <si>
    <t>FY 2010-11 MSW Tonnage</t>
  </si>
  <si>
    <t>Cost per Ton for MSW Disposal Scenarios</t>
  </si>
  <si>
    <t xml:space="preserve">Appendix </t>
  </si>
  <si>
    <t>A1</t>
  </si>
  <si>
    <t>MSW Tonnage Projections for Town of Waynesville and Haywood County</t>
  </si>
  <si>
    <t>Appendix</t>
  </si>
  <si>
    <t>B1</t>
  </si>
  <si>
    <t>MSW Disposal Expenses Under Current and Future Scenarios</t>
  </si>
  <si>
    <t>Residential Solid Waste Cost Increase</t>
  </si>
  <si>
    <t>Commercial Solid Waste Increase</t>
  </si>
  <si>
    <t>new rear loader garbage trucks</t>
  </si>
  <si>
    <t>each</t>
  </si>
  <si>
    <t>interest</t>
  </si>
  <si>
    <t>years</t>
  </si>
  <si>
    <t>new employee - Shuttle Driver</t>
  </si>
  <si>
    <t>gallons of diesel fuel per week</t>
  </si>
  <si>
    <t>weeks</t>
  </si>
  <si>
    <t>trucks</t>
  </si>
  <si>
    <t>truck</t>
  </si>
  <si>
    <t>per gallon</t>
  </si>
  <si>
    <t>additional set of tires on each truck</t>
  </si>
  <si>
    <t>per set of tires</t>
  </si>
  <si>
    <t>additional services</t>
  </si>
  <si>
    <t>per service visit</t>
  </si>
  <si>
    <t>cell phones (1 for each of 5 trucks)</t>
  </si>
  <si>
    <t>cell phones for 2 trucks</t>
  </si>
  <si>
    <t>per month service</t>
  </si>
  <si>
    <t>months</t>
  </si>
  <si>
    <t>B2</t>
  </si>
  <si>
    <t>Town of Waynesville's Financial Impact Analysis of Hauling Residential and Commercial Solid Waste to WOLF</t>
  </si>
  <si>
    <t>Commercial Cost Estimate for Direct Disposal at WOLF with $55 Commercial Tipping Fee</t>
  </si>
  <si>
    <t>Cost Estimates for the year ending 06 30 2011</t>
  </si>
  <si>
    <t>#</t>
  </si>
  <si>
    <t>Hours</t>
  </si>
  <si>
    <t>Equipment</t>
  </si>
  <si>
    <t>of</t>
  </si>
  <si>
    <t>per</t>
  </si>
  <si>
    <t xml:space="preserve">And </t>
  </si>
  <si>
    <t>Description</t>
  </si>
  <si>
    <t>Workers</t>
  </si>
  <si>
    <t>Year</t>
  </si>
  <si>
    <t>Fringe</t>
  </si>
  <si>
    <t>Amount</t>
  </si>
  <si>
    <t>Labor:</t>
  </si>
  <si>
    <t>Front Loader</t>
  </si>
  <si>
    <t>(40 hours per week x 52 weeks)</t>
  </si>
  <si>
    <t>Rear Loader</t>
  </si>
  <si>
    <t>(8 hour per week x 52 weeks)</t>
  </si>
  <si>
    <t>Disposal:</t>
  </si>
  <si>
    <t>tons</t>
  </si>
  <si>
    <t>Trucks:</t>
  </si>
  <si>
    <t>Additional Fuel</t>
  </si>
  <si>
    <t>Repairs and Maintenance/Tires</t>
  </si>
  <si>
    <t>Additonal Maintenance</t>
  </si>
  <si>
    <t>Additional Set of Tires on 2 trucks</t>
  </si>
  <si>
    <t>Cell Phones</t>
  </si>
  <si>
    <t>Replacement Costs</t>
  </si>
  <si>
    <t xml:space="preserve">(Two front load garbage trucks $195,000.00 each + 1/2 of rear load garbage truck $60,000.00) </t>
  </si>
  <si>
    <t>Administration:</t>
  </si>
  <si>
    <t>Overhead Costs</t>
  </si>
  <si>
    <t>Total Commercial Costs</t>
  </si>
  <si>
    <t>Residential Garbage Information</t>
  </si>
  <si>
    <t>(Five days/wk)</t>
  </si>
  <si>
    <t>New Driver</t>
  </si>
  <si>
    <t>(One day/wk)</t>
  </si>
  <si>
    <t>(8 hours per week x 52 weeks)</t>
  </si>
  <si>
    <t>(.5hr per wk)</t>
  </si>
  <si>
    <t>Pickup</t>
  </si>
  <si>
    <t>(.50 hour per week x 52 weeks)</t>
  </si>
  <si>
    <t>Additional Maintenance on 5 trucks</t>
  </si>
  <si>
    <t>Additional Set of Tires on Each of 5 Trucks</t>
  </si>
  <si>
    <t>5 cell phones (1 for each of 5 trucks)</t>
  </si>
  <si>
    <t xml:space="preserve">  1/2 rear load garbage truck</t>
  </si>
  <si>
    <t xml:space="preserve">  Pick-up</t>
  </si>
  <si>
    <t xml:space="preserve">  Rear-load garbage truck (2007)</t>
  </si>
  <si>
    <t xml:space="preserve">  Rear-load garbage truck (2010)</t>
  </si>
  <si>
    <t xml:space="preserve">  Rear-load garbage truck (new)</t>
  </si>
  <si>
    <t>Total Residential Costs</t>
  </si>
  <si>
    <t>Residential Cost Estimate for Direct Disposal at WOLF with $55 Res. Tipping Fee</t>
  </si>
  <si>
    <t>Residentail Cost Estimate for Direct Disposal at WMTS with $48  Res. Tipping Fee</t>
  </si>
  <si>
    <t>round trip miles</t>
  </si>
  <si>
    <t>tip fee</t>
  </si>
  <si>
    <t>annual fuel cost</t>
  </si>
  <si>
    <t>The Town collects residential garbage weekly. There is one rearloader running Monday – Friday, and an additional rearloader runs on Thursdays only. In addition, the Streets &amp; Sanitation Supervisor will pick up the trash for the most inaccessible homes in his more maneuverable pickup truck while out on other business.</t>
  </si>
  <si>
    <t>Every week consists of the following:</t>
  </si>
  <si>
    <t>1.       Monday – Friday Collection</t>
  </si>
  <si>
    <t>a.       Truck # 513, 2007 GMC TC8500 New Way Trash Truck / 2WD</t>
  </si>
  <si>
    <t>b.      1 Driver + 2 Men</t>
  </si>
  <si>
    <t>2.       Thursday Only</t>
  </si>
  <si>
    <t>a.       Truck # 516, 2005 GMC  C 7500 Duramax Trash Truck / 2WD</t>
  </si>
  <si>
    <t>3.       Sanitation Supervisor, 30 minutes weekly</t>
  </si>
  <si>
    <t>a.       Truck # 418, 2008 Ford F150 Truck / 4WD</t>
  </si>
  <si>
    <t>b.      Daryl Hannah</t>
  </si>
  <si>
    <t>Commercial Cost Estimate for Direct Disposal at WMTS with $48 Commercial Tipping Fee</t>
  </si>
  <si>
    <t>1 Total Tipping fees June 2009 thru May 2010 equals $173,298.85 less Street sweepings of $12,000.00</t>
  </si>
  <si>
    <t>The Town collects commercial garbage weekly. There is one frontloader running Monday – Friday, and the town maintains a second frontloader as back up. In addition, one rearloader runs on Tuesdays only.</t>
  </si>
  <si>
    <t>a.       Truck # 518, 2009 Mack  MRU613 Front Load Garbage Truck</t>
  </si>
  <si>
    <t>OR # 520, 2009 Mack   MRU613 Front Load Garbage Truck</t>
  </si>
  <si>
    <t>b.      1 Driver</t>
  </si>
  <si>
    <t>2.       Tuesday Only</t>
  </si>
  <si>
    <t>B1.1</t>
  </si>
  <si>
    <t>B1.2</t>
  </si>
  <si>
    <t>B1.3</t>
  </si>
  <si>
    <t>B1.4</t>
  </si>
  <si>
    <t>B1.5</t>
  </si>
  <si>
    <t>C1</t>
  </si>
  <si>
    <t>20 Year Cumulative Cost Estimate for Scenario A</t>
  </si>
  <si>
    <t>20 Year Cumulative Cost Estimate for Scenario B: Haul to Wolf , $55 Commercial Tip Fee, No Res Tip Fee</t>
  </si>
  <si>
    <t>C2</t>
  </si>
  <si>
    <t>C3</t>
  </si>
  <si>
    <t>C5</t>
  </si>
  <si>
    <t>C4</t>
  </si>
  <si>
    <t>20 Year Cumulative Cost Estimate for Scenario D: Haul to Waste Management Transfer Station , $48 Commercial and Residential Tip Fee</t>
  </si>
  <si>
    <t>20 Year Cumulative Cost Estimate for Scenario C: Haul to Wolf , $55 Commercial and Residential Tip Fee</t>
  </si>
  <si>
    <t>20 Year Cumulative Cost Estimate for Scenario E: Build New Transfer Station on Town Property (144 Calhoun Rd.) for Private Firm to Operate</t>
  </si>
  <si>
    <t>CONSTRUCTION COST ESTIMATE FOR NEW TRANSFER STATION AT 144 CALHOUN RD</t>
  </si>
  <si>
    <t>C5.1</t>
  </si>
  <si>
    <t>OPERATIONS COST ESTIMATE FOR NEW TRANSFER STATION AT 144 CALHOUN RD</t>
  </si>
  <si>
    <t>C6</t>
  </si>
  <si>
    <t>20 YEAR ESTIMATED PROFIT/(LOSS) FOR PRIVATE FIRM OPERATING NEW TRANSFER STATION</t>
  </si>
  <si>
    <t>MINIMUM YEAR 1 TONNAGE SCENARIO: 18,000 TPY</t>
  </si>
  <si>
    <t>C6.1</t>
  </si>
  <si>
    <t>C6.2</t>
  </si>
  <si>
    <t>C6.3</t>
  </si>
  <si>
    <t>C6.4</t>
  </si>
  <si>
    <t>MAXIMUM YEAR 1 TONNAGE SCENARIO: 27,000 TPY</t>
  </si>
  <si>
    <t>HIGH YEAR 1 TONNAGE SCENARIO: 24,000 TPY</t>
  </si>
  <si>
    <t>LOW YEAR 1 TONNAGE SCENARIO: 21,000 TPY</t>
  </si>
  <si>
    <t>C6.5</t>
  </si>
  <si>
    <t>Summary of Tonnage Sensitivity Analysis</t>
  </si>
  <si>
    <t>Summary of Tonnage Scenarios</t>
  </si>
  <si>
    <t>Private Contractor, Customer</t>
  </si>
  <si>
    <t>Summary of Year 1 Cost of Transfer Station Operations under 4 Tonnage Scenarios</t>
  </si>
  <si>
    <t>C5.2</t>
  </si>
  <si>
    <t>Annual Expenses</t>
  </si>
  <si>
    <t>Net Present Worth of Annual Expenses</t>
  </si>
  <si>
    <t>Cumulative Annual Expenses</t>
  </si>
  <si>
    <t>interest rate</t>
  </si>
  <si>
    <t>Municipality</t>
  </si>
  <si>
    <t>2010 U.S. Census Population</t>
  </si>
  <si>
    <t>Solid Waste Collection Costs</t>
  </si>
  <si>
    <t>Solid Waste Disposal Costs</t>
  </si>
  <si>
    <t>Solid Waste Collection Cost per Household</t>
  </si>
  <si>
    <t>Solid Waste Disposal Cost per Household</t>
  </si>
  <si>
    <t>Solid Waste Collection Cost per Ton</t>
  </si>
  <si>
    <t>Solid Waste Disposal Cost per Ton</t>
  </si>
  <si>
    <t>Who Collects Residential Solid Waste?</t>
  </si>
  <si>
    <t>Frequency of Residential Collection</t>
  </si>
  <si>
    <t>Who Collects Commercial Solid Waste?</t>
  </si>
  <si>
    <t>Frequency of Commercial Collection</t>
  </si>
  <si>
    <t>Who Collects Industrial Solid Waste?</t>
  </si>
  <si>
    <t>Frequency of Industrial Collection</t>
  </si>
  <si>
    <t>Is Household Solid Waste Picked Up in Rear Yard?</t>
  </si>
  <si>
    <t>Is Household Solid Waste Picked Up at Curbside?</t>
  </si>
  <si>
    <t>How is Curbside Collection Completed?</t>
  </si>
  <si>
    <t>Collection</t>
  </si>
  <si>
    <t xml:space="preserve"> MUNICIPALITY</t>
  </si>
  <si>
    <t>COUNTY</t>
  </si>
  <si>
    <t>COG</t>
  </si>
  <si>
    <t>2007 Population</t>
  </si>
  <si>
    <t>Pop Group</t>
  </si>
  <si>
    <t>Aberdeen</t>
  </si>
  <si>
    <t>Twice a week</t>
  </si>
  <si>
    <t>No</t>
  </si>
  <si>
    <t>Yes</t>
  </si>
  <si>
    <t>Manual</t>
  </si>
  <si>
    <t>Triangle J</t>
  </si>
  <si>
    <t>2,500 to 5,000</t>
  </si>
  <si>
    <t>Ahoskie</t>
  </si>
  <si>
    <t>By Contract</t>
  </si>
  <si>
    <t>Once a week</t>
  </si>
  <si>
    <t>Not Providing Service</t>
  </si>
  <si>
    <t>Semi-Automated, Manual</t>
  </si>
  <si>
    <t>Mid East</t>
  </si>
  <si>
    <t>Fully Automated, Semi-automated</t>
  </si>
  <si>
    <t>Triad</t>
  </si>
  <si>
    <t xml:space="preserve"> &lt; 2,500</t>
  </si>
  <si>
    <t>Albemarle</t>
  </si>
  <si>
    <t>Semi-Automated</t>
  </si>
  <si>
    <t>Centralina</t>
  </si>
  <si>
    <t>10,000 to 20,000</t>
  </si>
  <si>
    <t>Alliance</t>
  </si>
  <si>
    <t>Eastern Carolina</t>
  </si>
  <si>
    <t>Andrews</t>
  </si>
  <si>
    <t>Other</t>
  </si>
  <si>
    <t>Southwestern</t>
  </si>
  <si>
    <t>Angier</t>
  </si>
  <si>
    <t>Mid Carolina</t>
  </si>
  <si>
    <t>Ansonville</t>
  </si>
  <si>
    <t>Fully Automated</t>
  </si>
  <si>
    <t>Apex</t>
  </si>
  <si>
    <t>20,000 to 50,000</t>
  </si>
  <si>
    <t>Arapahoe</t>
  </si>
  <si>
    <t>Archdale</t>
  </si>
  <si>
    <t>Guilford, Randolph</t>
  </si>
  <si>
    <t>5,000 to 10,000</t>
  </si>
  <si>
    <t>Archer Lodge</t>
  </si>
  <si>
    <t>Asheboro</t>
  </si>
  <si>
    <t>Fully Automated, Semi-automated, Manual</t>
  </si>
  <si>
    <t>Land of Sky</t>
  </si>
  <si>
    <t>&gt; 50,000</t>
  </si>
  <si>
    <t>Askewville</t>
  </si>
  <si>
    <t>Atkinson</t>
  </si>
  <si>
    <t>Cape Fear</t>
  </si>
  <si>
    <t>Atlantic Beach</t>
  </si>
  <si>
    <t>Aulander</t>
  </si>
  <si>
    <t>Aurora</t>
  </si>
  <si>
    <t>Beafort</t>
  </si>
  <si>
    <t>Autryville</t>
  </si>
  <si>
    <t>Ayden</t>
  </si>
  <si>
    <t>Badin</t>
  </si>
  <si>
    <t>Bailey</t>
  </si>
  <si>
    <t>Upper Coastal Plain</t>
  </si>
  <si>
    <t>Bakersville</t>
  </si>
  <si>
    <t>High Country</t>
  </si>
  <si>
    <t>Bald Head Island</t>
  </si>
  <si>
    <t>Banner Elk</t>
  </si>
  <si>
    <t>Franchise Haulers</t>
  </si>
  <si>
    <t>As needed, by request</t>
  </si>
  <si>
    <t>Bath</t>
  </si>
  <si>
    <t>Bayboro</t>
  </si>
  <si>
    <t>Bear Grass</t>
  </si>
  <si>
    <t>Beech Mountain</t>
  </si>
  <si>
    <t>Watauga, Avery</t>
  </si>
  <si>
    <t>Belhaven</t>
  </si>
  <si>
    <t>Belmont</t>
  </si>
  <si>
    <t>Belville</t>
  </si>
  <si>
    <t>Belwood</t>
  </si>
  <si>
    <t>Isothermal</t>
  </si>
  <si>
    <t>Benson</t>
  </si>
  <si>
    <t>Bermuda Run</t>
  </si>
  <si>
    <t>Northwest Piedmont</t>
  </si>
  <si>
    <t>Bessemer City</t>
  </si>
  <si>
    <t>Bethania</t>
  </si>
  <si>
    <t>Bethel</t>
  </si>
  <si>
    <t>Beulaville</t>
  </si>
  <si>
    <t>Biscoe</t>
  </si>
  <si>
    <t>Black Creek</t>
  </si>
  <si>
    <t>Bladenboro</t>
  </si>
  <si>
    <t>Lumber River</t>
  </si>
  <si>
    <t>Blowing Rock</t>
  </si>
  <si>
    <t>Boardman</t>
  </si>
  <si>
    <t>Colombus</t>
  </si>
  <si>
    <t>Bogue</t>
  </si>
  <si>
    <t>Boiling Spring Lakes</t>
  </si>
  <si>
    <t>Boiling Springs</t>
  </si>
  <si>
    <t>Daily</t>
  </si>
  <si>
    <t>Bolivia</t>
  </si>
  <si>
    <t>Bolton</t>
  </si>
  <si>
    <t>Boone</t>
  </si>
  <si>
    <t>Boonville</t>
  </si>
  <si>
    <t>Bostic</t>
  </si>
  <si>
    <t>Brevard</t>
  </si>
  <si>
    <t>Bridgeton</t>
  </si>
  <si>
    <t>Broadway</t>
  </si>
  <si>
    <t>Brookford</t>
  </si>
  <si>
    <t>Western Piedmont</t>
  </si>
  <si>
    <t>Bryson City</t>
  </si>
  <si>
    <t>Bunn</t>
  </si>
  <si>
    <t>Kerr Tar</t>
  </si>
  <si>
    <t>Burgaw</t>
  </si>
  <si>
    <t>Burlington</t>
  </si>
  <si>
    <t>Burnsville</t>
  </si>
  <si>
    <t>Butner</t>
  </si>
  <si>
    <t>Cajah'S Mountain</t>
  </si>
  <si>
    <t>Cajah's Mountain</t>
  </si>
  <si>
    <t>Calabash</t>
  </si>
  <si>
    <t>Calypso</t>
  </si>
  <si>
    <t>Cameron</t>
  </si>
  <si>
    <t>Candor</t>
  </si>
  <si>
    <t>Cape Carteret</t>
  </si>
  <si>
    <t>Carolina Beach</t>
  </si>
  <si>
    <t>Carolina Shores</t>
  </si>
  <si>
    <t>Convenience center/greenbox</t>
  </si>
  <si>
    <t>Carrboro</t>
  </si>
  <si>
    <t>Carthage</t>
  </si>
  <si>
    <t>Cary</t>
  </si>
  <si>
    <t>Casar</t>
  </si>
  <si>
    <t>Castalia</t>
  </si>
  <si>
    <t>Caswell Beach</t>
  </si>
  <si>
    <t>Cedar Point</t>
  </si>
  <si>
    <t>Cedar Rock</t>
  </si>
  <si>
    <t>Centerville</t>
  </si>
  <si>
    <t>Cerro Gordo</t>
  </si>
  <si>
    <t>Chadbourn</t>
  </si>
  <si>
    <t>Chapel Hill</t>
  </si>
  <si>
    <t>Charlotte</t>
  </si>
  <si>
    <t>Cherryville</t>
  </si>
  <si>
    <t>Chimney Rock</t>
  </si>
  <si>
    <t>China Grove</t>
  </si>
  <si>
    <t>Chocowinity</t>
  </si>
  <si>
    <t>Claremont</t>
  </si>
  <si>
    <t>Clarkton</t>
  </si>
  <si>
    <t>Clayton</t>
  </si>
  <si>
    <t>Clemmons</t>
  </si>
  <si>
    <t>Clinton</t>
  </si>
  <si>
    <t>Coats</t>
  </si>
  <si>
    <t>Cofield</t>
  </si>
  <si>
    <t>Colerain</t>
  </si>
  <si>
    <t>Columbia</t>
  </si>
  <si>
    <t>Tyrell</t>
  </si>
  <si>
    <t>Como</t>
  </si>
  <si>
    <t>Concord</t>
  </si>
  <si>
    <t>Conetoe</t>
  </si>
  <si>
    <t>Connelly Springs</t>
  </si>
  <si>
    <t>Conover</t>
  </si>
  <si>
    <t>Conway</t>
  </si>
  <si>
    <t>Cooleemee</t>
  </si>
  <si>
    <t>Cornelius</t>
  </si>
  <si>
    <t>Cove City</t>
  </si>
  <si>
    <t>Cramerton</t>
  </si>
  <si>
    <t>Creedmoor</t>
  </si>
  <si>
    <t>Creswell</t>
  </si>
  <si>
    <t>Crossnore</t>
  </si>
  <si>
    <t>Dallas</t>
  </si>
  <si>
    <t>Danbury</t>
  </si>
  <si>
    <t>Iredell, Mecklenburg</t>
  </si>
  <si>
    <t>Denton</t>
  </si>
  <si>
    <t>Dillsboro</t>
  </si>
  <si>
    <t>Dobbins Heights</t>
  </si>
  <si>
    <t>Dobson</t>
  </si>
  <si>
    <t>Dortches</t>
  </si>
  <si>
    <t>Dover</t>
  </si>
  <si>
    <t>Drexel</t>
  </si>
  <si>
    <t>Dublin</t>
  </si>
  <si>
    <t>Duck</t>
  </si>
  <si>
    <t>Dunn</t>
  </si>
  <si>
    <t>Earl</t>
  </si>
  <si>
    <t>East Arcadia</t>
  </si>
  <si>
    <t>East Bend</t>
  </si>
  <si>
    <t>East Laurinburg</t>
  </si>
  <si>
    <t>East Spencer</t>
  </si>
  <si>
    <t>Eastover</t>
  </si>
  <si>
    <t>Eden</t>
  </si>
  <si>
    <t>Edenton</t>
  </si>
  <si>
    <t>Elizabeth City</t>
  </si>
  <si>
    <t>Elizabethtown</t>
  </si>
  <si>
    <t>Elk Park</t>
  </si>
  <si>
    <t>Elkin</t>
  </si>
  <si>
    <t>Ellenboro</t>
  </si>
  <si>
    <t>Ellerbe</t>
  </si>
  <si>
    <t>Elm City</t>
  </si>
  <si>
    <t>Elon</t>
  </si>
  <si>
    <t>Emerald Isle</t>
  </si>
  <si>
    <t>Enfield</t>
  </si>
  <si>
    <t>Erwin</t>
  </si>
  <si>
    <t>Eureka</t>
  </si>
  <si>
    <t>Everetts</t>
  </si>
  <si>
    <t>Fair Bluff</t>
  </si>
  <si>
    <t>Fairmont</t>
  </si>
  <si>
    <t>Fairview</t>
  </si>
  <si>
    <t>Faison</t>
  </si>
  <si>
    <t>Faith</t>
  </si>
  <si>
    <t>Falcon</t>
  </si>
  <si>
    <t>Cumberland, Sampson</t>
  </si>
  <si>
    <t>Falkland</t>
  </si>
  <si>
    <t>Fallston</t>
  </si>
  <si>
    <t>Farmville</t>
  </si>
  <si>
    <t>Fayetteville</t>
  </si>
  <si>
    <t>Flat Rock</t>
  </si>
  <si>
    <t>Fletcher</t>
  </si>
  <si>
    <t>Forest City</t>
  </si>
  <si>
    <t>Forest Hills</t>
  </si>
  <si>
    <t>Fountain</t>
  </si>
  <si>
    <t>Four Oaks</t>
  </si>
  <si>
    <t>Foxfire Village</t>
  </si>
  <si>
    <t>Franklinton</t>
  </si>
  <si>
    <t>Franklinville</t>
  </si>
  <si>
    <t>Fremont</t>
  </si>
  <si>
    <t>Fuquay-Varina</t>
  </si>
  <si>
    <t>Gamewell</t>
  </si>
  <si>
    <t>Garland</t>
  </si>
  <si>
    <t>Garner</t>
  </si>
  <si>
    <t>Garysburg</t>
  </si>
  <si>
    <t>Gastonia</t>
  </si>
  <si>
    <t>Gatesville</t>
  </si>
  <si>
    <t>Gibson</t>
  </si>
  <si>
    <t>Gibsonville</t>
  </si>
  <si>
    <t>Glen Alpine</t>
  </si>
  <si>
    <t>Godwin</t>
  </si>
  <si>
    <t>Goldsboro</t>
  </si>
  <si>
    <t>Goldston</t>
  </si>
  <si>
    <t>Grandfather Village</t>
  </si>
  <si>
    <t>Granite Falls</t>
  </si>
  <si>
    <t>Granite Quarry</t>
  </si>
  <si>
    <t>Grantsboro</t>
  </si>
  <si>
    <t>Green Level</t>
  </si>
  <si>
    <t>Greenevers</t>
  </si>
  <si>
    <t>Greensboro</t>
  </si>
  <si>
    <t>Greenville</t>
  </si>
  <si>
    <t>Grifton</t>
  </si>
  <si>
    <t>Grimesland</t>
  </si>
  <si>
    <t>Grover</t>
  </si>
  <si>
    <t>Hamilton</t>
  </si>
  <si>
    <t>Hamlet</t>
  </si>
  <si>
    <t>Harmony</t>
  </si>
  <si>
    <t>Harrells</t>
  </si>
  <si>
    <t>Harrellsville</t>
  </si>
  <si>
    <t>Harrisburg</t>
  </si>
  <si>
    <t>Hassell</t>
  </si>
  <si>
    <t>Havelock</t>
  </si>
  <si>
    <t>Haw River</t>
  </si>
  <si>
    <t>Hayesville</t>
  </si>
  <si>
    <t>Hemby Bridge</t>
  </si>
  <si>
    <t>Hendersonville</t>
  </si>
  <si>
    <t>Hickory</t>
  </si>
  <si>
    <t>High Point</t>
  </si>
  <si>
    <t>High Shoals</t>
  </si>
  <si>
    <t>Highlands</t>
  </si>
  <si>
    <t>Macon, Jackson</t>
  </si>
  <si>
    <t>Hildebran</t>
  </si>
  <si>
    <t>Hillsborough</t>
  </si>
  <si>
    <t>Hobgood</t>
  </si>
  <si>
    <t>Hoffman</t>
  </si>
  <si>
    <t>Holden Beach</t>
  </si>
  <si>
    <t>Holly Ridge</t>
  </si>
  <si>
    <t>Holly Springs</t>
  </si>
  <si>
    <t>Hookerton</t>
  </si>
  <si>
    <t>Hope Mills</t>
  </si>
  <si>
    <t>Hot Springs</t>
  </si>
  <si>
    <t>Hudson</t>
  </si>
  <si>
    <t>Huntersville</t>
  </si>
  <si>
    <t>Indian Beach</t>
  </si>
  <si>
    <t>Indian Trail</t>
  </si>
  <si>
    <t>Jacksonville</t>
  </si>
  <si>
    <t>Jamestown</t>
  </si>
  <si>
    <t>Jamesville</t>
  </si>
  <si>
    <t>Jefferson</t>
  </si>
  <si>
    <t>Jonesville</t>
  </si>
  <si>
    <t>Kannapolis</t>
  </si>
  <si>
    <t>Kelford</t>
  </si>
  <si>
    <t>Kenansville</t>
  </si>
  <si>
    <t>Kenly</t>
  </si>
  <si>
    <t>Kernersville</t>
  </si>
  <si>
    <t>Kill Devil Hills</t>
  </si>
  <si>
    <t>King</t>
  </si>
  <si>
    <t>Kings Mountain</t>
  </si>
  <si>
    <t>Cleveland, Gaston</t>
  </si>
  <si>
    <t>Kingstown</t>
  </si>
  <si>
    <t>Kinston</t>
  </si>
  <si>
    <t>Kittrell</t>
  </si>
  <si>
    <t>Kitty Hawk</t>
  </si>
  <si>
    <t>Knightdale</t>
  </si>
  <si>
    <t>Kure Beach</t>
  </si>
  <si>
    <t>La Grange</t>
  </si>
  <si>
    <t>Lake Lure</t>
  </si>
  <si>
    <t>Lake Park</t>
  </si>
  <si>
    <t>Lake Santeetlah</t>
  </si>
  <si>
    <t>Lake Waccamaw</t>
  </si>
  <si>
    <t>Landis</t>
  </si>
  <si>
    <t>Lansing</t>
  </si>
  <si>
    <t>Lasker</t>
  </si>
  <si>
    <t>Lattimore</t>
  </si>
  <si>
    <t>Laurel Park</t>
  </si>
  <si>
    <t>Laurinburg</t>
  </si>
  <si>
    <t>Lawndale</t>
  </si>
  <si>
    <t>Leggett</t>
  </si>
  <si>
    <t>Leland</t>
  </si>
  <si>
    <t>Lewiston Woodville</t>
  </si>
  <si>
    <t>Lewisville</t>
  </si>
  <si>
    <t>Lexington</t>
  </si>
  <si>
    <t>Liberty</t>
  </si>
  <si>
    <t>Lilesville</t>
  </si>
  <si>
    <t>Lillington</t>
  </si>
  <si>
    <t>Lincolnton</t>
  </si>
  <si>
    <t>Linden</t>
  </si>
  <si>
    <t>Littleton</t>
  </si>
  <si>
    <t>Locust</t>
  </si>
  <si>
    <t>Long View</t>
  </si>
  <si>
    <t>Louisburg</t>
  </si>
  <si>
    <t>Love Valley</t>
  </si>
  <si>
    <t>Lowell</t>
  </si>
  <si>
    <t>Lucama</t>
  </si>
  <si>
    <t>Lumber Bridge</t>
  </si>
  <si>
    <t>Lumberton</t>
  </si>
  <si>
    <t>Macclesfield</t>
  </si>
  <si>
    <t>Magnolia</t>
  </si>
  <si>
    <t>Maiden</t>
  </si>
  <si>
    <t>Manteo</t>
  </si>
  <si>
    <t>Marietta</t>
  </si>
  <si>
    <t>Marion</t>
  </si>
  <si>
    <t>Mars Hill</t>
  </si>
  <si>
    <t>Marshall</t>
  </si>
  <si>
    <t>Marshville</t>
  </si>
  <si>
    <t>Marvin</t>
  </si>
  <si>
    <t>Matthews</t>
  </si>
  <si>
    <t>Maxton</t>
  </si>
  <si>
    <t>Robeson, Scotland</t>
  </si>
  <si>
    <t>Mayodan</t>
  </si>
  <si>
    <t>Maysville</t>
  </si>
  <si>
    <t>Mcadenville</t>
  </si>
  <si>
    <t>McAdenville</t>
  </si>
  <si>
    <t>Mcdonald</t>
  </si>
  <si>
    <t>McDonald</t>
  </si>
  <si>
    <t>Mcfarlan</t>
  </si>
  <si>
    <t>McFarlan</t>
  </si>
  <si>
    <t>Mebane</t>
  </si>
  <si>
    <t>Mesic</t>
  </si>
  <si>
    <t>Micro</t>
  </si>
  <si>
    <t>Middleburg</t>
  </si>
  <si>
    <t>Middlesex</t>
  </si>
  <si>
    <t>Midland</t>
  </si>
  <si>
    <t>Midway</t>
  </si>
  <si>
    <t>Mills River</t>
  </si>
  <si>
    <t>Milton</t>
  </si>
  <si>
    <t>Mineral Springs</t>
  </si>
  <si>
    <t>Minnesott Beach</t>
  </si>
  <si>
    <t>Mint Hill</t>
  </si>
  <si>
    <t>Mecklenburg, Union</t>
  </si>
  <si>
    <t>Misenheimer</t>
  </si>
  <si>
    <t>Mocksville</t>
  </si>
  <si>
    <t>Momeyer</t>
  </si>
  <si>
    <t>Monroe</t>
  </si>
  <si>
    <t>Mooresboro</t>
  </si>
  <si>
    <t>Mooresville</t>
  </si>
  <si>
    <t>Morehead City</t>
  </si>
  <si>
    <t>Morganton</t>
  </si>
  <si>
    <t>Morrisville</t>
  </si>
  <si>
    <t>Morven</t>
  </si>
  <si>
    <t>Mount Airy</t>
  </si>
  <si>
    <t>Mount Gilead</t>
  </si>
  <si>
    <t>Mount Holly</t>
  </si>
  <si>
    <t>Mount Olive</t>
  </si>
  <si>
    <t>Mount Pleasant</t>
  </si>
  <si>
    <t>Murfreesboro</t>
  </si>
  <si>
    <t>Murphy</t>
  </si>
  <si>
    <t>Nags Head</t>
  </si>
  <si>
    <t>Nashville</t>
  </si>
  <si>
    <t>Navassa</t>
  </si>
  <si>
    <t>New Bern</t>
  </si>
  <si>
    <t>New London</t>
  </si>
  <si>
    <t>Newland</t>
  </si>
  <si>
    <t>Newport</t>
  </si>
  <si>
    <t>Newton</t>
  </si>
  <si>
    <t>Newton Grove</t>
  </si>
  <si>
    <t>Norlina</t>
  </si>
  <si>
    <t>Norman</t>
  </si>
  <si>
    <t>North Topsail Beach</t>
  </si>
  <si>
    <t>North Wilkesboro</t>
  </si>
  <si>
    <t>Northwest</t>
  </si>
  <si>
    <t>Norwood</t>
  </si>
  <si>
    <t>Oak City</t>
  </si>
  <si>
    <t>Oak Island</t>
  </si>
  <si>
    <t>Oak Ridge</t>
  </si>
  <si>
    <t>Oakboro</t>
  </si>
  <si>
    <t>Ocean Isle Beach</t>
  </si>
  <si>
    <t>Old Fort</t>
  </si>
  <si>
    <t>Oriental</t>
  </si>
  <si>
    <t>Orrum</t>
  </si>
  <si>
    <t>Ossipee</t>
  </si>
  <si>
    <t>Oxford</t>
  </si>
  <si>
    <t>Pantego</t>
  </si>
  <si>
    <t>Parkton</t>
  </si>
  <si>
    <t>Parmele</t>
  </si>
  <si>
    <t>Patterson Springs</t>
  </si>
  <si>
    <t>Peachland</t>
  </si>
  <si>
    <t>Peletier</t>
  </si>
  <si>
    <t>Pembroke</t>
  </si>
  <si>
    <t>Pikeville</t>
  </si>
  <si>
    <t>Pilot Mountain</t>
  </si>
  <si>
    <t>Pine Knoll Shores</t>
  </si>
  <si>
    <t>Pine Level</t>
  </si>
  <si>
    <t>Pinebluff</t>
  </si>
  <si>
    <t>Pinehurst</t>
  </si>
  <si>
    <t>Pinetops</t>
  </si>
  <si>
    <t>Pineville</t>
  </si>
  <si>
    <t>Pink Hill</t>
  </si>
  <si>
    <t>Pittsboro</t>
  </si>
  <si>
    <t>Pleasant Garden</t>
  </si>
  <si>
    <t>Plymouth</t>
  </si>
  <si>
    <t>Polkton</t>
  </si>
  <si>
    <t>Polkville</t>
  </si>
  <si>
    <t>Pollocksville</t>
  </si>
  <si>
    <t>Powellsville</t>
  </si>
  <si>
    <t>Princeton</t>
  </si>
  <si>
    <t>Princeville</t>
  </si>
  <si>
    <t>Proctorville</t>
  </si>
  <si>
    <t>Raeford</t>
  </si>
  <si>
    <t>Raleigh</t>
  </si>
  <si>
    <t>Ramseur</t>
  </si>
  <si>
    <t>Randleman</t>
  </si>
  <si>
    <t>Ranlo</t>
  </si>
  <si>
    <t>Raynham</t>
  </si>
  <si>
    <t>Red Cross</t>
  </si>
  <si>
    <t>Red Oak</t>
  </si>
  <si>
    <t>Red Springs</t>
  </si>
  <si>
    <t>Hoke, Robeson</t>
  </si>
  <si>
    <t>Reidsville</t>
  </si>
  <si>
    <t>Rennert</t>
  </si>
  <si>
    <t>Rhodhiss</t>
  </si>
  <si>
    <t xml:space="preserve">Caldwell </t>
  </si>
  <si>
    <t>Rich Square</t>
  </si>
  <si>
    <t>Richfield</t>
  </si>
  <si>
    <t>Richlands</t>
  </si>
  <si>
    <t>River Bend</t>
  </si>
  <si>
    <t>Roanoke Rapids</t>
  </si>
  <si>
    <t>Robbins</t>
  </si>
  <si>
    <t>Robbinsville</t>
  </si>
  <si>
    <t>Robersonville</t>
  </si>
  <si>
    <t>Rockwell</t>
  </si>
  <si>
    <t>Rocky Mount</t>
  </si>
  <si>
    <t>Rolesville</t>
  </si>
  <si>
    <t>Ronda</t>
  </si>
  <si>
    <t>Roper</t>
  </si>
  <si>
    <t>Rose Hill</t>
  </si>
  <si>
    <t>Roseboro</t>
  </si>
  <si>
    <t>Rosman</t>
  </si>
  <si>
    <t>Rowland</t>
  </si>
  <si>
    <t>Roxboro</t>
  </si>
  <si>
    <t>Roxobel</t>
  </si>
  <si>
    <t>Rural Hall</t>
  </si>
  <si>
    <t>Ruth</t>
  </si>
  <si>
    <t>Rutherford College</t>
  </si>
  <si>
    <t>Rutherfordton</t>
  </si>
  <si>
    <t>Saint Helena</t>
  </si>
  <si>
    <t>Saint James</t>
  </si>
  <si>
    <t>Saint Pauls</t>
  </si>
  <si>
    <t>Salemburg</t>
  </si>
  <si>
    <t>Salisbury</t>
  </si>
  <si>
    <t>Saluda</t>
  </si>
  <si>
    <t>Sandy Creek</t>
  </si>
  <si>
    <t>Sandyfield</t>
  </si>
  <si>
    <t>Sanford</t>
  </si>
  <si>
    <t>Saratoga</t>
  </si>
  <si>
    <t>Sawmills</t>
  </si>
  <si>
    <t>Scotland Neck</t>
  </si>
  <si>
    <t>Seaboard</t>
  </si>
  <si>
    <t>Seagrove</t>
  </si>
  <si>
    <t>Sedalia</t>
  </si>
  <si>
    <t>Selma</t>
  </si>
  <si>
    <t>Seven Devils</t>
  </si>
  <si>
    <t>Seven Springs</t>
  </si>
  <si>
    <t>Severn</t>
  </si>
  <si>
    <t>Shallotte</t>
  </si>
  <si>
    <t>Sharpsburg</t>
  </si>
  <si>
    <t xml:space="preserve">Edgecombe, Nash, </t>
  </si>
  <si>
    <t>Shelby</t>
  </si>
  <si>
    <t>Siler City</t>
  </si>
  <si>
    <t>Simpson</t>
  </si>
  <si>
    <t>Sims</t>
  </si>
  <si>
    <t>Smithfield</t>
  </si>
  <si>
    <t>Snow Hill</t>
  </si>
  <si>
    <t>Southern Pines</t>
  </si>
  <si>
    <t>Southern Shores</t>
  </si>
  <si>
    <t>Southport</t>
  </si>
  <si>
    <t>Sparta</t>
  </si>
  <si>
    <t>Speed</t>
  </si>
  <si>
    <t>Spencer</t>
  </si>
  <si>
    <t>Spencer Mountain</t>
  </si>
  <si>
    <t>Spindale</t>
  </si>
  <si>
    <t>Spring Hope</t>
  </si>
  <si>
    <t>Spring Lake</t>
  </si>
  <si>
    <t>Spruce Pine</t>
  </si>
  <si>
    <t>Staley</t>
  </si>
  <si>
    <t>Stallings</t>
  </si>
  <si>
    <t>Stanfield</t>
  </si>
  <si>
    <t>Stanley</t>
  </si>
  <si>
    <t>Stantonsburg</t>
  </si>
  <si>
    <t>Star</t>
  </si>
  <si>
    <t>Statesville</t>
  </si>
  <si>
    <t>Stedman</t>
  </si>
  <si>
    <t>Stem</t>
  </si>
  <si>
    <t>Stokesdale</t>
  </si>
  <si>
    <t>Stoneville</t>
  </si>
  <si>
    <t>Stonewall</t>
  </si>
  <si>
    <t>Stovall</t>
  </si>
  <si>
    <t>Sugar Mountain</t>
  </si>
  <si>
    <t>Summerfield</t>
  </si>
  <si>
    <t>Sunset Beach</t>
  </si>
  <si>
    <t>Surf City</t>
  </si>
  <si>
    <t>Swansboro</t>
  </si>
  <si>
    <t>Swepsonville</t>
  </si>
  <si>
    <t>Sylva</t>
  </si>
  <si>
    <t>Tabor City</t>
  </si>
  <si>
    <t>Tar Heel</t>
  </si>
  <si>
    <t>Tarboro</t>
  </si>
  <si>
    <t>Taylorsville</t>
  </si>
  <si>
    <t>Taylortown</t>
  </si>
  <si>
    <t>Teachey</t>
  </si>
  <si>
    <t>Thomasville</t>
  </si>
  <si>
    <t>Tobaccoville</t>
  </si>
  <si>
    <t>Topsail Beach</t>
  </si>
  <si>
    <t>Trent Woods</t>
  </si>
  <si>
    <t>Trenton</t>
  </si>
  <si>
    <t>Trinity</t>
  </si>
  <si>
    <t>Troutman</t>
  </si>
  <si>
    <t>Troy</t>
  </si>
  <si>
    <t>Tryon</t>
  </si>
  <si>
    <t>Turkey</t>
  </si>
  <si>
    <t>Unionville</t>
  </si>
  <si>
    <t>Valdese</t>
  </si>
  <si>
    <t>Vanceboro</t>
  </si>
  <si>
    <t>Vandemere</t>
  </si>
  <si>
    <t>Varnamtown</t>
  </si>
  <si>
    <t>Vass</t>
  </si>
  <si>
    <t>Waco</t>
  </si>
  <si>
    <t>Wade</t>
  </si>
  <si>
    <t>Wadesboro</t>
  </si>
  <si>
    <t>Wagram</t>
  </si>
  <si>
    <t>Wake Forest</t>
  </si>
  <si>
    <t>Walkertown</t>
  </si>
  <si>
    <t>Wallace</t>
  </si>
  <si>
    <t>Wallburg</t>
  </si>
  <si>
    <t>Walnut Cove</t>
  </si>
  <si>
    <t>Walnut Creek</t>
  </si>
  <si>
    <t>Walstonburg</t>
  </si>
  <si>
    <t>Warrenton</t>
  </si>
  <si>
    <t>Warsaw</t>
  </si>
  <si>
    <t>Washington Park</t>
  </si>
  <si>
    <t>Watha</t>
  </si>
  <si>
    <t>Waxhaw</t>
  </si>
  <si>
    <t>Webster</t>
  </si>
  <si>
    <t>Weddington</t>
  </si>
  <si>
    <t>Weldon</t>
  </si>
  <si>
    <t>Wendell</t>
  </si>
  <si>
    <t>Wentworth</t>
  </si>
  <si>
    <t>Wesley Chapel</t>
  </si>
  <si>
    <t>West Jefferson</t>
  </si>
  <si>
    <t>Whispering Pines</t>
  </si>
  <si>
    <t>Whitakers</t>
  </si>
  <si>
    <t>Edgecombe, Nash</t>
  </si>
  <si>
    <t>White Lake</t>
  </si>
  <si>
    <t>Whiteville</t>
  </si>
  <si>
    <t>Whitsett</t>
  </si>
  <si>
    <t>Wilkesboro</t>
  </si>
  <si>
    <t>Williamston</t>
  </si>
  <si>
    <t>Wilmington</t>
  </si>
  <si>
    <t>Wilson'S Mills</t>
  </si>
  <si>
    <t>Wilson's Mills</t>
  </si>
  <si>
    <t>Windsor</t>
  </si>
  <si>
    <t>Winfall</t>
  </si>
  <si>
    <t>Wingate</t>
  </si>
  <si>
    <t>Winston-Salem</t>
  </si>
  <si>
    <t>Winterville</t>
  </si>
  <si>
    <t>Winton</t>
  </si>
  <si>
    <t>Woodland</t>
  </si>
  <si>
    <t>Wrightsville Beach</t>
  </si>
  <si>
    <t>Yadkinville</t>
  </si>
  <si>
    <t>Yanceyville</t>
  </si>
  <si>
    <t>Youngsville</t>
  </si>
  <si>
    <t>Zebulon</t>
  </si>
  <si>
    <t>Johnston, Wake</t>
  </si>
  <si>
    <t>Mulching, Composting, Other Costs</t>
  </si>
  <si>
    <t>Mulching, Composting, Other Cost per Household</t>
  </si>
  <si>
    <t>Mulching, Composting, Other Cost per Ton</t>
  </si>
  <si>
    <t>Composting/Mulching Tons (FY09-10)</t>
  </si>
  <si>
    <t>Compost/Mulch Tons (FY 08-09)</t>
  </si>
  <si>
    <t>Composting/Mulch Costs (FY09-10)</t>
  </si>
  <si>
    <t>Composting/Mulch Cost Per Ton</t>
  </si>
  <si>
    <t>Yard WasteCollection Frequency</t>
  </si>
  <si>
    <t>Chip/Grind YardWaste as Collected?</t>
  </si>
  <si>
    <t>Hire PrivateContractors?</t>
  </si>
  <si>
    <t>Does City Compost/Mulch Yard Waste Itself?</t>
  </si>
  <si>
    <t>If No, Does LandfillRequire Separation?</t>
  </si>
  <si>
    <t>City Yard WasteComposted?</t>
  </si>
  <si>
    <t>If So, WhatPercent?</t>
  </si>
  <si>
    <t>City Yard WasteMulched?</t>
  </si>
  <si>
    <t>City Yard WasteLandfilled?</t>
  </si>
  <si>
    <t>Other City YardWaste Management?</t>
  </si>
  <si>
    <t>What Does City Do WithCompost and Mulch It Produces?</t>
  </si>
  <si>
    <t>1/week</t>
  </si>
  <si>
    <t>Muni. Used/Dist. Free</t>
  </si>
  <si>
    <t>On Demand</t>
  </si>
  <si>
    <t>Muni. Used/Sold to Comm.</t>
  </si>
  <si>
    <t>Sold to Community</t>
  </si>
  <si>
    <t>Sold to Comm. &amp; Others</t>
  </si>
  <si>
    <t>Sold to Other Market</t>
  </si>
  <si>
    <t>Muni. Used/Sold to Comm./Dist. Free</t>
  </si>
  <si>
    <t>Distributed Free</t>
  </si>
  <si>
    <t>Muni. Used/Sold to Comm. &amp; Others</t>
  </si>
  <si>
    <t>Muni. Used/Dist. Free/Sold to Others</t>
  </si>
  <si>
    <t>Sold to Comm./Dist. Free</t>
  </si>
  <si>
    <t>2/week</t>
  </si>
  <si>
    <t>Used by Municipality</t>
  </si>
  <si>
    <t>Not Collected</t>
  </si>
  <si>
    <t>Muni. Used/Sold to Others</t>
  </si>
  <si>
    <t>Dist. Free/Sold to Others</t>
  </si>
  <si>
    <t>1`00</t>
  </si>
  <si>
    <t/>
  </si>
  <si>
    <t>'</t>
  </si>
  <si>
    <t>Reduction, Reuse, Recycling Costs</t>
  </si>
  <si>
    <t>Reduction, Reuse, Recycling Cost per Household</t>
  </si>
  <si>
    <t>Reduction, Reuse, Recycling Cost per Ton</t>
  </si>
  <si>
    <t>Hhlds served</t>
  </si>
  <si>
    <t>Recycling Tons per Hhld</t>
  </si>
  <si>
    <t>% of SW Recycled</t>
  </si>
  <si>
    <t>Recycling Tons (FY 08-09)</t>
  </si>
  <si>
    <t>City-Run Curbside Recycling Separation Method</t>
  </si>
  <si>
    <t>Who Collects Recycling?</t>
  </si>
  <si>
    <t>If Contracted, Who Markets Recyclables?</t>
  </si>
  <si>
    <t>Does the Contractor Share the Revenues?</t>
  </si>
  <si>
    <t>Recycling Collection Frequency</t>
  </si>
  <si>
    <t>City-Run Reycling Include Multi-Unit Housing?</t>
  </si>
  <si>
    <t>Where Are Non-Curbside Recyclables Taken?</t>
  </si>
  <si>
    <t>City-Run RecyclingPrograms in FY08-09</t>
  </si>
  <si>
    <t>If Recycling Services DeclinedOver Last Four Years, Why?</t>
  </si>
  <si>
    <t>Residential RecyclingCollection Points</t>
  </si>
  <si>
    <t>Percent Participation inResidential Recycling</t>
  </si>
  <si>
    <t>Methods Used To Encourage Recycling Participation</t>
  </si>
  <si>
    <t>Combined % of SW Recycled</t>
  </si>
  <si>
    <t>No Curbside</t>
  </si>
  <si>
    <t>Contractor</t>
  </si>
  <si>
    <t>2/Month</t>
  </si>
  <si>
    <t>Unattended Convenience</t>
  </si>
  <si>
    <t>Drop-off</t>
  </si>
  <si>
    <t>At Recycling Facility</t>
  </si>
  <si>
    <t>Curb</t>
  </si>
  <si>
    <t>Comm. Awrnss./Publicity</t>
  </si>
  <si>
    <t>1/Week</t>
  </si>
  <si>
    <t>Attended/Unattended/Redemption</t>
  </si>
  <si>
    <t>Curb/Drop-off/Other</t>
  </si>
  <si>
    <t>Comm. Awrnss./Rcyclng Brds/Publicity/Mndts or Ordnancs</t>
  </si>
  <si>
    <t>In Vehicle</t>
  </si>
  <si>
    <t>Redemption Center</t>
  </si>
  <si>
    <t>Comm. Awrnss.</t>
  </si>
  <si>
    <t>Customer/Vehicle</t>
  </si>
  <si>
    <t>Muni &amp; Contr</t>
  </si>
  <si>
    <t>Attended/Unattended</t>
  </si>
  <si>
    <t>Curb &amp; Drop-off</t>
  </si>
  <si>
    <t>Recycling Boards/Publicity</t>
  </si>
  <si>
    <t>Every Other Week</t>
  </si>
  <si>
    <t>Attended Convenience</t>
  </si>
  <si>
    <t>Comm. Awrnss./Block Ldrs./Publicity</t>
  </si>
  <si>
    <t>None</t>
  </si>
  <si>
    <t>Comm. Awrnss./Rcyclng Brds/Publicity</t>
  </si>
  <si>
    <t>Customer/Vehicle/Facility</t>
  </si>
  <si>
    <t>Comm. Awrnss./Mndts or Ordinances</t>
  </si>
  <si>
    <t>Customer/Facility</t>
  </si>
  <si>
    <t>Mandates or Ordinances</t>
  </si>
  <si>
    <t>By Customer</t>
  </si>
  <si>
    <t>Publicity</t>
  </si>
  <si>
    <t>Vehicle/Facility</t>
  </si>
  <si>
    <t>High costs</t>
  </si>
  <si>
    <t>Comm. Awrnss./Awards/Publicity</t>
  </si>
  <si>
    <t>Unattended/Redemption</t>
  </si>
  <si>
    <t>Publicity/Mndts or Ordnancs</t>
  </si>
  <si>
    <t>Low participation</t>
  </si>
  <si>
    <t>Awards/Publicity</t>
  </si>
  <si>
    <t>Unattended/Other</t>
  </si>
  <si>
    <t>High costs/Bdgt constr.</t>
  </si>
  <si>
    <t>Attended/Other</t>
  </si>
  <si>
    <t>Drop-off &amp; Other</t>
  </si>
  <si>
    <t>High costs/Bdgt constr./Other</t>
  </si>
  <si>
    <t>Attended/Redemption</t>
  </si>
  <si>
    <t>Low partic./Bdgt constr.</t>
  </si>
  <si>
    <t>yes</t>
  </si>
  <si>
    <t>Low partic./High costs</t>
  </si>
  <si>
    <t>Block Leaders</t>
  </si>
  <si>
    <t>Curb &amp; Other</t>
  </si>
  <si>
    <t>Recycling Brds/Mndts or Ordinances</t>
  </si>
  <si>
    <t>Recycling</t>
  </si>
  <si>
    <t>NC DENR FY09-10 Municipal Recycling Survey Information</t>
  </si>
  <si>
    <t>D1</t>
  </si>
  <si>
    <t>NC DENR FY09-10 Municipal Solid Waste Survey Information</t>
  </si>
  <si>
    <t>D2</t>
  </si>
  <si>
    <t>D3</t>
  </si>
  <si>
    <t>E1</t>
  </si>
  <si>
    <t>Best Option</t>
  </si>
  <si>
    <t>IF</t>
  </si>
  <si>
    <t>Summary of Municipal Solid Waste Disposal Scenarios</t>
  </si>
  <si>
    <t>Residential Tipping Fee?</t>
  </si>
  <si>
    <t>NO</t>
  </si>
  <si>
    <t>YES</t>
  </si>
  <si>
    <t>New Transfer Station is Viable?</t>
  </si>
  <si>
    <t>N/A</t>
  </si>
  <si>
    <t>Scenario</t>
  </si>
  <si>
    <t>Scenario Description</t>
  </si>
  <si>
    <t>Assumptions</t>
  </si>
  <si>
    <t>THEN</t>
  </si>
  <si>
    <t>Round trip Miles</t>
  </si>
  <si>
    <t>Comm. Tipping Fee</t>
  </si>
  <si>
    <t>Res. Tipping Fee</t>
  </si>
  <si>
    <t>Cost per Ton in Year 20</t>
  </si>
  <si>
    <t>Cumulative Cost in Year 20</t>
  </si>
  <si>
    <t>A</t>
  </si>
  <si>
    <r>
      <t xml:space="preserve">Haul MSW to Haywood County Transfer Station and paying a $55 per ton tipping fee on commercial waste. </t>
    </r>
    <r>
      <rPr>
        <sz val="10"/>
        <color rgb="FFFF0000"/>
        <rFont val="Arial"/>
        <family val="2"/>
      </rPr>
      <t>NO LONGER AVAILABLE AFTER JUNE 2012</t>
    </r>
  </si>
  <si>
    <t>$55/ton</t>
  </si>
  <si>
    <t>$0/ton</t>
  </si>
  <si>
    <t>B</t>
  </si>
  <si>
    <t>Haul MSW to White Oak Landfill and pay a $55 per ton tipping fee on commercial waste</t>
  </si>
  <si>
    <t>C</t>
  </si>
  <si>
    <t>Haul MSW to White Oak Landfill and pay a $55 per ton fee on commercial and residential waste</t>
  </si>
  <si>
    <t>D</t>
  </si>
  <si>
    <t>Haul MSW to Waste Management Transfer Station and pay a $48 per ton fee on commercial and residential waste</t>
  </si>
  <si>
    <t>$48/ton</t>
  </si>
  <si>
    <t>E</t>
  </si>
  <si>
    <t>Construct a new transfer station on Town property to be operated by a private contractor</t>
  </si>
  <si>
    <t>F1</t>
  </si>
  <si>
    <t>Jeremiah Parton - Red Dog Paving</t>
  </si>
  <si>
    <t>Rough Estimate for yard waste collection &amp; disposal cost</t>
  </si>
  <si>
    <t xml:space="preserve">cost per day for </t>
  </si>
  <si>
    <t xml:space="preserve">men for </t>
  </si>
  <si>
    <t>hours per day</t>
  </si>
  <si>
    <t>brush truck</t>
  </si>
  <si>
    <t>brush grinder or leaf vacuum</t>
  </si>
  <si>
    <t>also includes cost of picking up lumber or building materials</t>
  </si>
  <si>
    <t>tipping chargers are as charged by landfill</t>
  </si>
  <si>
    <t>truck for</t>
  </si>
  <si>
    <t>brush grinder for</t>
  </si>
  <si>
    <t>leaf vacuum for</t>
  </si>
  <si>
    <t>per day for</t>
  </si>
  <si>
    <t>per hour</t>
  </si>
  <si>
    <t xml:space="preserve">hours per year for </t>
  </si>
  <si>
    <t>forker &amp; chipper, fork truck &amp; bag truck</t>
  </si>
  <si>
    <t>1 leaf truck 2 weeks</t>
  </si>
  <si>
    <t>2 leaf trucks 8 weeks</t>
  </si>
  <si>
    <t>3 leaf trucks for 4 weeks</t>
  </si>
  <si>
    <r>
      <t xml:space="preserve">hours per year for loader </t>
    </r>
    <r>
      <rPr>
        <sz val="11"/>
        <color rgb="FFFF0000"/>
        <rFont val="Calibri"/>
        <family val="2"/>
        <scheme val="minor"/>
      </rPr>
      <t>not included</t>
    </r>
  </si>
  <si>
    <t>annual cost  of yard waste services</t>
  </si>
  <si>
    <t>Privatizing Yard Waste Collection and Disposal</t>
  </si>
  <si>
    <t>E2</t>
  </si>
  <si>
    <t>VEHICLE</t>
  </si>
  <si>
    <t>TYPE</t>
  </si>
  <si>
    <t>CUSTOMER</t>
  </si>
  <si>
    <t>MATERIAL</t>
  </si>
  <si>
    <t>DATEIN</t>
  </si>
  <si>
    <t>MONTH</t>
  </si>
  <si>
    <t>SITE</t>
  </si>
  <si>
    <t>TICKET</t>
  </si>
  <si>
    <t>GROSSWT</t>
  </si>
  <si>
    <t>TAREWT</t>
  </si>
  <si>
    <t>NETWT</t>
  </si>
  <si>
    <t>1492C</t>
  </si>
  <si>
    <t>TOWN OF WAYNESVILLE</t>
  </si>
  <si>
    <t>COM</t>
  </si>
  <si>
    <t>1314C</t>
  </si>
  <si>
    <t>PER-RENEW</t>
  </si>
  <si>
    <t>1493C</t>
  </si>
  <si>
    <t>P-T WOOD</t>
  </si>
  <si>
    <t>P-T WOOD 2</t>
  </si>
  <si>
    <t>926C</t>
  </si>
  <si>
    <t>PALLETS</t>
  </si>
  <si>
    <t>1200C</t>
  </si>
  <si>
    <t>926</t>
  </si>
  <si>
    <t>MW 2</t>
  </si>
  <si>
    <t>1410</t>
  </si>
  <si>
    <t>1314</t>
  </si>
  <si>
    <t>1410C</t>
  </si>
  <si>
    <t>864</t>
  </si>
  <si>
    <t>C-M</t>
  </si>
  <si>
    <t>1492</t>
  </si>
  <si>
    <t>BLUE BAGS</t>
  </si>
  <si>
    <t>1493</t>
  </si>
  <si>
    <t>CDB</t>
  </si>
  <si>
    <t>1446</t>
  </si>
  <si>
    <t>RES</t>
  </si>
  <si>
    <t>1418</t>
  </si>
  <si>
    <t>208</t>
  </si>
  <si>
    <t>1200</t>
  </si>
  <si>
    <t>1199</t>
  </si>
  <si>
    <t>206</t>
  </si>
  <si>
    <t>203</t>
  </si>
  <si>
    <t>254</t>
  </si>
  <si>
    <t>REC</t>
  </si>
  <si>
    <t>A2</t>
  </si>
  <si>
    <t>Town of Waynesville Trip Data from Haywood County Transfer Station</t>
  </si>
  <si>
    <t>The Town of Waynesville</t>
  </si>
  <si>
    <t>Land-of-Sky Regional Council</t>
  </si>
  <si>
    <t>Prepared for:</t>
  </si>
  <si>
    <t>Prepared by:</t>
  </si>
  <si>
    <t xml:space="preserve">Appendix for Municipal Solid Waste Management Study </t>
  </si>
  <si>
    <t>Summary of MSW Disposal Scenarios</t>
  </si>
  <si>
    <t>Haywood County Solid Waste Department Full Cost Accounting Analysis</t>
  </si>
  <si>
    <t>FY 2010/2011</t>
  </si>
  <si>
    <t>Annual Cost of Operations</t>
  </si>
  <si>
    <t>Transfer Station</t>
  </si>
  <si>
    <t>WOLF/FF</t>
  </si>
  <si>
    <t># of employees</t>
  </si>
  <si>
    <t>Wages Plus Benefits of Employees</t>
  </si>
  <si>
    <t>Local Government Admin. Support</t>
  </si>
  <si>
    <t>Equipment Operations &amp; Maintenance</t>
  </si>
  <si>
    <t>General Operations</t>
  </si>
  <si>
    <t>Cash Capital Outlays</t>
  </si>
  <si>
    <t>Lease Payments</t>
  </si>
  <si>
    <t>Contracted Services</t>
  </si>
  <si>
    <t>Professional Services</t>
  </si>
  <si>
    <t>Tfr to Cap Proj Fund</t>
  </si>
  <si>
    <t>Utilities</t>
  </si>
  <si>
    <t>Cost of Large Capital Expenditures</t>
  </si>
  <si>
    <t>Annualized Large Capital Expenditures</t>
  </si>
  <si>
    <t>Annualized Landfill Development &amp; Construction Costs</t>
  </si>
  <si>
    <t>Annualized Landfill Closure Costs</t>
  </si>
  <si>
    <t>Cost of Debt Service (Loan &amp; Bond Interest)</t>
  </si>
  <si>
    <t>Total Annual Costs</t>
  </si>
  <si>
    <t>Revenues</t>
  </si>
  <si>
    <t>Sale of Recyclables</t>
  </si>
  <si>
    <t>Vehicle Permits</t>
  </si>
  <si>
    <t>Franchise Fees</t>
  </si>
  <si>
    <t>SW Disposal Tax</t>
  </si>
  <si>
    <t>NC DENR Grant - Scrap Tire Grant</t>
  </si>
  <si>
    <t>NC DENR Grant - Electronic Recycling Grant</t>
  </si>
  <si>
    <t>Scrap Tire Disposal Tax</t>
  </si>
  <si>
    <t>White Goods Disposal Tax</t>
  </si>
  <si>
    <t>Total Revenues</t>
  </si>
  <si>
    <t>Net Annual Costs</t>
  </si>
  <si>
    <t>Allocation of Household Fees</t>
  </si>
  <si>
    <t>Net Annual Costs After Allocation</t>
  </si>
  <si>
    <t>Indicators of Efficiency</t>
  </si>
  <si>
    <t>Tons of Material Manager Per Year</t>
  </si>
  <si>
    <t># of Households or Clients Served</t>
  </si>
  <si>
    <t>Total Cost Per Ton</t>
  </si>
  <si>
    <t>Total Cost Per Household</t>
  </si>
  <si>
    <t>unclear how this figure is calculated</t>
  </si>
  <si>
    <t>A3</t>
  </si>
  <si>
    <t>Date</t>
  </si>
  <si>
    <t># Vehicles</t>
  </si>
  <si>
    <t>Inbound Mats</t>
  </si>
  <si>
    <t>Blue Bags</t>
  </si>
  <si>
    <t>Inbound Rec</t>
  </si>
  <si>
    <t>Trash to WOLF</t>
  </si>
  <si>
    <t># loads</t>
  </si>
  <si>
    <t>notes</t>
  </si>
  <si>
    <t>A-F</t>
  </si>
  <si>
    <t>H-T</t>
  </si>
  <si>
    <t>G</t>
  </si>
  <si>
    <t>Z</t>
  </si>
  <si>
    <t>Closed New Years Day</t>
  </si>
  <si>
    <t>Snow</t>
  </si>
  <si>
    <t>baler down</t>
  </si>
  <si>
    <t>baler down, snow</t>
  </si>
  <si>
    <t>snow</t>
  </si>
  <si>
    <t>rain</t>
  </si>
  <si>
    <t>storm</t>
  </si>
  <si>
    <t>labor day</t>
  </si>
  <si>
    <t>16 loads mulch to WOLF in rec</t>
  </si>
  <si>
    <t>closed for snow</t>
  </si>
  <si>
    <t>Christmas</t>
  </si>
  <si>
    <t xml:space="preserve">adjusted for RCF loads of </t>
  </si>
  <si>
    <t>Giles Mud posted to incorrect material</t>
  </si>
  <si>
    <t>New Years</t>
  </si>
  <si>
    <t>floor clean</t>
  </si>
  <si>
    <t>scales down at WOLF</t>
  </si>
  <si>
    <t>heavy rain</t>
  </si>
  <si>
    <t>A4</t>
  </si>
  <si>
    <t>Haywood County Transfer Station Materials Analysis, 1/1/2008 to 6/30/2010</t>
  </si>
  <si>
    <t>20 YEAR ESTIMATED PROFIT/(LOSS) FOR PRIVATE FIRM OPERATING NEW TRANSFER STATION, minimum tonnage scenario</t>
  </si>
  <si>
    <t>20 YEAR ESTIMATED PROFIT/(LOSS) FOR PRIVATE FIRM OPERATING NEW TRANSFER STATION, low tonnage scenario</t>
  </si>
  <si>
    <t>20 YEAR ESTIMATED PROFIT/(LOSS) FOR PRIVATE FIRM OPERATING NEW TRANSFER STATION, high tonnage scenario</t>
  </si>
  <si>
    <t>20 YEAR ESTIMATED PROFIT/(LOSS) FOR PRIVATE FIRM OPERATING NEW TRANSFER STATION, maximum tonnage scenario</t>
  </si>
  <si>
    <t>20 YEAR ESTIMATED PROFIT/(LOSS) FOR PRIVATE FIRM OPERATING NEW TRANSFER STATION, summary of sensitivity analysis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</si>
</sst>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_(* #,##0_);_(* \(#,##0\);_(* &quot;-&quot;??_);_(@_)"/>
    <numFmt numFmtId="166" formatCode="&quot;$&quot;#,##0"/>
    <numFmt numFmtId="167" formatCode="0.0%"/>
    <numFmt numFmtId="168" formatCode="_(* #,##0.000_);_(* \(#,##0.000\);_(* &quot;-&quot;??_);_(@_)"/>
    <numFmt numFmtId="169" formatCode="0.000"/>
    <numFmt numFmtId="170" formatCode="_(&quot;$&quot;* #,##0_);_(&quot;$&quot;* \(#,##0\);_(&quot;$&quot;* &quot;-&quot;??_);_(@_)"/>
    <numFmt numFmtId="171" formatCode="[$-409]mmm\-yy;@"/>
  </numFmts>
  <fonts count="33"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sz val="10"/>
      <name val="Arial"/>
      <family val="2"/>
    </font>
    <font>
      <sz val="10"/>
      <name val="Arial"/>
      <family val="2"/>
    </font>
    <font>
      <b/>
      <sz val="10"/>
      <name val="Arial"/>
      <family val="2"/>
    </font>
    <font>
      <b/>
      <sz val="12"/>
      <name val="Arial"/>
      <family val="2"/>
    </font>
    <font>
      <sz val="11"/>
      <name val="Calibri"/>
      <family val="2"/>
    </font>
    <font>
      <b/>
      <sz val="16"/>
      <name val="Arial"/>
      <family val="2"/>
    </font>
    <font>
      <sz val="11"/>
      <color indexed="8"/>
      <name val="Calibri"/>
      <family val="2"/>
    </font>
    <font>
      <sz val="12"/>
      <name val="Arial"/>
      <family val="2"/>
    </font>
    <font>
      <sz val="10"/>
      <name val="MS Sans Serif"/>
      <family val="2"/>
    </font>
    <font>
      <b/>
      <sz val="10"/>
      <name val="MS Sans Serif"/>
      <family val="2"/>
    </font>
    <font>
      <i/>
      <sz val="10"/>
      <name val="MS Sans Serif"/>
      <family val="2"/>
    </font>
    <font>
      <u/>
      <sz val="10"/>
      <color theme="10"/>
      <name val="MS Sans Serif"/>
      <family val="2"/>
    </font>
    <font>
      <sz val="11"/>
      <color theme="1"/>
      <name val="MS Sans Serif"/>
      <family val="2"/>
    </font>
    <font>
      <b/>
      <sz val="14"/>
      <name val="Arial"/>
      <family val="2"/>
    </font>
    <font>
      <sz val="18"/>
      <name val="MS Sans Serif"/>
      <family val="2"/>
    </font>
    <font>
      <b/>
      <sz val="13.5"/>
      <name val="MS Sans Serif"/>
      <family val="2"/>
    </font>
    <font>
      <b/>
      <sz val="14"/>
      <color theme="1"/>
      <name val="Calibri"/>
      <family val="2"/>
      <scheme val="minor"/>
    </font>
    <font>
      <sz val="10"/>
      <color indexed="8"/>
      <name val="Arial"/>
      <family val="2"/>
    </font>
    <font>
      <b/>
      <sz val="10"/>
      <color indexed="8"/>
      <name val="Arial"/>
      <family val="2"/>
    </font>
    <font>
      <sz val="10"/>
      <color rgb="FFFF0000"/>
      <name val="Arial"/>
      <family val="2"/>
    </font>
    <font>
      <b/>
      <sz val="22"/>
      <color theme="1"/>
      <name val="Arial"/>
      <family val="2"/>
    </font>
    <font>
      <b/>
      <sz val="20"/>
      <color theme="1"/>
      <name val="Arial"/>
      <family val="2"/>
    </font>
    <font>
      <b/>
      <sz val="14"/>
      <color theme="1"/>
      <name val="Arial"/>
      <family val="2"/>
    </font>
    <font>
      <b/>
      <sz val="16"/>
      <color theme="1"/>
      <name val="Arial"/>
      <family val="2"/>
    </font>
    <font>
      <sz val="11"/>
      <color theme="1"/>
      <name val="Arial"/>
      <family val="2"/>
    </font>
    <font>
      <b/>
      <sz val="11"/>
      <color theme="1"/>
      <name val="Arial"/>
      <family val="2"/>
    </font>
    <font>
      <sz val="14"/>
      <color theme="1"/>
      <name val="Arial"/>
      <family val="2"/>
    </font>
    <font>
      <sz val="11"/>
      <color indexed="10"/>
      <name val="Calibri"/>
      <family val="2"/>
    </font>
  </fonts>
  <fills count="12">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0000"/>
        <bgColor indexed="64"/>
      </patternFill>
    </fill>
    <fill>
      <patternFill patternType="solid">
        <fgColor indexed="22"/>
        <bgColor indexed="64"/>
      </patternFill>
    </fill>
  </fills>
  <borders count="3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1">
    <xf numFmtId="0" fontId="0" fillId="0" borderId="0"/>
    <xf numFmtId="43" fontId="5"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43" fontId="1" fillId="0" borderId="0" applyFont="0" applyFill="0" applyBorder="0" applyAlignment="0" applyProtection="0"/>
    <xf numFmtId="9" fontId="5"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6" fillId="0" borderId="0" applyNumberFormat="0" applyFill="0" applyBorder="0" applyAlignment="0" applyProtection="0"/>
    <xf numFmtId="44" fontId="5" fillId="0" borderId="0" applyFont="0" applyFill="0" applyBorder="0" applyAlignment="0" applyProtection="0"/>
    <xf numFmtId="0" fontId="5" fillId="0" borderId="0"/>
    <xf numFmtId="0" fontId="5" fillId="0" borderId="0"/>
    <xf numFmtId="0" fontId="22"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cellStyleXfs>
  <cellXfs count="387">
    <xf numFmtId="0" fontId="0" fillId="0" borderId="0" xfId="0"/>
    <xf numFmtId="0" fontId="3" fillId="0" borderId="0" xfId="0" applyFont="1"/>
    <xf numFmtId="6" fontId="0" fillId="0" borderId="0" xfId="0" applyNumberFormat="1"/>
    <xf numFmtId="0" fontId="0" fillId="0" borderId="2" xfId="0" applyBorder="1"/>
    <xf numFmtId="0" fontId="0" fillId="3" borderId="2" xfId="0" applyFill="1" applyBorder="1"/>
    <xf numFmtId="8" fontId="0" fillId="0" borderId="0" xfId="0" applyNumberFormat="1"/>
    <xf numFmtId="164" fontId="0" fillId="0" borderId="0" xfId="0" applyNumberFormat="1"/>
    <xf numFmtId="6" fontId="0" fillId="3" borderId="2" xfId="0" applyNumberFormat="1" applyFill="1" applyBorder="1"/>
    <xf numFmtId="0" fontId="0" fillId="0" borderId="0" xfId="0" applyFill="1" applyBorder="1"/>
    <xf numFmtId="166" fontId="0" fillId="0" borderId="2" xfId="0" applyNumberFormat="1" applyBorder="1"/>
    <xf numFmtId="6" fontId="0" fillId="0" borderId="2" xfId="0" applyNumberFormat="1" applyBorder="1"/>
    <xf numFmtId="0" fontId="0" fillId="0" borderId="0" xfId="0" applyBorder="1"/>
    <xf numFmtId="8" fontId="0" fillId="0" borderId="2" xfId="0" applyNumberFormat="1" applyBorder="1"/>
    <xf numFmtId="166" fontId="0" fillId="0" borderId="2" xfId="0" applyNumberFormat="1" applyFill="1" applyBorder="1"/>
    <xf numFmtId="6" fontId="0" fillId="0" borderId="2" xfId="0" applyNumberFormat="1" applyFill="1" applyBorder="1"/>
    <xf numFmtId="0" fontId="0" fillId="0" borderId="2" xfId="0" applyFill="1" applyBorder="1"/>
    <xf numFmtId="166" fontId="0" fillId="3" borderId="2" xfId="0" applyNumberFormat="1" applyFill="1" applyBorder="1"/>
    <xf numFmtId="8" fontId="0" fillId="3" borderId="2" xfId="0" applyNumberFormat="1" applyFill="1" applyBorder="1"/>
    <xf numFmtId="3" fontId="0" fillId="0" borderId="2" xfId="0" applyNumberFormat="1" applyBorder="1"/>
    <xf numFmtId="0" fontId="4" fillId="0" borderId="2" xfId="0" applyFont="1" applyBorder="1"/>
    <xf numFmtId="0" fontId="4" fillId="0" borderId="2" xfId="0" applyFont="1" applyBorder="1" applyAlignment="1">
      <alignment wrapText="1"/>
    </xf>
    <xf numFmtId="1" fontId="4" fillId="0" borderId="2" xfId="0" applyNumberFormat="1" applyFont="1" applyBorder="1"/>
    <xf numFmtId="166" fontId="0" fillId="0" borderId="0" xfId="0" applyNumberFormat="1" applyBorder="1"/>
    <xf numFmtId="8" fontId="9" fillId="0" borderId="0" xfId="0" applyNumberFormat="1" applyFont="1" applyFill="1" applyBorder="1" applyAlignment="1"/>
    <xf numFmtId="8" fontId="4" fillId="0" borderId="2" xfId="0" applyNumberFormat="1" applyFont="1" applyBorder="1"/>
    <xf numFmtId="6" fontId="4" fillId="0" borderId="2" xfId="0" applyNumberFormat="1" applyFont="1" applyBorder="1"/>
    <xf numFmtId="164" fontId="4" fillId="0" borderId="2" xfId="0" applyNumberFormat="1" applyFont="1" applyBorder="1"/>
    <xf numFmtId="166" fontId="4" fillId="0" borderId="2" xfId="0" applyNumberFormat="1" applyFont="1" applyBorder="1"/>
    <xf numFmtId="8" fontId="9" fillId="0" borderId="2" xfId="0" applyNumberFormat="1" applyFont="1" applyFill="1" applyBorder="1" applyAlignment="1"/>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xf>
    <xf numFmtId="0" fontId="0" fillId="0" borderId="2" xfId="0" applyBorder="1" applyAlignment="1">
      <alignment horizontal="center" vertical="center" wrapText="1"/>
    </xf>
    <xf numFmtId="0" fontId="4" fillId="0" borderId="0" xfId="0" applyFont="1" applyBorder="1"/>
    <xf numFmtId="0" fontId="4" fillId="0" borderId="0" xfId="0" applyFont="1" applyBorder="1" applyAlignment="1">
      <alignment horizontal="center"/>
    </xf>
    <xf numFmtId="8" fontId="4" fillId="0" borderId="0" xfId="0" applyNumberFormat="1" applyFont="1" applyBorder="1"/>
    <xf numFmtId="164" fontId="4" fillId="0" borderId="0" xfId="0" applyNumberFormat="1" applyFont="1" applyBorder="1"/>
    <xf numFmtId="166" fontId="4" fillId="0" borderId="0" xfId="0" applyNumberFormat="1" applyFont="1" applyBorder="1"/>
    <xf numFmtId="0" fontId="4" fillId="0" borderId="5" xfId="0" applyFont="1" applyBorder="1" applyAlignment="1">
      <alignment horizontal="center" vertical="center"/>
    </xf>
    <xf numFmtId="0" fontId="4" fillId="0" borderId="5"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2" xfId="0" applyFont="1" applyFill="1" applyBorder="1" applyAlignment="1">
      <alignment horizontal="center" vertical="center"/>
    </xf>
    <xf numFmtId="166" fontId="4" fillId="2" borderId="2" xfId="0" applyNumberFormat="1" applyFont="1" applyFill="1" applyBorder="1" applyAlignment="1">
      <alignment horizontal="center" vertical="center" wrapText="1"/>
    </xf>
    <xf numFmtId="6" fontId="0" fillId="0" borderId="0" xfId="0" applyNumberFormat="1" applyFill="1" applyBorder="1"/>
    <xf numFmtId="8" fontId="0" fillId="0" borderId="0" xfId="0" applyNumberFormat="1" applyFill="1" applyBorder="1"/>
    <xf numFmtId="3" fontId="0" fillId="3" borderId="2" xfId="0" applyNumberFormat="1" applyFill="1" applyBorder="1"/>
    <xf numFmtId="8" fontId="0" fillId="0" borderId="2" xfId="0" applyNumberFormat="1" applyFill="1" applyBorder="1"/>
    <xf numFmtId="165" fontId="0" fillId="0" borderId="2" xfId="3" applyNumberFormat="1" applyFont="1" applyBorder="1"/>
    <xf numFmtId="165" fontId="0" fillId="0" borderId="0" xfId="0" applyNumberFormat="1" applyBorder="1"/>
    <xf numFmtId="165" fontId="0" fillId="0" borderId="2" xfId="3" applyNumberFormat="1" applyFont="1" applyFill="1" applyBorder="1"/>
    <xf numFmtId="0" fontId="3" fillId="0" borderId="2" xfId="0" applyFont="1" applyBorder="1"/>
    <xf numFmtId="0" fontId="0" fillId="0" borderId="2" xfId="0" applyBorder="1" applyAlignment="1">
      <alignment horizontal="right"/>
    </xf>
    <xf numFmtId="0" fontId="0" fillId="0" borderId="5" xfId="0" applyBorder="1"/>
    <xf numFmtId="0" fontId="0" fillId="2" borderId="2" xfId="0" applyFill="1" applyBorder="1"/>
    <xf numFmtId="1" fontId="0" fillId="0" borderId="2" xfId="0" applyNumberFormat="1" applyBorder="1"/>
    <xf numFmtId="2" fontId="0" fillId="0" borderId="2" xfId="0" applyNumberFormat="1" applyBorder="1"/>
    <xf numFmtId="164" fontId="0" fillId="0" borderId="2" xfId="0" applyNumberFormat="1" applyBorder="1"/>
    <xf numFmtId="1" fontId="11" fillId="0" borderId="2" xfId="6" applyNumberFormat="1" applyFont="1" applyBorder="1"/>
    <xf numFmtId="0" fontId="12" fillId="0" borderId="0" xfId="0" applyFont="1"/>
    <xf numFmtId="166" fontId="5" fillId="0" borderId="2" xfId="0" applyNumberFormat="1" applyFont="1" applyBorder="1"/>
    <xf numFmtId="166" fontId="7" fillId="0" borderId="2" xfId="0" applyNumberFormat="1" applyFont="1" applyBorder="1"/>
    <xf numFmtId="166" fontId="5" fillId="0" borderId="2" xfId="0" applyNumberFormat="1" applyFont="1" applyFill="1" applyBorder="1"/>
    <xf numFmtId="166" fontId="5" fillId="0" borderId="0" xfId="0" applyNumberFormat="1" applyFont="1" applyFill="1" applyBorder="1"/>
    <xf numFmtId="0" fontId="0" fillId="3" borderId="0" xfId="0" applyFill="1"/>
    <xf numFmtId="166" fontId="3" fillId="0" borderId="2" xfId="0" applyNumberFormat="1" applyFont="1" applyBorder="1"/>
    <xf numFmtId="9" fontId="0" fillId="0" borderId="2" xfId="4" applyFont="1" applyFill="1" applyBorder="1"/>
    <xf numFmtId="0" fontId="0" fillId="4" borderId="0" xfId="0" applyFill="1"/>
    <xf numFmtId="43" fontId="0" fillId="3" borderId="0" xfId="3" applyFont="1" applyFill="1"/>
    <xf numFmtId="9" fontId="0" fillId="3" borderId="2" xfId="0" applyNumberFormat="1" applyFill="1" applyBorder="1"/>
    <xf numFmtId="165" fontId="0" fillId="0" borderId="2" xfId="0" applyNumberFormat="1" applyBorder="1"/>
    <xf numFmtId="0" fontId="0" fillId="0" borderId="0" xfId="0" applyFill="1"/>
    <xf numFmtId="1" fontId="0" fillId="0" borderId="2" xfId="0" applyNumberFormat="1" applyFill="1" applyBorder="1"/>
    <xf numFmtId="9" fontId="0" fillId="3" borderId="0" xfId="0" applyNumberFormat="1" applyFill="1"/>
    <xf numFmtId="43" fontId="0" fillId="3" borderId="2" xfId="3" applyFont="1" applyFill="1" applyBorder="1"/>
    <xf numFmtId="165" fontId="0" fillId="3" borderId="2" xfId="3" applyNumberFormat="1" applyFont="1" applyFill="1" applyBorder="1"/>
    <xf numFmtId="3" fontId="0" fillId="0" borderId="0" xfId="0" applyNumberFormat="1"/>
    <xf numFmtId="0" fontId="0" fillId="0" borderId="2" xfId="0" applyFill="1" applyBorder="1" applyAlignment="1">
      <alignment wrapText="1"/>
    </xf>
    <xf numFmtId="0" fontId="13" fillId="0" borderId="0" xfId="8"/>
    <xf numFmtId="0" fontId="13" fillId="0" borderId="2" xfId="8" applyBorder="1"/>
    <xf numFmtId="0" fontId="13" fillId="0" borderId="2" xfId="8" applyFill="1" applyBorder="1"/>
    <xf numFmtId="167" fontId="0" fillId="0" borderId="2" xfId="9" applyNumberFormat="1" applyFont="1" applyBorder="1"/>
    <xf numFmtId="0" fontId="14" fillId="0" borderId="0" xfId="8" applyFont="1"/>
    <xf numFmtId="0" fontId="13" fillId="0" borderId="2" xfId="8" applyFont="1" applyBorder="1"/>
    <xf numFmtId="2" fontId="13" fillId="0" borderId="2" xfId="8" applyNumberFormat="1" applyBorder="1"/>
    <xf numFmtId="165" fontId="0" fillId="0" borderId="2" xfId="10" applyNumberFormat="1" applyFont="1" applyBorder="1"/>
    <xf numFmtId="0" fontId="13" fillId="0" borderId="0" xfId="8" applyBorder="1"/>
    <xf numFmtId="0" fontId="13" fillId="0" borderId="5" xfId="8" applyBorder="1"/>
    <xf numFmtId="0" fontId="13" fillId="0" borderId="0" xfId="8" applyFont="1" applyBorder="1"/>
    <xf numFmtId="10" fontId="0" fillId="0" borderId="8" xfId="9" applyNumberFormat="1" applyFont="1" applyBorder="1"/>
    <xf numFmtId="10" fontId="15" fillId="0" borderId="8" xfId="8" applyNumberFormat="1" applyFont="1" applyBorder="1"/>
    <xf numFmtId="10" fontId="15" fillId="0" borderId="9" xfId="8" applyNumberFormat="1" applyFont="1" applyBorder="1"/>
    <xf numFmtId="167" fontId="0" fillId="0" borderId="13" xfId="9" applyNumberFormat="1" applyFont="1" applyBorder="1"/>
    <xf numFmtId="167" fontId="0" fillId="0" borderId="14" xfId="9" applyNumberFormat="1" applyFont="1" applyBorder="1"/>
    <xf numFmtId="0" fontId="13" fillId="0" borderId="18" xfId="8" applyBorder="1"/>
    <xf numFmtId="0" fontId="13" fillId="2" borderId="12" xfId="8" applyFill="1" applyBorder="1"/>
    <xf numFmtId="0" fontId="13" fillId="2" borderId="13" xfId="8" applyFill="1" applyBorder="1"/>
    <xf numFmtId="0" fontId="13" fillId="2" borderId="14" xfId="8" applyFill="1" applyBorder="1"/>
    <xf numFmtId="0" fontId="13" fillId="5" borderId="12" xfId="8" applyFont="1" applyFill="1" applyBorder="1"/>
    <xf numFmtId="0" fontId="13" fillId="5" borderId="13" xfId="8" applyFill="1" applyBorder="1"/>
    <xf numFmtId="0" fontId="13" fillId="5" borderId="14" xfId="8" applyFill="1" applyBorder="1"/>
    <xf numFmtId="0" fontId="13" fillId="0" borderId="7" xfId="8" applyFont="1" applyBorder="1"/>
    <xf numFmtId="0" fontId="13" fillId="0" borderId="16" xfId="8" applyBorder="1"/>
    <xf numFmtId="165" fontId="0" fillId="0" borderId="16" xfId="10" applyNumberFormat="1" applyFont="1" applyBorder="1"/>
    <xf numFmtId="165" fontId="0" fillId="0" borderId="17" xfId="10" applyNumberFormat="1" applyFont="1" applyBorder="1"/>
    <xf numFmtId="0" fontId="13" fillId="0" borderId="10" xfId="8" applyFont="1" applyBorder="1"/>
    <xf numFmtId="165" fontId="0" fillId="0" borderId="11" xfId="10" applyNumberFormat="1" applyFont="1" applyBorder="1"/>
    <xf numFmtId="167" fontId="0" fillId="0" borderId="11" xfId="9" applyNumberFormat="1" applyFont="1" applyBorder="1"/>
    <xf numFmtId="0" fontId="13" fillId="0" borderId="12" xfId="8" applyFont="1" applyBorder="1"/>
    <xf numFmtId="2" fontId="13" fillId="0" borderId="13" xfId="8" applyNumberFormat="1" applyBorder="1"/>
    <xf numFmtId="2" fontId="13" fillId="0" borderId="13" xfId="8" applyNumberFormat="1" applyFill="1" applyBorder="1"/>
    <xf numFmtId="2" fontId="13" fillId="0" borderId="14" xfId="8" applyNumberFormat="1" applyFill="1" applyBorder="1"/>
    <xf numFmtId="0" fontId="13" fillId="0" borderId="7" xfId="8" applyFont="1" applyFill="1" applyBorder="1"/>
    <xf numFmtId="165" fontId="0" fillId="0" borderId="8" xfId="10" applyNumberFormat="1" applyFont="1" applyBorder="1"/>
    <xf numFmtId="165" fontId="0" fillId="0" borderId="9" xfId="10" applyNumberFormat="1" applyFont="1" applyBorder="1"/>
    <xf numFmtId="165" fontId="0" fillId="0" borderId="2" xfId="10" applyNumberFormat="1" applyFont="1" applyFill="1" applyBorder="1"/>
    <xf numFmtId="165" fontId="0" fillId="0" borderId="11" xfId="10" applyNumberFormat="1" applyFont="1" applyFill="1" applyBorder="1"/>
    <xf numFmtId="165" fontId="5" fillId="0" borderId="2" xfId="10" applyNumberFormat="1" applyFont="1" applyFill="1" applyBorder="1" applyAlignment="1">
      <alignment vertical="top" wrapText="1"/>
    </xf>
    <xf numFmtId="3" fontId="5" fillId="0" borderId="2" xfId="8" applyNumberFormat="1" applyFont="1" applyFill="1" applyBorder="1" applyAlignment="1">
      <alignment vertical="top" wrapText="1"/>
    </xf>
    <xf numFmtId="165" fontId="15" fillId="0" borderId="2" xfId="10" applyNumberFormat="1" applyFont="1" applyBorder="1"/>
    <xf numFmtId="165" fontId="15" fillId="0" borderId="11" xfId="10" applyNumberFormat="1" applyFont="1" applyBorder="1"/>
    <xf numFmtId="0" fontId="16" fillId="0" borderId="0" xfId="11"/>
    <xf numFmtId="168" fontId="13" fillId="0" borderId="0" xfId="8" applyNumberFormat="1"/>
    <xf numFmtId="167" fontId="13" fillId="0" borderId="2" xfId="4" applyNumberFormat="1" applyFont="1" applyBorder="1"/>
    <xf numFmtId="167" fontId="0" fillId="0" borderId="2" xfId="4" applyNumberFormat="1" applyFont="1" applyBorder="1"/>
    <xf numFmtId="167" fontId="0" fillId="0" borderId="11" xfId="4" applyNumberFormat="1" applyFont="1" applyBorder="1"/>
    <xf numFmtId="9" fontId="0" fillId="0" borderId="0" xfId="4" applyFont="1" applyFill="1" applyBorder="1"/>
    <xf numFmtId="165" fontId="0" fillId="0" borderId="0" xfId="3" applyNumberFormat="1" applyFont="1" applyFill="1" applyBorder="1"/>
    <xf numFmtId="1" fontId="0" fillId="0" borderId="0" xfId="0" applyNumberFormat="1" applyFill="1" applyBorder="1"/>
    <xf numFmtId="3" fontId="0" fillId="0" borderId="0" xfId="0" applyNumberFormat="1" applyFill="1" applyBorder="1"/>
    <xf numFmtId="9" fontId="0" fillId="0" borderId="2" xfId="0" applyNumberFormat="1" applyFill="1" applyBorder="1"/>
    <xf numFmtId="43" fontId="0" fillId="0" borderId="0" xfId="3" applyNumberFormat="1" applyFont="1" applyFill="1" applyBorder="1"/>
    <xf numFmtId="0" fontId="13" fillId="2" borderId="19" xfId="8" applyFill="1" applyBorder="1"/>
    <xf numFmtId="0" fontId="13" fillId="5" borderId="20" xfId="8" applyFont="1" applyFill="1" applyBorder="1"/>
    <xf numFmtId="0" fontId="13" fillId="5" borderId="5" xfId="8" applyFill="1" applyBorder="1"/>
    <xf numFmtId="0" fontId="13" fillId="5" borderId="19" xfId="8" applyFill="1" applyBorder="1"/>
    <xf numFmtId="168" fontId="13" fillId="0" borderId="2" xfId="8" applyNumberFormat="1" applyBorder="1"/>
    <xf numFmtId="0" fontId="13" fillId="2" borderId="21" xfId="8" applyFill="1" applyBorder="1"/>
    <xf numFmtId="0" fontId="13" fillId="5" borderId="22" xfId="8" applyFont="1" applyFill="1" applyBorder="1"/>
    <xf numFmtId="0" fontId="13" fillId="5" borderId="23" xfId="8" applyFill="1" applyBorder="1"/>
    <xf numFmtId="0" fontId="13" fillId="5" borderId="21" xfId="8" applyFill="1" applyBorder="1"/>
    <xf numFmtId="3" fontId="0" fillId="0" borderId="2" xfId="0" applyNumberFormat="1" applyFill="1" applyBorder="1"/>
    <xf numFmtId="167" fontId="0" fillId="0" borderId="2" xfId="4" applyNumberFormat="1" applyFont="1" applyFill="1" applyBorder="1"/>
    <xf numFmtId="0" fontId="4" fillId="0" borderId="0" xfId="0" applyFont="1" applyFill="1" applyBorder="1"/>
    <xf numFmtId="165" fontId="4" fillId="0" borderId="0" xfId="0" applyNumberFormat="1" applyFont="1" applyFill="1" applyBorder="1"/>
    <xf numFmtId="9" fontId="4" fillId="0" borderId="2" xfId="4" applyFont="1" applyFill="1" applyBorder="1"/>
    <xf numFmtId="0" fontId="0" fillId="3" borderId="0" xfId="4" applyNumberFormat="1" applyFont="1" applyFill="1"/>
    <xf numFmtId="9" fontId="0" fillId="3" borderId="0" xfId="4" applyFont="1" applyFill="1" applyBorder="1"/>
    <xf numFmtId="0" fontId="12" fillId="0" borderId="0" xfId="0" applyFont="1" applyBorder="1"/>
    <xf numFmtId="169" fontId="0" fillId="3" borderId="2" xfId="0" applyNumberFormat="1" applyFill="1" applyBorder="1"/>
    <xf numFmtId="0" fontId="0" fillId="0" borderId="5" xfId="0" applyBorder="1" applyAlignment="1">
      <alignment wrapText="1"/>
    </xf>
    <xf numFmtId="166" fontId="5" fillId="0" borderId="0" xfId="0" applyNumberFormat="1" applyFont="1" applyBorder="1"/>
    <xf numFmtId="166" fontId="7" fillId="0" borderId="0" xfId="0" applyNumberFormat="1" applyFont="1" applyBorder="1"/>
    <xf numFmtId="9" fontId="0" fillId="0" borderId="2" xfId="9" applyFont="1" applyBorder="1"/>
    <xf numFmtId="0" fontId="13" fillId="0" borderId="2" xfId="8" applyFont="1" applyFill="1" applyBorder="1"/>
    <xf numFmtId="165" fontId="0" fillId="0" borderId="0" xfId="10" applyNumberFormat="1" applyFont="1" applyBorder="1"/>
    <xf numFmtId="9" fontId="0" fillId="0" borderId="0" xfId="9" applyFont="1" applyBorder="1"/>
    <xf numFmtId="1" fontId="13" fillId="0" borderId="2" xfId="8" applyNumberFormat="1" applyFont="1" applyBorder="1"/>
    <xf numFmtId="2" fontId="13" fillId="0" borderId="2" xfId="8" applyNumberFormat="1" applyFont="1" applyBorder="1"/>
    <xf numFmtId="165" fontId="17" fillId="0" borderId="2" xfId="10" applyNumberFormat="1" applyFont="1" applyBorder="1"/>
    <xf numFmtId="0" fontId="5" fillId="0" borderId="0" xfId="13"/>
    <xf numFmtId="0" fontId="7" fillId="0" borderId="2" xfId="13" applyFont="1" applyBorder="1"/>
    <xf numFmtId="0" fontId="8" fillId="0" borderId="2" xfId="13" applyFont="1" applyBorder="1"/>
    <xf numFmtId="166" fontId="5" fillId="0" borderId="2" xfId="13" applyNumberFormat="1" applyBorder="1"/>
    <xf numFmtId="166" fontId="5" fillId="0" borderId="0" xfId="13" applyNumberFormat="1"/>
    <xf numFmtId="166" fontId="7" fillId="0" borderId="2" xfId="13" applyNumberFormat="1" applyFont="1" applyBorder="1"/>
    <xf numFmtId="0" fontId="8" fillId="0" borderId="0" xfId="13" applyFont="1" applyFill="1" applyBorder="1"/>
    <xf numFmtId="0" fontId="7" fillId="0" borderId="0" xfId="13" applyFont="1" applyBorder="1"/>
    <xf numFmtId="0" fontId="5" fillId="0" borderId="0" xfId="13" applyBorder="1"/>
    <xf numFmtId="166" fontId="5" fillId="0" borderId="0" xfId="13" applyNumberFormat="1" applyBorder="1"/>
    <xf numFmtId="166" fontId="7" fillId="0" borderId="0" xfId="13" applyNumberFormat="1" applyFont="1" applyBorder="1"/>
    <xf numFmtId="166" fontId="5" fillId="0" borderId="2" xfId="13" applyNumberFormat="1" applyFont="1" applyBorder="1"/>
    <xf numFmtId="166" fontId="5" fillId="0" borderId="0" xfId="13" applyNumberFormat="1" applyFont="1" applyFill="1" applyBorder="1"/>
    <xf numFmtId="0" fontId="7" fillId="0" borderId="0" xfId="13" applyFont="1"/>
    <xf numFmtId="0" fontId="8" fillId="0" borderId="6" xfId="13" applyFont="1" applyBorder="1"/>
    <xf numFmtId="0" fontId="5" fillId="0" borderId="2" xfId="13" applyFont="1" applyBorder="1"/>
    <xf numFmtId="0" fontId="5" fillId="0" borderId="2" xfId="13" applyFont="1" applyFill="1" applyBorder="1"/>
    <xf numFmtId="0" fontId="5" fillId="0" borderId="2" xfId="13" applyBorder="1"/>
    <xf numFmtId="1" fontId="5" fillId="0" borderId="2" xfId="13" applyNumberFormat="1" applyBorder="1"/>
    <xf numFmtId="166" fontId="5" fillId="3" borderId="2" xfId="13" applyNumberFormat="1" applyFill="1" applyBorder="1"/>
    <xf numFmtId="166" fontId="5" fillId="0" borderId="2" xfId="13" applyNumberFormat="1" applyFill="1" applyBorder="1"/>
    <xf numFmtId="166" fontId="5" fillId="0" borderId="2" xfId="0" applyNumberFormat="1" applyFont="1" applyBorder="1" applyAlignment="1">
      <alignment wrapText="1"/>
    </xf>
    <xf numFmtId="166" fontId="5" fillId="0" borderId="2" xfId="0" applyNumberFormat="1" applyFont="1" applyFill="1" applyBorder="1" applyAlignment="1">
      <alignment wrapText="1"/>
    </xf>
    <xf numFmtId="0" fontId="0" fillId="0" borderId="2" xfId="0" applyBorder="1" applyAlignment="1">
      <alignment wrapText="1"/>
    </xf>
    <xf numFmtId="3" fontId="13" fillId="0" borderId="2" xfId="8" applyNumberFormat="1" applyBorder="1"/>
    <xf numFmtId="0" fontId="0" fillId="0" borderId="2" xfId="0" applyBorder="1" applyAlignment="1">
      <alignment horizontal="left" vertical="top"/>
    </xf>
    <xf numFmtId="0" fontId="0" fillId="0" borderId="23" xfId="0" applyFill="1" applyBorder="1" applyAlignment="1">
      <alignment horizontal="left" vertical="top"/>
    </xf>
    <xf numFmtId="0" fontId="0" fillId="0" borderId="0" xfId="0" applyFill="1" applyBorder="1" applyAlignment="1">
      <alignment horizontal="left" vertical="top"/>
    </xf>
    <xf numFmtId="167" fontId="0" fillId="0" borderId="0" xfId="9" applyNumberFormat="1" applyFont="1" applyBorder="1"/>
    <xf numFmtId="168" fontId="13" fillId="0" borderId="2" xfId="8" applyNumberFormat="1" applyFill="1" applyBorder="1"/>
    <xf numFmtId="0" fontId="8" fillId="0" borderId="0" xfId="13" applyFont="1"/>
    <xf numFmtId="1" fontId="5" fillId="0" borderId="0" xfId="13" applyNumberFormat="1" applyBorder="1"/>
    <xf numFmtId="1" fontId="11" fillId="0" borderId="0" xfId="6" applyNumberFormat="1" applyFont="1" applyBorder="1"/>
    <xf numFmtId="0" fontId="18" fillId="0" borderId="0" xfId="13" applyFont="1"/>
    <xf numFmtId="0" fontId="19" fillId="0" borderId="0" xfId="8" applyFont="1"/>
    <xf numFmtId="0" fontId="10" fillId="0" borderId="0" xfId="13" applyFont="1"/>
    <xf numFmtId="0" fontId="12" fillId="0" borderId="0" xfId="13" applyFont="1"/>
    <xf numFmtId="0" fontId="8" fillId="0" borderId="0" xfId="13" applyFont="1" applyAlignment="1">
      <alignment horizontal="center"/>
    </xf>
    <xf numFmtId="0" fontId="12" fillId="0" borderId="1" xfId="13" applyFont="1" applyBorder="1"/>
    <xf numFmtId="0" fontId="8" fillId="0" borderId="1" xfId="13" applyFont="1" applyBorder="1" applyAlignment="1">
      <alignment horizontal="center"/>
    </xf>
    <xf numFmtId="0" fontId="12" fillId="0" borderId="0" xfId="13" applyFont="1" applyBorder="1"/>
    <xf numFmtId="0" fontId="8" fillId="0" borderId="0" xfId="13" applyFont="1" applyBorder="1" applyAlignment="1">
      <alignment horizontal="center"/>
    </xf>
    <xf numFmtId="43" fontId="12" fillId="0" borderId="0" xfId="1" applyFont="1"/>
    <xf numFmtId="6" fontId="12" fillId="0" borderId="0" xfId="13" applyNumberFormat="1" applyFont="1"/>
    <xf numFmtId="43" fontId="12" fillId="0" borderId="0" xfId="13" applyNumberFormat="1" applyFont="1"/>
    <xf numFmtId="0" fontId="7" fillId="0" borderId="0" xfId="13" applyFont="1" applyAlignment="1">
      <alignment horizontal="left"/>
    </xf>
    <xf numFmtId="0" fontId="12" fillId="3" borderId="0" xfId="13" applyFont="1" applyFill="1"/>
    <xf numFmtId="6" fontId="12" fillId="3" borderId="0" xfId="1" applyNumberFormat="1" applyFont="1" applyFill="1"/>
    <xf numFmtId="43" fontId="12" fillId="0" borderId="0" xfId="13" applyNumberFormat="1" applyFont="1" applyBorder="1"/>
    <xf numFmtId="9" fontId="12" fillId="0" borderId="0" xfId="7" applyFont="1"/>
    <xf numFmtId="43" fontId="12" fillId="0" borderId="24" xfId="13" applyNumberFormat="1" applyFont="1" applyBorder="1"/>
    <xf numFmtId="43" fontId="12" fillId="3" borderId="0" xfId="1" applyFont="1" applyFill="1"/>
    <xf numFmtId="0" fontId="12" fillId="0" borderId="0" xfId="13" applyFont="1" applyFill="1"/>
    <xf numFmtId="43" fontId="12" fillId="0" borderId="0" xfId="1" applyFont="1" applyFill="1"/>
    <xf numFmtId="8" fontId="12" fillId="0" borderId="0" xfId="1" applyNumberFormat="1" applyFont="1" applyFill="1"/>
    <xf numFmtId="0" fontId="12" fillId="4" borderId="0" xfId="13" applyFont="1" applyFill="1"/>
    <xf numFmtId="43" fontId="12" fillId="4" borderId="0" xfId="1" applyFont="1" applyFill="1"/>
    <xf numFmtId="0" fontId="3" fillId="0" borderId="0" xfId="13" applyFont="1" applyBorder="1"/>
    <xf numFmtId="6" fontId="12" fillId="4" borderId="0" xfId="1" applyNumberFormat="1" applyFont="1" applyFill="1"/>
    <xf numFmtId="6" fontId="5" fillId="0" borderId="0" xfId="13" applyNumberFormat="1" applyBorder="1"/>
    <xf numFmtId="6" fontId="5" fillId="0" borderId="2" xfId="13" applyNumberFormat="1" applyFont="1" applyBorder="1"/>
    <xf numFmtId="0" fontId="5" fillId="0" borderId="0" xfId="13" applyFont="1" applyBorder="1"/>
    <xf numFmtId="0" fontId="5" fillId="0" borderId="0" xfId="13" applyFont="1"/>
    <xf numFmtId="1" fontId="5" fillId="0" borderId="2" xfId="13" applyNumberFormat="1" applyFont="1" applyBorder="1"/>
    <xf numFmtId="8" fontId="5" fillId="0" borderId="2" xfId="13" applyNumberFormat="1" applyFont="1" applyBorder="1"/>
    <xf numFmtId="3" fontId="5" fillId="0" borderId="2" xfId="13" applyNumberFormat="1" applyFont="1" applyBorder="1"/>
    <xf numFmtId="3" fontId="5" fillId="0" borderId="0" xfId="13" applyNumberFormat="1" applyFont="1" applyBorder="1"/>
    <xf numFmtId="6" fontId="5" fillId="0" borderId="0" xfId="13" applyNumberFormat="1" applyFont="1" applyBorder="1"/>
    <xf numFmtId="43" fontId="12" fillId="3" borderId="0" xfId="13" applyNumberFormat="1" applyFont="1" applyFill="1"/>
    <xf numFmtId="6" fontId="12" fillId="4" borderId="0" xfId="13" applyNumberFormat="1" applyFont="1" applyFill="1"/>
    <xf numFmtId="0" fontId="12" fillId="0" borderId="0" xfId="13" applyFont="1" applyAlignment="1">
      <alignment horizontal="left"/>
    </xf>
    <xf numFmtId="8" fontId="5" fillId="0" borderId="2" xfId="13" applyNumberFormat="1" applyBorder="1"/>
    <xf numFmtId="6" fontId="5" fillId="0" borderId="2" xfId="13" applyNumberFormat="1" applyBorder="1"/>
    <xf numFmtId="9" fontId="5" fillId="0" borderId="2" xfId="13" applyNumberFormat="1" applyBorder="1"/>
    <xf numFmtId="3" fontId="5" fillId="0" borderId="2" xfId="13" applyNumberFormat="1" applyBorder="1"/>
    <xf numFmtId="0" fontId="21" fillId="0" borderId="0" xfId="0" applyFont="1"/>
    <xf numFmtId="3" fontId="0" fillId="0" borderId="0" xfId="0" applyNumberFormat="1" applyBorder="1"/>
    <xf numFmtId="0" fontId="3" fillId="2" borderId="2" xfId="0" applyFont="1" applyFill="1" applyBorder="1" applyAlignment="1">
      <alignment horizontal="left"/>
    </xf>
    <xf numFmtId="0" fontId="3" fillId="2" borderId="2" xfId="0" applyFont="1" applyFill="1" applyBorder="1" applyAlignment="1">
      <alignment wrapText="1"/>
    </xf>
    <xf numFmtId="165" fontId="0" fillId="0" borderId="0" xfId="3" applyNumberFormat="1" applyFont="1" applyBorder="1"/>
    <xf numFmtId="3" fontId="3" fillId="0" borderId="0" xfId="0" applyNumberFormat="1" applyFont="1" applyFill="1" applyBorder="1"/>
    <xf numFmtId="0" fontId="23" fillId="2" borderId="25" xfId="15" applyFont="1" applyFill="1" applyBorder="1" applyAlignment="1">
      <alignment horizontal="center" wrapText="1"/>
    </xf>
    <xf numFmtId="165" fontId="23" fillId="2" borderId="26" xfId="10" applyNumberFormat="1" applyFont="1" applyFill="1" applyBorder="1" applyAlignment="1">
      <alignment horizontal="center" wrapText="1"/>
    </xf>
    <xf numFmtId="3" fontId="23" fillId="2" borderId="26" xfId="15" applyNumberFormat="1" applyFont="1" applyFill="1" applyBorder="1" applyAlignment="1">
      <alignment horizontal="center" wrapText="1"/>
    </xf>
    <xf numFmtId="44" fontId="23" fillId="2" borderId="26" xfId="12" applyFont="1" applyFill="1" applyBorder="1" applyAlignment="1">
      <alignment horizontal="center" wrapText="1"/>
    </xf>
    <xf numFmtId="0" fontId="23" fillId="6" borderId="26" xfId="15" applyFont="1" applyFill="1" applyBorder="1" applyAlignment="1">
      <alignment horizontal="center" wrapText="1"/>
    </xf>
    <xf numFmtId="0" fontId="7" fillId="6" borderId="26" xfId="14" applyFont="1" applyFill="1" applyBorder="1" applyAlignment="1">
      <alignment horizontal="center" wrapText="1"/>
    </xf>
    <xf numFmtId="0" fontId="23" fillId="6" borderId="27" xfId="15" applyFont="1" applyFill="1" applyBorder="1" applyAlignment="1">
      <alignment horizontal="center" wrapText="1"/>
    </xf>
    <xf numFmtId="0" fontId="3" fillId="3" borderId="2" xfId="8" applyFont="1" applyFill="1" applyBorder="1" applyAlignment="1">
      <alignment horizontal="left" vertical="top" wrapText="1"/>
    </xf>
    <xf numFmtId="0" fontId="4" fillId="0" borderId="0" xfId="8" applyFont="1"/>
    <xf numFmtId="0" fontId="4" fillId="0" borderId="28" xfId="8" applyFont="1" applyBorder="1"/>
    <xf numFmtId="165" fontId="4" fillId="0" borderId="28" xfId="10" applyNumberFormat="1" applyFont="1" applyBorder="1"/>
    <xf numFmtId="42" fontId="4" fillId="0" borderId="28" xfId="8" applyNumberFormat="1" applyFont="1" applyBorder="1"/>
    <xf numFmtId="0" fontId="4" fillId="0" borderId="29" xfId="8" applyFont="1" applyBorder="1" applyAlignment="1">
      <alignment horizontal="center"/>
    </xf>
    <xf numFmtId="0" fontId="4" fillId="0" borderId="30" xfId="8" applyFont="1" applyBorder="1"/>
    <xf numFmtId="165" fontId="4" fillId="0" borderId="30" xfId="10" applyNumberFormat="1" applyFont="1" applyBorder="1"/>
    <xf numFmtId="42" fontId="4" fillId="0" borderId="30" xfId="8" applyNumberFormat="1" applyFont="1" applyBorder="1"/>
    <xf numFmtId="0" fontId="4" fillId="0" borderId="30" xfId="8" applyFont="1" applyBorder="1" applyAlignment="1">
      <alignment horizontal="center"/>
    </xf>
    <xf numFmtId="0" fontId="4" fillId="3" borderId="0" xfId="8" applyFont="1" applyFill="1"/>
    <xf numFmtId="0" fontId="4" fillId="3" borderId="30" xfId="8" applyFont="1" applyFill="1" applyBorder="1"/>
    <xf numFmtId="165" fontId="4" fillId="3" borderId="30" xfId="10" applyNumberFormat="1" applyFont="1" applyFill="1" applyBorder="1"/>
    <xf numFmtId="42" fontId="4" fillId="3" borderId="30" xfId="8" applyNumberFormat="1" applyFont="1" applyFill="1" applyBorder="1"/>
    <xf numFmtId="44" fontId="4" fillId="3" borderId="30" xfId="8" applyNumberFormat="1" applyFont="1" applyFill="1" applyBorder="1"/>
    <xf numFmtId="0" fontId="4" fillId="3" borderId="30" xfId="8" applyFont="1" applyFill="1" applyBorder="1" applyAlignment="1">
      <alignment horizontal="center"/>
    </xf>
    <xf numFmtId="44" fontId="4" fillId="0" borderId="30" xfId="8" applyNumberFormat="1" applyFont="1" applyBorder="1"/>
    <xf numFmtId="0" fontId="4" fillId="0" borderId="31" xfId="8" applyFont="1" applyBorder="1"/>
    <xf numFmtId="165" fontId="4" fillId="0" borderId="31" xfId="10" applyNumberFormat="1" applyFont="1" applyBorder="1"/>
    <xf numFmtId="42" fontId="4" fillId="0" borderId="31" xfId="8" applyNumberFormat="1" applyFont="1" applyBorder="1"/>
    <xf numFmtId="0" fontId="4" fillId="0" borderId="31" xfId="8" applyFont="1" applyBorder="1" applyAlignment="1">
      <alignment horizontal="center"/>
    </xf>
    <xf numFmtId="165" fontId="0" fillId="0" borderId="0" xfId="10" applyNumberFormat="1" applyFont="1"/>
    <xf numFmtId="0" fontId="23" fillId="2" borderId="2" xfId="15" applyFont="1" applyFill="1" applyBorder="1" applyAlignment="1">
      <alignment horizontal="center" wrapText="1"/>
    </xf>
    <xf numFmtId="165" fontId="23" fillId="2" borderId="2" xfId="10" applyNumberFormat="1" applyFont="1" applyFill="1" applyBorder="1" applyAlignment="1">
      <alignment horizontal="center" wrapText="1"/>
    </xf>
    <xf numFmtId="3" fontId="23" fillId="2" borderId="2" xfId="15" applyNumberFormat="1" applyFont="1" applyFill="1" applyBorder="1" applyAlignment="1">
      <alignment horizontal="center" wrapText="1"/>
    </xf>
    <xf numFmtId="44" fontId="23" fillId="2" borderId="2" xfId="12" applyFont="1" applyFill="1" applyBorder="1" applyAlignment="1">
      <alignment horizontal="center" wrapText="1"/>
    </xf>
    <xf numFmtId="0" fontId="3" fillId="6" borderId="2" xfId="8" applyFont="1" applyFill="1" applyBorder="1" applyAlignment="1">
      <alignment horizontal="center" wrapText="1"/>
    </xf>
    <xf numFmtId="0" fontId="3" fillId="6" borderId="2" xfId="16" applyFont="1" applyFill="1" applyBorder="1" applyAlignment="1">
      <alignment wrapText="1"/>
    </xf>
    <xf numFmtId="0" fontId="4" fillId="0" borderId="2" xfId="8" applyFont="1" applyBorder="1"/>
    <xf numFmtId="165" fontId="4" fillId="0" borderId="2" xfId="10" applyNumberFormat="1" applyFont="1" applyBorder="1"/>
    <xf numFmtId="42" fontId="4" fillId="0" borderId="2" xfId="8" applyNumberFormat="1" applyFont="1" applyBorder="1"/>
    <xf numFmtId="166" fontId="13" fillId="0" borderId="2" xfId="8" applyNumberFormat="1" applyBorder="1"/>
    <xf numFmtId="0" fontId="4" fillId="3" borderId="2" xfId="8" applyFont="1" applyFill="1" applyBorder="1"/>
    <xf numFmtId="165" fontId="4" fillId="3" borderId="2" xfId="10" applyNumberFormat="1" applyFont="1" applyFill="1" applyBorder="1"/>
    <xf numFmtId="42" fontId="4" fillId="3" borderId="2" xfId="8" applyNumberFormat="1" applyFont="1" applyFill="1" applyBorder="1"/>
    <xf numFmtId="0" fontId="13" fillId="3" borderId="2" xfId="8" applyFill="1" applyBorder="1"/>
    <xf numFmtId="166" fontId="13" fillId="3" borderId="2" xfId="8" applyNumberFormat="1" applyFill="1" applyBorder="1"/>
    <xf numFmtId="42" fontId="4" fillId="0" borderId="2" xfId="8" quotePrefix="1" applyNumberFormat="1" applyFont="1" applyBorder="1"/>
    <xf numFmtId="0" fontId="3" fillId="8" borderId="2" xfId="8" applyFont="1" applyFill="1" applyBorder="1" applyAlignment="1">
      <alignment horizontal="center" wrapText="1"/>
    </xf>
    <xf numFmtId="0" fontId="14" fillId="6" borderId="2" xfId="8" applyFont="1" applyFill="1" applyBorder="1" applyAlignment="1">
      <alignment wrapText="1"/>
    </xf>
    <xf numFmtId="0" fontId="3" fillId="9" borderId="2" xfId="8" applyFont="1" applyFill="1" applyBorder="1" applyAlignment="1">
      <alignment horizontal="center" wrapText="1"/>
    </xf>
    <xf numFmtId="165" fontId="3" fillId="9" borderId="2" xfId="17" applyNumberFormat="1" applyFont="1" applyFill="1" applyBorder="1" applyAlignment="1">
      <alignment horizontal="center" wrapText="1"/>
    </xf>
    <xf numFmtId="0" fontId="14" fillId="0" borderId="2" xfId="8" applyFont="1" applyBorder="1" applyAlignment="1">
      <alignment wrapText="1"/>
    </xf>
    <xf numFmtId="43" fontId="4" fillId="0" borderId="2" xfId="10" applyNumberFormat="1" applyFont="1" applyBorder="1"/>
    <xf numFmtId="9" fontId="4" fillId="0" borderId="2" xfId="9" applyFont="1" applyBorder="1"/>
    <xf numFmtId="0" fontId="4" fillId="10" borderId="2" xfId="8" applyFont="1" applyFill="1" applyBorder="1"/>
    <xf numFmtId="165" fontId="4" fillId="10" borderId="2" xfId="10" applyNumberFormat="1" applyFont="1" applyFill="1" applyBorder="1"/>
    <xf numFmtId="42" fontId="4" fillId="10" borderId="2" xfId="8" applyNumberFormat="1" applyFont="1" applyFill="1" applyBorder="1"/>
    <xf numFmtId="170" fontId="4" fillId="10" borderId="2" xfId="8" applyNumberFormat="1" applyFont="1" applyFill="1" applyBorder="1"/>
    <xf numFmtId="43" fontId="4" fillId="10" borderId="2" xfId="10" applyNumberFormat="1" applyFont="1" applyFill="1" applyBorder="1"/>
    <xf numFmtId="9" fontId="4" fillId="10" borderId="2" xfId="9" applyFont="1" applyFill="1" applyBorder="1"/>
    <xf numFmtId="9" fontId="0" fillId="10" borderId="2" xfId="9" applyFont="1" applyFill="1" applyBorder="1"/>
    <xf numFmtId="0" fontId="13" fillId="10" borderId="2" xfId="8" applyFill="1" applyBorder="1"/>
    <xf numFmtId="0" fontId="3" fillId="7" borderId="2" xfId="16" applyFont="1" applyFill="1" applyBorder="1" applyAlignment="1">
      <alignment wrapText="1"/>
    </xf>
    <xf numFmtId="0" fontId="4" fillId="0" borderId="2" xfId="8" applyFont="1" applyFill="1" applyBorder="1"/>
    <xf numFmtId="165" fontId="4" fillId="0" borderId="2" xfId="10" applyNumberFormat="1" applyFont="1" applyFill="1" applyBorder="1"/>
    <xf numFmtId="42" fontId="4" fillId="0" borderId="2" xfId="8" applyNumberFormat="1" applyFont="1" applyFill="1" applyBorder="1"/>
    <xf numFmtId="43" fontId="4" fillId="0" borderId="2" xfId="10" applyNumberFormat="1" applyFont="1" applyFill="1" applyBorder="1"/>
    <xf numFmtId="9" fontId="4" fillId="0" borderId="2" xfId="9" applyFont="1" applyFill="1" applyBorder="1"/>
    <xf numFmtId="9" fontId="0" fillId="0" borderId="2" xfId="9" applyFont="1" applyFill="1" applyBorder="1"/>
    <xf numFmtId="0" fontId="18" fillId="0" borderId="32" xfId="14" applyFont="1" applyBorder="1" applyAlignment="1">
      <alignment vertical="center"/>
    </xf>
    <xf numFmtId="0" fontId="18" fillId="0" borderId="4" xfId="14" applyFont="1" applyBorder="1" applyAlignment="1">
      <alignment vertical="center" wrapText="1"/>
    </xf>
    <xf numFmtId="0" fontId="14" fillId="7" borderId="2" xfId="8" applyFont="1" applyFill="1" applyBorder="1" applyAlignment="1">
      <alignment horizontal="center"/>
    </xf>
    <xf numFmtId="0" fontId="14" fillId="0" borderId="2" xfId="8" applyFont="1" applyBorder="1" applyAlignment="1">
      <alignment horizontal="center" vertical="center"/>
    </xf>
    <xf numFmtId="0" fontId="14" fillId="0" borderId="5" xfId="8" applyFont="1" applyFill="1" applyBorder="1" applyAlignment="1">
      <alignment horizontal="center" vertical="center" wrapText="1"/>
    </xf>
    <xf numFmtId="0" fontId="14" fillId="0" borderId="5" xfId="8" applyFont="1" applyBorder="1" applyAlignment="1">
      <alignment horizontal="center" vertical="center"/>
    </xf>
    <xf numFmtId="0" fontId="14" fillId="2" borderId="2" xfId="8" applyFont="1" applyFill="1" applyBorder="1" applyAlignment="1">
      <alignment horizontal="left" vertical="top" wrapText="1"/>
    </xf>
    <xf numFmtId="0" fontId="14" fillId="0" borderId="2" xfId="8" applyFont="1" applyBorder="1" applyAlignment="1">
      <alignment horizontal="center" vertical="center" wrapText="1"/>
    </xf>
    <xf numFmtId="166" fontId="5" fillId="0" borderId="2" xfId="8" applyNumberFormat="1" applyFont="1" applyBorder="1" applyAlignment="1">
      <alignment wrapText="1"/>
    </xf>
    <xf numFmtId="166" fontId="13" fillId="0" borderId="2" xfId="8" applyNumberFormat="1" applyFont="1" applyBorder="1"/>
    <xf numFmtId="0" fontId="13" fillId="0" borderId="2" xfId="8" applyFont="1" applyBorder="1" applyAlignment="1">
      <alignment wrapText="1"/>
    </xf>
    <xf numFmtId="166" fontId="5" fillId="0" borderId="2" xfId="8" applyNumberFormat="1" applyFont="1" applyFill="1" applyBorder="1" applyAlignment="1">
      <alignment wrapText="1"/>
    </xf>
    <xf numFmtId="166" fontId="0" fillId="0" borderId="0" xfId="0" applyNumberFormat="1"/>
    <xf numFmtId="1" fontId="5" fillId="0" borderId="2" xfId="14" applyNumberFormat="1" applyBorder="1"/>
    <xf numFmtId="0" fontId="5" fillId="0" borderId="2" xfId="14" applyBorder="1"/>
    <xf numFmtId="0" fontId="5" fillId="0" borderId="2" xfId="14" applyFont="1" applyBorder="1"/>
    <xf numFmtId="2" fontId="5" fillId="0" borderId="2" xfId="14" applyNumberFormat="1" applyBorder="1"/>
    <xf numFmtId="0" fontId="5" fillId="0" borderId="0" xfId="14"/>
    <xf numFmtId="14" fontId="5" fillId="0" borderId="2" xfId="14" applyNumberFormat="1" applyBorder="1"/>
    <xf numFmtId="171" fontId="5" fillId="0" borderId="2" xfId="14" applyNumberFormat="1" applyBorder="1"/>
    <xf numFmtId="0" fontId="18" fillId="0" borderId="0" xfId="14" applyFont="1"/>
    <xf numFmtId="0" fontId="18" fillId="0" borderId="0" xfId="8" applyFont="1"/>
    <xf numFmtId="0" fontId="18" fillId="0" borderId="0" xfId="8" applyFont="1" applyBorder="1"/>
    <xf numFmtId="0" fontId="25" fillId="0" borderId="0" xfId="0" applyFont="1"/>
    <xf numFmtId="0" fontId="26" fillId="0" borderId="0" xfId="0" applyFont="1" applyAlignment="1">
      <alignment horizontal="left" vertical="center"/>
    </xf>
    <xf numFmtId="0" fontId="27" fillId="0" borderId="0" xfId="0" applyFont="1"/>
    <xf numFmtId="0" fontId="28" fillId="0" borderId="0" xfId="0" applyFont="1"/>
    <xf numFmtId="0" fontId="29" fillId="0" borderId="0" xfId="0" applyFont="1"/>
    <xf numFmtId="0" fontId="30" fillId="0" borderId="0" xfId="0" applyFont="1"/>
    <xf numFmtId="0" fontId="31" fillId="0" borderId="0" xfId="0" applyFont="1"/>
    <xf numFmtId="0" fontId="0" fillId="11" borderId="2" xfId="0" applyFill="1" applyBorder="1"/>
    <xf numFmtId="0" fontId="0" fillId="11" borderId="2" xfId="0" applyFill="1" applyBorder="1" applyAlignment="1">
      <alignment wrapText="1"/>
    </xf>
    <xf numFmtId="0" fontId="0" fillId="11" borderId="2" xfId="0" applyFill="1" applyBorder="1" applyAlignment="1">
      <alignment horizontal="right"/>
    </xf>
    <xf numFmtId="0" fontId="0" fillId="11" borderId="5" xfId="0" applyFill="1" applyBorder="1"/>
    <xf numFmtId="164" fontId="0" fillId="0" borderId="16" xfId="0" applyNumberFormat="1" applyBorder="1"/>
    <xf numFmtId="0" fontId="32" fillId="0" borderId="0" xfId="0" applyFont="1"/>
    <xf numFmtId="0" fontId="5" fillId="0" borderId="2" xfId="14" applyBorder="1" applyAlignment="1">
      <alignment horizontal="center"/>
    </xf>
    <xf numFmtId="0" fontId="4" fillId="0" borderId="0" xfId="0" applyFont="1"/>
    <xf numFmtId="0" fontId="13" fillId="0" borderId="2" xfId="8" applyBorder="1" applyAlignment="1">
      <alignment horizontal="center"/>
    </xf>
    <xf numFmtId="0" fontId="13" fillId="0" borderId="2" xfId="11" applyFont="1" applyBorder="1" applyAlignment="1">
      <alignment horizontal="center"/>
    </xf>
    <xf numFmtId="0" fontId="13" fillId="0" borderId="7" xfId="8" applyFont="1" applyBorder="1" applyAlignment="1">
      <alignment horizontal="center"/>
    </xf>
    <xf numFmtId="0" fontId="13" fillId="0" borderId="8" xfId="8" applyFont="1" applyBorder="1" applyAlignment="1">
      <alignment horizontal="center"/>
    </xf>
    <xf numFmtId="0" fontId="13" fillId="0" borderId="10" xfId="8" applyFont="1" applyBorder="1" applyAlignment="1">
      <alignment horizontal="center"/>
    </xf>
    <xf numFmtId="0" fontId="13" fillId="0" borderId="2" xfId="8" applyFont="1" applyBorder="1" applyAlignment="1">
      <alignment horizontal="center"/>
    </xf>
    <xf numFmtId="0" fontId="13" fillId="0" borderId="12" xfId="8" applyFont="1" applyBorder="1" applyAlignment="1">
      <alignment horizontal="center"/>
    </xf>
    <xf numFmtId="0" fontId="13" fillId="0" borderId="13" xfId="8" applyFont="1" applyBorder="1" applyAlignment="1">
      <alignment horizontal="center"/>
    </xf>
    <xf numFmtId="0" fontId="14" fillId="2" borderId="15" xfId="8" applyFont="1" applyFill="1" applyBorder="1" applyAlignment="1">
      <alignment horizontal="left"/>
    </xf>
    <xf numFmtId="0" fontId="14" fillId="2" borderId="16" xfId="8" applyFont="1" applyFill="1" applyBorder="1" applyAlignment="1">
      <alignment horizontal="left"/>
    </xf>
    <xf numFmtId="0" fontId="14" fillId="2" borderId="17" xfId="8" applyFont="1" applyFill="1" applyBorder="1" applyAlignment="1">
      <alignment horizontal="left"/>
    </xf>
    <xf numFmtId="167" fontId="14" fillId="5" borderId="7" xfId="9" applyNumberFormat="1" applyFont="1" applyFill="1" applyBorder="1" applyAlignment="1">
      <alignment horizontal="left"/>
    </xf>
    <xf numFmtId="167" fontId="14" fillId="5" borderId="8" xfId="9" applyNumberFormat="1" applyFont="1" applyFill="1" applyBorder="1" applyAlignment="1">
      <alignment horizontal="left"/>
    </xf>
    <xf numFmtId="167" fontId="14" fillId="5" borderId="9" xfId="9" applyNumberFormat="1" applyFont="1" applyFill="1" applyBorder="1" applyAlignment="1">
      <alignment horizontal="left"/>
    </xf>
    <xf numFmtId="0" fontId="18" fillId="0" borderId="0" xfId="13" applyFont="1" applyAlignment="1">
      <alignment horizontal="left"/>
    </xf>
    <xf numFmtId="0" fontId="18" fillId="3" borderId="0" xfId="13" applyFont="1" applyFill="1" applyAlignment="1">
      <alignment horizontal="center"/>
    </xf>
    <xf numFmtId="0" fontId="8" fillId="0" borderId="0" xfId="13" applyFont="1" applyAlignment="1">
      <alignment horizontal="center"/>
    </xf>
    <xf numFmtId="0" fontId="8" fillId="0" borderId="0" xfId="13" applyFont="1" applyAlignment="1">
      <alignment horizontal="left"/>
    </xf>
    <xf numFmtId="0" fontId="8" fillId="3" borderId="0" xfId="13" applyFont="1" applyFill="1" applyAlignment="1">
      <alignment horizontal="center"/>
    </xf>
    <xf numFmtId="0" fontId="8" fillId="4" borderId="0" xfId="13" applyFont="1" applyFill="1" applyAlignment="1">
      <alignment horizontal="center"/>
    </xf>
    <xf numFmtId="0" fontId="12" fillId="3" borderId="2" xfId="13" applyFont="1" applyFill="1" applyBorder="1" applyAlignment="1">
      <alignment horizont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Fill="1" applyBorder="1" applyAlignment="1">
      <alignment horizontal="center" vertical="center" wrapText="1"/>
    </xf>
    <xf numFmtId="0" fontId="14" fillId="7" borderId="5" xfId="8" applyFont="1" applyFill="1" applyBorder="1" applyAlignment="1">
      <alignment horizontal="center" vertical="center"/>
    </xf>
    <xf numFmtId="0" fontId="14" fillId="7" borderId="16" xfId="8" applyFont="1" applyFill="1" applyBorder="1" applyAlignment="1">
      <alignment horizontal="center" vertical="center"/>
    </xf>
    <xf numFmtId="0" fontId="14" fillId="7" borderId="2" xfId="8" applyFont="1" applyFill="1" applyBorder="1" applyAlignment="1">
      <alignment horizontal="center"/>
    </xf>
    <xf numFmtId="0" fontId="20" fillId="0" borderId="2" xfId="8" applyFont="1" applyBorder="1" applyAlignment="1">
      <alignment horizontal="center" vertical="center"/>
    </xf>
    <xf numFmtId="0" fontId="20" fillId="0" borderId="33" xfId="8" applyFont="1" applyBorder="1" applyAlignment="1">
      <alignment horizontal="center" vertical="center"/>
    </xf>
    <xf numFmtId="0" fontId="20" fillId="0" borderId="34" xfId="8" applyFont="1" applyBorder="1" applyAlignment="1">
      <alignment horizontal="center" vertical="center"/>
    </xf>
    <xf numFmtId="0" fontId="20" fillId="0" borderId="35" xfId="8" applyFont="1" applyBorder="1" applyAlignment="1">
      <alignment horizontal="center" vertical="center"/>
    </xf>
    <xf numFmtId="0" fontId="20" fillId="0" borderId="1" xfId="8" applyFont="1" applyBorder="1" applyAlignment="1">
      <alignment horizontal="center" vertical="center"/>
    </xf>
    <xf numFmtId="0" fontId="20" fillId="0" borderId="36" xfId="8" applyFont="1" applyBorder="1" applyAlignment="1">
      <alignment horizontal="center" vertical="center"/>
    </xf>
    <xf numFmtId="0" fontId="14" fillId="7" borderId="2" xfId="8" applyFont="1" applyFill="1" applyBorder="1" applyAlignment="1">
      <alignment horizontal="center" vertical="top" wrapText="1"/>
    </xf>
    <xf numFmtId="0" fontId="14" fillId="7" borderId="6" xfId="8" applyFont="1" applyFill="1" applyBorder="1" applyAlignment="1">
      <alignment horizontal="center" vertical="top" wrapText="1"/>
    </xf>
    <xf numFmtId="0" fontId="14" fillId="7" borderId="5" xfId="8" applyFont="1" applyFill="1" applyBorder="1" applyAlignment="1">
      <alignment horizontal="center" wrapText="1"/>
    </xf>
    <xf numFmtId="0" fontId="14" fillId="7" borderId="18" xfId="8" applyFont="1" applyFill="1" applyBorder="1" applyAlignment="1">
      <alignment horizontal="center" wrapText="1"/>
    </xf>
    <xf numFmtId="0" fontId="14" fillId="2" borderId="2" xfId="8" applyFont="1" applyFill="1" applyBorder="1" applyAlignment="1">
      <alignment horizontal="center" vertical="center" wrapText="1"/>
    </xf>
    <xf numFmtId="0" fontId="14" fillId="2" borderId="2" xfId="8" applyFont="1" applyFill="1" applyBorder="1" applyAlignment="1">
      <alignment horizontal="center" vertical="center"/>
    </xf>
    <xf numFmtId="0" fontId="14" fillId="2" borderId="2" xfId="8" applyFont="1" applyFill="1" applyBorder="1" applyAlignment="1">
      <alignment horizontal="center"/>
    </xf>
    <xf numFmtId="0" fontId="14" fillId="2" borderId="6" xfId="8" applyFont="1" applyFill="1" applyBorder="1" applyAlignment="1">
      <alignment horizontal="center" wrapText="1"/>
    </xf>
    <xf numFmtId="0" fontId="14" fillId="2" borderId="3" xfId="8" applyFont="1" applyFill="1" applyBorder="1" applyAlignment="1">
      <alignment horizontal="center" wrapText="1"/>
    </xf>
  </cellXfs>
  <cellStyles count="21">
    <cellStyle name="Comma" xfId="3" builtinId="3"/>
    <cellStyle name="Comma 2" xfId="1"/>
    <cellStyle name="Comma 2 2" xfId="17"/>
    <cellStyle name="Comma 3" xfId="6"/>
    <cellStyle name="Comma 4" xfId="10"/>
    <cellStyle name="Comma 5" xfId="18"/>
    <cellStyle name="Currency 2" xfId="12"/>
    <cellStyle name="Hyperlink 2" xfId="11"/>
    <cellStyle name="Normal" xfId="0" builtinId="0"/>
    <cellStyle name="Normal 2" xfId="2"/>
    <cellStyle name="Normal 2 2" xfId="14"/>
    <cellStyle name="Normal 3" xfId="5"/>
    <cellStyle name="Normal 3 2" xfId="16"/>
    <cellStyle name="Normal 4" xfId="8"/>
    <cellStyle name="Normal 5" xfId="13"/>
    <cellStyle name="Normal 6" xfId="19"/>
    <cellStyle name="Normal_Sheet1 2" xfId="15"/>
    <cellStyle name="Percent" xfId="4" builtinId="5"/>
    <cellStyle name="Percent 2" xfId="7"/>
    <cellStyle name="Percent 3" xfId="9"/>
    <cellStyle name="Percent 4" xf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Waynesville Solid Waste Costs</a:t>
            </a:r>
          </a:p>
        </c:rich>
      </c:tx>
      <c:overlay val="0"/>
    </c:title>
    <c:autoTitleDeleted val="0"/>
    <c:plotArea>
      <c:layout/>
      <c:barChart>
        <c:barDir val="col"/>
        <c:grouping val="stacked"/>
        <c:varyColors val="0"/>
        <c:ser>
          <c:idx val="0"/>
          <c:order val="0"/>
          <c:tx>
            <c:strRef>
              <c:f>'B1'!$B$7</c:f>
              <c:strCache>
                <c:ptCount val="1"/>
                <c:pt idx="0">
                  <c:v>Driver</c:v>
                </c:pt>
              </c:strCache>
            </c:strRef>
          </c:tx>
          <c:invertIfNegative val="0"/>
          <c:cat>
            <c:strRef>
              <c:f>'B1'!$C$6:$H$6</c:f>
              <c:strCache>
                <c:ptCount val="6"/>
                <c:pt idx="0">
                  <c:v>Bbag</c:v>
                </c:pt>
                <c:pt idx="1">
                  <c:v>Comm</c:v>
                </c:pt>
                <c:pt idx="2">
                  <c:v>Res</c:v>
                </c:pt>
                <c:pt idx="3">
                  <c:v>Junk</c:v>
                </c:pt>
                <c:pt idx="4">
                  <c:v>Yard</c:v>
                </c:pt>
                <c:pt idx="5">
                  <c:v>Streets</c:v>
                </c:pt>
              </c:strCache>
            </c:strRef>
          </c:cat>
          <c:val>
            <c:numRef>
              <c:f>'B1'!$C$7:$H$7</c:f>
              <c:numCache>
                <c:formatCode>"$"#,##0</c:formatCode>
                <c:ptCount val="6"/>
                <c:pt idx="0">
                  <c:v>59517.119999999995</c:v>
                </c:pt>
                <c:pt idx="1">
                  <c:v>60952.32</c:v>
                </c:pt>
                <c:pt idx="2">
                  <c:v>64595.960000000006</c:v>
                </c:pt>
                <c:pt idx="3">
                  <c:v>24643.200000000001</c:v>
                </c:pt>
                <c:pt idx="4">
                  <c:v>110535.20000000001</c:v>
                </c:pt>
                <c:pt idx="5">
                  <c:v>12480</c:v>
                </c:pt>
              </c:numCache>
            </c:numRef>
          </c:val>
        </c:ser>
        <c:ser>
          <c:idx val="1"/>
          <c:order val="1"/>
          <c:tx>
            <c:strRef>
              <c:f>'B1'!$B$8</c:f>
              <c:strCache>
                <c:ptCount val="1"/>
                <c:pt idx="0">
                  <c:v>Worker</c:v>
                </c:pt>
              </c:strCache>
            </c:strRef>
          </c:tx>
          <c:invertIfNegative val="0"/>
          <c:cat>
            <c:strRef>
              <c:f>'B1'!$C$6:$H$6</c:f>
              <c:strCache>
                <c:ptCount val="6"/>
                <c:pt idx="0">
                  <c:v>Bbag</c:v>
                </c:pt>
                <c:pt idx="1">
                  <c:v>Comm</c:v>
                </c:pt>
                <c:pt idx="2">
                  <c:v>Res</c:v>
                </c:pt>
                <c:pt idx="3">
                  <c:v>Junk</c:v>
                </c:pt>
                <c:pt idx="4">
                  <c:v>Yard</c:v>
                </c:pt>
                <c:pt idx="5">
                  <c:v>Streets</c:v>
                </c:pt>
              </c:strCache>
            </c:strRef>
          </c:cat>
          <c:val>
            <c:numRef>
              <c:f>'B1'!$C$8:$H$8</c:f>
              <c:numCache>
                <c:formatCode>"$"#,##0</c:formatCode>
                <c:ptCount val="6"/>
                <c:pt idx="0">
                  <c:v>0</c:v>
                </c:pt>
                <c:pt idx="1">
                  <c:v>16523.52</c:v>
                </c:pt>
                <c:pt idx="2">
                  <c:v>99963.5</c:v>
                </c:pt>
                <c:pt idx="3">
                  <c:v>19065.599999999999</c:v>
                </c:pt>
                <c:pt idx="4">
                  <c:v>108267.6</c:v>
                </c:pt>
                <c:pt idx="5">
                  <c:v>49982.400000000001</c:v>
                </c:pt>
              </c:numCache>
            </c:numRef>
          </c:val>
        </c:ser>
        <c:ser>
          <c:idx val="2"/>
          <c:order val="2"/>
          <c:tx>
            <c:strRef>
              <c:f>'B1'!$B$9</c:f>
              <c:strCache>
                <c:ptCount val="1"/>
                <c:pt idx="0">
                  <c:v>Grinder</c:v>
                </c:pt>
              </c:strCache>
            </c:strRef>
          </c:tx>
          <c:invertIfNegative val="0"/>
          <c:cat>
            <c:strRef>
              <c:f>'B1'!$C$6:$H$6</c:f>
              <c:strCache>
                <c:ptCount val="6"/>
                <c:pt idx="0">
                  <c:v>Bbag</c:v>
                </c:pt>
                <c:pt idx="1">
                  <c:v>Comm</c:v>
                </c:pt>
                <c:pt idx="2">
                  <c:v>Res</c:v>
                </c:pt>
                <c:pt idx="3">
                  <c:v>Junk</c:v>
                </c:pt>
                <c:pt idx="4">
                  <c:v>Yard</c:v>
                </c:pt>
                <c:pt idx="5">
                  <c:v>Streets</c:v>
                </c:pt>
              </c:strCache>
            </c:strRef>
          </c:cat>
          <c:val>
            <c:numRef>
              <c:f>'B1'!$C$9:$H$9</c:f>
              <c:numCache>
                <c:formatCode>"$"#,##0</c:formatCode>
                <c:ptCount val="6"/>
                <c:pt idx="0">
                  <c:v>0</c:v>
                </c:pt>
                <c:pt idx="1">
                  <c:v>0</c:v>
                </c:pt>
                <c:pt idx="2">
                  <c:v>0</c:v>
                </c:pt>
                <c:pt idx="3">
                  <c:v>0</c:v>
                </c:pt>
                <c:pt idx="4">
                  <c:v>24250</c:v>
                </c:pt>
                <c:pt idx="5">
                  <c:v>0</c:v>
                </c:pt>
              </c:numCache>
            </c:numRef>
          </c:val>
        </c:ser>
        <c:ser>
          <c:idx val="3"/>
          <c:order val="3"/>
          <c:tx>
            <c:strRef>
              <c:f>'B1'!$B$10</c:f>
              <c:strCache>
                <c:ptCount val="1"/>
                <c:pt idx="0">
                  <c:v>Tipping Fee</c:v>
                </c:pt>
              </c:strCache>
            </c:strRef>
          </c:tx>
          <c:invertIfNegative val="0"/>
          <c:cat>
            <c:strRef>
              <c:f>'B1'!$C$6:$H$6</c:f>
              <c:strCache>
                <c:ptCount val="6"/>
                <c:pt idx="0">
                  <c:v>Bbag</c:v>
                </c:pt>
                <c:pt idx="1">
                  <c:v>Comm</c:v>
                </c:pt>
                <c:pt idx="2">
                  <c:v>Res</c:v>
                </c:pt>
                <c:pt idx="3">
                  <c:v>Junk</c:v>
                </c:pt>
                <c:pt idx="4">
                  <c:v>Yard</c:v>
                </c:pt>
                <c:pt idx="5">
                  <c:v>Streets</c:v>
                </c:pt>
              </c:strCache>
            </c:strRef>
          </c:cat>
          <c:val>
            <c:numRef>
              <c:f>'B1'!$C$10:$H$10</c:f>
              <c:numCache>
                <c:formatCode>"$"#,##0</c:formatCode>
                <c:ptCount val="6"/>
                <c:pt idx="0">
                  <c:v>0</c:v>
                </c:pt>
                <c:pt idx="1">
                  <c:v>161298.85</c:v>
                </c:pt>
                <c:pt idx="2">
                  <c:v>0</c:v>
                </c:pt>
                <c:pt idx="3">
                  <c:v>0</c:v>
                </c:pt>
                <c:pt idx="4">
                  <c:v>0</c:v>
                </c:pt>
                <c:pt idx="5">
                  <c:v>12000</c:v>
                </c:pt>
              </c:numCache>
            </c:numRef>
          </c:val>
        </c:ser>
        <c:ser>
          <c:idx val="4"/>
          <c:order val="4"/>
          <c:tx>
            <c:strRef>
              <c:f>'B1'!$B$11</c:f>
              <c:strCache>
                <c:ptCount val="1"/>
                <c:pt idx="0">
                  <c:v>Fuel</c:v>
                </c:pt>
              </c:strCache>
            </c:strRef>
          </c:tx>
          <c:invertIfNegative val="0"/>
          <c:cat>
            <c:strRef>
              <c:f>'B1'!$C$6:$H$6</c:f>
              <c:strCache>
                <c:ptCount val="6"/>
                <c:pt idx="0">
                  <c:v>Bbag</c:v>
                </c:pt>
                <c:pt idx="1">
                  <c:v>Comm</c:v>
                </c:pt>
                <c:pt idx="2">
                  <c:v>Res</c:v>
                </c:pt>
                <c:pt idx="3">
                  <c:v>Junk</c:v>
                </c:pt>
                <c:pt idx="4">
                  <c:v>Yard</c:v>
                </c:pt>
                <c:pt idx="5">
                  <c:v>Streets</c:v>
                </c:pt>
              </c:strCache>
            </c:strRef>
          </c:cat>
          <c:val>
            <c:numRef>
              <c:f>'B1'!$C$11:$H$11</c:f>
              <c:numCache>
                <c:formatCode>"$"#,##0</c:formatCode>
                <c:ptCount val="6"/>
                <c:pt idx="0">
                  <c:v>6206</c:v>
                </c:pt>
                <c:pt idx="1">
                  <c:v>12202</c:v>
                </c:pt>
                <c:pt idx="2">
                  <c:v>14510</c:v>
                </c:pt>
                <c:pt idx="3">
                  <c:v>3950</c:v>
                </c:pt>
                <c:pt idx="4">
                  <c:v>14459</c:v>
                </c:pt>
                <c:pt idx="5">
                  <c:v>4859.17</c:v>
                </c:pt>
              </c:numCache>
            </c:numRef>
          </c:val>
        </c:ser>
        <c:ser>
          <c:idx val="5"/>
          <c:order val="5"/>
          <c:tx>
            <c:strRef>
              <c:f>'B1'!$B$12</c:f>
              <c:strCache>
                <c:ptCount val="1"/>
                <c:pt idx="0">
                  <c:v>Repair &amp; Maint.</c:v>
                </c:pt>
              </c:strCache>
            </c:strRef>
          </c:tx>
          <c:invertIfNegative val="0"/>
          <c:cat>
            <c:strRef>
              <c:f>'B1'!$C$6:$H$6</c:f>
              <c:strCache>
                <c:ptCount val="6"/>
                <c:pt idx="0">
                  <c:v>Bbag</c:v>
                </c:pt>
                <c:pt idx="1">
                  <c:v>Comm</c:v>
                </c:pt>
                <c:pt idx="2">
                  <c:v>Res</c:v>
                </c:pt>
                <c:pt idx="3">
                  <c:v>Junk</c:v>
                </c:pt>
                <c:pt idx="4">
                  <c:v>Yard</c:v>
                </c:pt>
                <c:pt idx="5">
                  <c:v>Streets</c:v>
                </c:pt>
              </c:strCache>
            </c:strRef>
          </c:cat>
          <c:val>
            <c:numRef>
              <c:f>'B1'!$C$12:$H$12</c:f>
              <c:numCache>
                <c:formatCode>"$"#,##0</c:formatCode>
                <c:ptCount val="6"/>
                <c:pt idx="0">
                  <c:v>7506</c:v>
                </c:pt>
                <c:pt idx="1">
                  <c:v>14758</c:v>
                </c:pt>
                <c:pt idx="2">
                  <c:v>17573</c:v>
                </c:pt>
                <c:pt idx="3">
                  <c:v>4777</c:v>
                </c:pt>
                <c:pt idx="4">
                  <c:v>17487</c:v>
                </c:pt>
                <c:pt idx="5">
                  <c:v>5906</c:v>
                </c:pt>
              </c:numCache>
            </c:numRef>
          </c:val>
        </c:ser>
        <c:ser>
          <c:idx val="6"/>
          <c:order val="6"/>
          <c:tx>
            <c:strRef>
              <c:f>'B1'!$B$13</c:f>
              <c:strCache>
                <c:ptCount val="1"/>
                <c:pt idx="0">
                  <c:v>Vehicles</c:v>
                </c:pt>
              </c:strCache>
            </c:strRef>
          </c:tx>
          <c:invertIfNegative val="0"/>
          <c:cat>
            <c:strRef>
              <c:f>'B1'!$C$6:$H$6</c:f>
              <c:strCache>
                <c:ptCount val="6"/>
                <c:pt idx="0">
                  <c:v>Bbag</c:v>
                </c:pt>
                <c:pt idx="1">
                  <c:v>Comm</c:v>
                </c:pt>
                <c:pt idx="2">
                  <c:v>Res</c:v>
                </c:pt>
                <c:pt idx="3">
                  <c:v>Junk</c:v>
                </c:pt>
                <c:pt idx="4">
                  <c:v>Yard</c:v>
                </c:pt>
                <c:pt idx="5">
                  <c:v>Streets</c:v>
                </c:pt>
              </c:strCache>
            </c:strRef>
          </c:cat>
          <c:val>
            <c:numRef>
              <c:f>'B1'!$C$13:$H$13</c:f>
              <c:numCache>
                <c:formatCode>"$"#,##0</c:formatCode>
                <c:ptCount val="6"/>
                <c:pt idx="0">
                  <c:v>18571.428571428572</c:v>
                </c:pt>
                <c:pt idx="1">
                  <c:v>64285.714285714283</c:v>
                </c:pt>
                <c:pt idx="2">
                  <c:v>46142.857142857145</c:v>
                </c:pt>
                <c:pt idx="3">
                  <c:v>9285.7142857142862</c:v>
                </c:pt>
                <c:pt idx="4">
                  <c:v>92714.28571428571</c:v>
                </c:pt>
                <c:pt idx="5">
                  <c:v>26142.857142857141</c:v>
                </c:pt>
              </c:numCache>
            </c:numRef>
          </c:val>
        </c:ser>
        <c:ser>
          <c:idx val="7"/>
          <c:order val="7"/>
          <c:tx>
            <c:strRef>
              <c:f>'B1'!$B$14</c:f>
              <c:strCache>
                <c:ptCount val="1"/>
                <c:pt idx="0">
                  <c:v>Overhead</c:v>
                </c:pt>
              </c:strCache>
            </c:strRef>
          </c:tx>
          <c:invertIfNegative val="0"/>
          <c:cat>
            <c:strRef>
              <c:f>'B1'!$C$6:$H$6</c:f>
              <c:strCache>
                <c:ptCount val="6"/>
                <c:pt idx="0">
                  <c:v>Bbag</c:v>
                </c:pt>
                <c:pt idx="1">
                  <c:v>Comm</c:v>
                </c:pt>
                <c:pt idx="2">
                  <c:v>Res</c:v>
                </c:pt>
                <c:pt idx="3">
                  <c:v>Junk</c:v>
                </c:pt>
                <c:pt idx="4">
                  <c:v>Yard</c:v>
                </c:pt>
                <c:pt idx="5">
                  <c:v>Streets</c:v>
                </c:pt>
              </c:strCache>
            </c:strRef>
          </c:cat>
          <c:val>
            <c:numRef>
              <c:f>'B1'!$C$14:$H$14</c:f>
              <c:numCache>
                <c:formatCode>"$"#,##0</c:formatCode>
                <c:ptCount val="6"/>
                <c:pt idx="0">
                  <c:v>18360.109714285714</c:v>
                </c:pt>
                <c:pt idx="1">
                  <c:v>66004.08085714285</c:v>
                </c:pt>
                <c:pt idx="2">
                  <c:v>48557.06342857144</c:v>
                </c:pt>
                <c:pt idx="3">
                  <c:v>12344.302857142859</c:v>
                </c:pt>
                <c:pt idx="4">
                  <c:v>73542.617142857154</c:v>
                </c:pt>
                <c:pt idx="5">
                  <c:v>22274.08542857143</c:v>
                </c:pt>
              </c:numCache>
            </c:numRef>
          </c:val>
        </c:ser>
        <c:dLbls>
          <c:showLegendKey val="0"/>
          <c:showVal val="0"/>
          <c:showCatName val="0"/>
          <c:showSerName val="0"/>
          <c:showPercent val="0"/>
          <c:showBubbleSize val="0"/>
        </c:dLbls>
        <c:gapWidth val="150"/>
        <c:overlap val="100"/>
        <c:axId val="103880576"/>
        <c:axId val="103882112"/>
      </c:barChart>
      <c:catAx>
        <c:axId val="103880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3882112"/>
        <c:crosses val="autoZero"/>
        <c:auto val="1"/>
        <c:lblAlgn val="ctr"/>
        <c:lblOffset val="100"/>
        <c:noMultiLvlLbl val="0"/>
      </c:catAx>
      <c:valAx>
        <c:axId val="103882112"/>
        <c:scaling>
          <c:orientation val="minMax"/>
        </c:scaling>
        <c:delete val="0"/>
        <c:axPos val="l"/>
        <c:majorGridlines/>
        <c:numFmt formatCode="&quot;$&quot;#,##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03880576"/>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1"/>
          <c:order val="0"/>
          <c:tx>
            <c:strRef>
              <c:f>'C6.2'!$B$33</c:f>
              <c:strCache>
                <c:ptCount val="1"/>
                <c:pt idx="0">
                  <c:v>Cumulative Net Present Worth</c:v>
                </c:pt>
              </c:strCache>
            </c:strRef>
          </c:tx>
          <c:val>
            <c:numRef>
              <c:f>'C6.2'!$C$33:$W$33</c:f>
              <c:numCache>
                <c:formatCode>"$"#,##0_);[Red]\("$"#,##0\)</c:formatCode>
                <c:ptCount val="21"/>
                <c:pt idx="0">
                  <c:v>0</c:v>
                </c:pt>
                <c:pt idx="1">
                  <c:v>0</c:v>
                </c:pt>
                <c:pt idx="2">
                  <c:v>-78617.520150414493</c:v>
                </c:pt>
                <c:pt idx="3">
                  <c:v>-136944.29101022994</c:v>
                </c:pt>
                <c:pt idx="4">
                  <c:v>-191948.15052058053</c:v>
                </c:pt>
                <c:pt idx="5">
                  <c:v>-159766.93139865409</c:v>
                </c:pt>
                <c:pt idx="6">
                  <c:v>-143243.23647231565</c:v>
                </c:pt>
                <c:pt idx="7">
                  <c:v>-142019.90325322162</c:v>
                </c:pt>
                <c:pt idx="8">
                  <c:v>-60109.540935151846</c:v>
                </c:pt>
                <c:pt idx="9">
                  <c:v>4988.4455370390933</c:v>
                </c:pt>
                <c:pt idx="10">
                  <c:v>53673.020783822947</c:v>
                </c:pt>
                <c:pt idx="11">
                  <c:v>183473.64703167937</c:v>
                </c:pt>
                <c:pt idx="12">
                  <c:v>295320.58038714377</c:v>
                </c:pt>
                <c:pt idx="13">
                  <c:v>389646.07045410259</c:v>
                </c:pt>
                <c:pt idx="14">
                  <c:v>565476.15658763645</c:v>
                </c:pt>
                <c:pt idx="15">
                  <c:v>722228.11872038222</c:v>
                </c:pt>
                <c:pt idx="16">
                  <c:v>860357.99263125658</c:v>
                </c:pt>
                <c:pt idx="17">
                  <c:v>1080285.0053799208</c:v>
                </c:pt>
                <c:pt idx="18">
                  <c:v>1280115.1279370438</c:v>
                </c:pt>
                <c:pt idx="19">
                  <c:v>1460400.5504785918</c:v>
                </c:pt>
                <c:pt idx="20">
                  <c:v>1722887.9067403874</c:v>
                </c:pt>
              </c:numCache>
            </c:numRef>
          </c:val>
          <c:smooth val="0"/>
        </c:ser>
        <c:dLbls>
          <c:showLegendKey val="0"/>
          <c:showVal val="0"/>
          <c:showCatName val="0"/>
          <c:showSerName val="0"/>
          <c:showPercent val="0"/>
          <c:showBubbleSize val="0"/>
        </c:dLbls>
        <c:marker val="1"/>
        <c:smooth val="0"/>
        <c:axId val="117117312"/>
        <c:axId val="117118848"/>
      </c:lineChart>
      <c:catAx>
        <c:axId val="117117312"/>
        <c:scaling>
          <c:orientation val="minMax"/>
        </c:scaling>
        <c:delete val="0"/>
        <c:axPos val="b"/>
        <c:majorTickMark val="out"/>
        <c:minorTickMark val="none"/>
        <c:tickLblPos val="nextTo"/>
        <c:crossAx val="117118848"/>
        <c:crosses val="autoZero"/>
        <c:auto val="1"/>
        <c:lblAlgn val="ctr"/>
        <c:lblOffset val="100"/>
        <c:noMultiLvlLbl val="0"/>
      </c:catAx>
      <c:valAx>
        <c:axId val="117118848"/>
        <c:scaling>
          <c:orientation val="minMax"/>
        </c:scaling>
        <c:delete val="0"/>
        <c:axPos val="l"/>
        <c:majorGridlines/>
        <c:numFmt formatCode="&quot;$&quot;#,##0_);[Red]\(&quot;$&quot;#,##0\)" sourceLinked="1"/>
        <c:majorTickMark val="out"/>
        <c:minorTickMark val="none"/>
        <c:tickLblPos val="nextTo"/>
        <c:crossAx val="117117312"/>
        <c:crosses val="autoZero"/>
        <c:crossBetween val="between"/>
      </c:valAx>
    </c:plotArea>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1"/>
          <c:order val="0"/>
          <c:tx>
            <c:strRef>
              <c:f>'C6.3'!$B$33</c:f>
              <c:strCache>
                <c:ptCount val="1"/>
                <c:pt idx="0">
                  <c:v>Cumulative Net Present Worth</c:v>
                </c:pt>
              </c:strCache>
            </c:strRef>
          </c:tx>
          <c:val>
            <c:numRef>
              <c:f>'C6.3'!$C$33:$W$33</c:f>
              <c:numCache>
                <c:formatCode>"$"#,##0_);[Red]\("$"#,##0\)</c:formatCode>
                <c:ptCount val="21"/>
                <c:pt idx="0">
                  <c:v>0</c:v>
                </c:pt>
                <c:pt idx="1">
                  <c:v>0</c:v>
                </c:pt>
                <c:pt idx="2">
                  <c:v>-77862.817393723075</c:v>
                </c:pt>
                <c:pt idx="3">
                  <c:v>-131821.20430365542</c:v>
                </c:pt>
                <c:pt idx="4">
                  <c:v>-181721.97617909452</c:v>
                </c:pt>
                <c:pt idx="5">
                  <c:v>-131612.88817585364</c:v>
                </c:pt>
                <c:pt idx="6">
                  <c:v>-99625.180848127493</c:v>
                </c:pt>
                <c:pt idx="7">
                  <c:v>-85351.130178500563</c:v>
                </c:pt>
                <c:pt idx="8">
                  <c:v>21020.379065065077</c:v>
                </c:pt>
                <c:pt idx="9">
                  <c:v>107949.23007935287</c:v>
                </c:pt>
                <c:pt idx="10">
                  <c:v>175894.11998651191</c:v>
                </c:pt>
                <c:pt idx="11">
                  <c:v>336403.89847011399</c:v>
                </c:pt>
                <c:pt idx="12">
                  <c:v>476167.58688269131</c:v>
                </c:pt>
                <c:pt idx="13">
                  <c:v>595679.06006350601</c:v>
                </c:pt>
                <c:pt idx="14">
                  <c:v>808176.03087069513</c:v>
                </c:pt>
                <c:pt idx="15">
                  <c:v>998642.09576794086</c:v>
                </c:pt>
                <c:pt idx="16">
                  <c:v>1167599.1737556003</c:v>
                </c:pt>
                <c:pt idx="17">
                  <c:v>1429844.4535990809</c:v>
                </c:pt>
                <c:pt idx="18">
                  <c:v>1668890.6388638383</c:v>
                </c:pt>
                <c:pt idx="19">
                  <c:v>1885372.8301702703</c:v>
                </c:pt>
                <c:pt idx="20">
                  <c:v>2195574.1491957703</c:v>
                </c:pt>
              </c:numCache>
            </c:numRef>
          </c:val>
          <c:smooth val="0"/>
        </c:ser>
        <c:dLbls>
          <c:showLegendKey val="0"/>
          <c:showVal val="0"/>
          <c:showCatName val="0"/>
          <c:showSerName val="0"/>
          <c:showPercent val="0"/>
          <c:showBubbleSize val="0"/>
        </c:dLbls>
        <c:marker val="1"/>
        <c:smooth val="0"/>
        <c:axId val="117138944"/>
        <c:axId val="117140480"/>
      </c:lineChart>
      <c:catAx>
        <c:axId val="117138944"/>
        <c:scaling>
          <c:orientation val="minMax"/>
        </c:scaling>
        <c:delete val="0"/>
        <c:axPos val="b"/>
        <c:majorTickMark val="out"/>
        <c:minorTickMark val="none"/>
        <c:tickLblPos val="nextTo"/>
        <c:crossAx val="117140480"/>
        <c:crosses val="autoZero"/>
        <c:auto val="1"/>
        <c:lblAlgn val="ctr"/>
        <c:lblOffset val="100"/>
        <c:noMultiLvlLbl val="0"/>
      </c:catAx>
      <c:valAx>
        <c:axId val="117140480"/>
        <c:scaling>
          <c:orientation val="minMax"/>
        </c:scaling>
        <c:delete val="0"/>
        <c:axPos val="l"/>
        <c:majorGridlines/>
        <c:numFmt formatCode="&quot;$&quot;#,##0_);[Red]\(&quot;$&quot;#,##0\)" sourceLinked="1"/>
        <c:majorTickMark val="out"/>
        <c:minorTickMark val="none"/>
        <c:tickLblPos val="nextTo"/>
        <c:crossAx val="117138944"/>
        <c:crosses val="autoZero"/>
        <c:crossBetween val="between"/>
      </c:valAx>
    </c:plotArea>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1"/>
          <c:order val="0"/>
          <c:tx>
            <c:strRef>
              <c:f>'C6.4'!$B$33</c:f>
              <c:strCache>
                <c:ptCount val="1"/>
                <c:pt idx="0">
                  <c:v>Cumulative Net Present Worth</c:v>
                </c:pt>
              </c:strCache>
            </c:strRef>
          </c:tx>
          <c:val>
            <c:numRef>
              <c:f>'C6.4'!$C$33:$W$33</c:f>
              <c:numCache>
                <c:formatCode>"$"#,##0_);[Red]\("$"#,##0\)</c:formatCode>
                <c:ptCount val="21"/>
                <c:pt idx="0">
                  <c:v>0</c:v>
                </c:pt>
                <c:pt idx="1">
                  <c:v>0</c:v>
                </c:pt>
                <c:pt idx="2">
                  <c:v>-74119.366233783774</c:v>
                </c:pt>
                <c:pt idx="3">
                  <c:v>-120749.35875600111</c:v>
                </c:pt>
                <c:pt idx="4">
                  <c:v>-162615.49419752203</c:v>
                </c:pt>
                <c:pt idx="5">
                  <c:v>-91675.176483180985</c:v>
                </c:pt>
                <c:pt idx="6">
                  <c:v>-41348.0128553373</c:v>
                </c:pt>
                <c:pt idx="7">
                  <c:v>-11175.449335473979</c:v>
                </c:pt>
                <c:pt idx="8">
                  <c:v>122477.6195852169</c:v>
                </c:pt>
                <c:pt idx="9">
                  <c:v>234030.62853984983</c:v>
                </c:pt>
                <c:pt idx="10">
                  <c:v>324002.26791526441</c:v>
                </c:pt>
                <c:pt idx="11">
                  <c:v>517961.03310780134</c:v>
                </c:pt>
                <c:pt idx="12">
                  <c:v>688354.96648843901</c:v>
                </c:pt>
                <c:pt idx="13">
                  <c:v>835739.82144491305</c:v>
                </c:pt>
                <c:pt idx="14">
                  <c:v>1087565.2352158125</c:v>
                </c:pt>
                <c:pt idx="15">
                  <c:v>1314381.3692609777</c:v>
                </c:pt>
                <c:pt idx="16">
                  <c:v>1516776.2718782318</c:v>
                </c:pt>
                <c:pt idx="17">
                  <c:v>1823925.3372486387</c:v>
                </c:pt>
                <c:pt idx="18">
                  <c:v>2104748.2428989857</c:v>
                </c:pt>
                <c:pt idx="19">
                  <c:v>2359963.2389398147</c:v>
                </c:pt>
                <c:pt idx="20">
                  <c:v>2720390.1717372872</c:v>
                </c:pt>
              </c:numCache>
            </c:numRef>
          </c:val>
          <c:smooth val="0"/>
        </c:ser>
        <c:dLbls>
          <c:showLegendKey val="0"/>
          <c:showVal val="0"/>
          <c:showCatName val="0"/>
          <c:showSerName val="0"/>
          <c:showPercent val="0"/>
          <c:showBubbleSize val="0"/>
        </c:dLbls>
        <c:marker val="1"/>
        <c:smooth val="0"/>
        <c:axId val="117623808"/>
        <c:axId val="117637888"/>
      </c:lineChart>
      <c:catAx>
        <c:axId val="117623808"/>
        <c:scaling>
          <c:orientation val="minMax"/>
        </c:scaling>
        <c:delete val="0"/>
        <c:axPos val="b"/>
        <c:majorTickMark val="out"/>
        <c:minorTickMark val="none"/>
        <c:tickLblPos val="nextTo"/>
        <c:crossAx val="117637888"/>
        <c:crosses val="autoZero"/>
        <c:auto val="1"/>
        <c:lblAlgn val="ctr"/>
        <c:lblOffset val="100"/>
        <c:noMultiLvlLbl val="0"/>
      </c:catAx>
      <c:valAx>
        <c:axId val="117637888"/>
        <c:scaling>
          <c:orientation val="minMax"/>
        </c:scaling>
        <c:delete val="0"/>
        <c:axPos val="l"/>
        <c:majorGridlines/>
        <c:numFmt formatCode="&quot;$&quot;#,##0_);[Red]\(&quot;$&quot;#,##0\)" sourceLinked="1"/>
        <c:majorTickMark val="out"/>
        <c:minorTickMark val="none"/>
        <c:tickLblPos val="nextTo"/>
        <c:crossAx val="117623808"/>
        <c:crosses val="autoZero"/>
        <c:crossBetween val="between"/>
      </c:valAx>
    </c:plotArea>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Tonnage Scenarios for New Transfer Station</a:t>
            </a:r>
          </a:p>
        </c:rich>
      </c:tx>
      <c:overlay val="0"/>
    </c:title>
    <c:autoTitleDeleted val="0"/>
    <c:plotArea>
      <c:layout/>
      <c:barChart>
        <c:barDir val="col"/>
        <c:grouping val="stacked"/>
        <c:varyColors val="0"/>
        <c:ser>
          <c:idx val="0"/>
          <c:order val="0"/>
          <c:tx>
            <c:strRef>
              <c:f>'C6.5'!$B$21</c:f>
              <c:strCache>
                <c:ptCount val="1"/>
                <c:pt idx="0">
                  <c:v>Town of Waynesville</c:v>
                </c:pt>
              </c:strCache>
            </c:strRef>
          </c:tx>
          <c:invertIfNegative val="0"/>
          <c:cat>
            <c:strRef>
              <c:f>'C6.5'!$C$20:$F$20</c:f>
              <c:strCache>
                <c:ptCount val="4"/>
                <c:pt idx="0">
                  <c:v>Minimum, 18K TPY</c:v>
                </c:pt>
                <c:pt idx="1">
                  <c:v>Low, 21K TPY</c:v>
                </c:pt>
                <c:pt idx="2">
                  <c:v>High, 24K TPY</c:v>
                </c:pt>
                <c:pt idx="3">
                  <c:v>Maximum, 27K TPY</c:v>
                </c:pt>
              </c:strCache>
            </c:strRef>
          </c:cat>
          <c:val>
            <c:numRef>
              <c:f>'C6.5'!$C$21:$F$21</c:f>
              <c:numCache>
                <c:formatCode>_(* #,##0_);_(* \(#,##0\);_(* "-"??_);_(@_)</c:formatCode>
                <c:ptCount val="4"/>
                <c:pt idx="0">
                  <c:v>6716.4051872502951</c:v>
                </c:pt>
                <c:pt idx="1">
                  <c:v>6716.4051872502951</c:v>
                </c:pt>
                <c:pt idx="2">
                  <c:v>6716.4051872502951</c:v>
                </c:pt>
                <c:pt idx="3">
                  <c:v>6716.4051872502951</c:v>
                </c:pt>
              </c:numCache>
            </c:numRef>
          </c:val>
        </c:ser>
        <c:ser>
          <c:idx val="1"/>
          <c:order val="1"/>
          <c:tx>
            <c:strRef>
              <c:f>'C6.5'!$B$22</c:f>
              <c:strCache>
                <c:ptCount val="1"/>
                <c:pt idx="0">
                  <c:v>Towns of Canton and Clyde</c:v>
                </c:pt>
              </c:strCache>
            </c:strRef>
          </c:tx>
          <c:invertIfNegative val="0"/>
          <c:cat>
            <c:strRef>
              <c:f>'C6.5'!$C$20:$F$20</c:f>
              <c:strCache>
                <c:ptCount val="4"/>
                <c:pt idx="0">
                  <c:v>Minimum, 18K TPY</c:v>
                </c:pt>
                <c:pt idx="1">
                  <c:v>Low, 21K TPY</c:v>
                </c:pt>
                <c:pt idx="2">
                  <c:v>High, 24K TPY</c:v>
                </c:pt>
                <c:pt idx="3">
                  <c:v>Maximum, 27K TPY</c:v>
                </c:pt>
              </c:strCache>
            </c:strRef>
          </c:cat>
          <c:val>
            <c:numRef>
              <c:f>'C6.5'!$C$22:$F$22</c:f>
              <c:numCache>
                <c:formatCode>_(* #,##0_);_(* \(#,##0\);_(* "-"??_);_(@_)</c:formatCode>
                <c:ptCount val="4"/>
                <c:pt idx="0">
                  <c:v>1174.1643189159593</c:v>
                </c:pt>
                <c:pt idx="1">
                  <c:v>1174.1643189159593</c:v>
                </c:pt>
                <c:pt idx="2">
                  <c:v>1174.1643189159593</c:v>
                </c:pt>
                <c:pt idx="3">
                  <c:v>1174.1643189159593</c:v>
                </c:pt>
              </c:numCache>
            </c:numRef>
          </c:val>
        </c:ser>
        <c:ser>
          <c:idx val="2"/>
          <c:order val="2"/>
          <c:tx>
            <c:strRef>
              <c:f>'C6.5'!$B$23</c:f>
              <c:strCache>
                <c:ptCount val="1"/>
                <c:pt idx="0">
                  <c:v>Minimum from Private Haulers</c:v>
                </c:pt>
              </c:strCache>
            </c:strRef>
          </c:tx>
          <c:invertIfNegative val="0"/>
          <c:cat>
            <c:strRef>
              <c:f>'C6.5'!$C$20:$F$20</c:f>
              <c:strCache>
                <c:ptCount val="4"/>
                <c:pt idx="0">
                  <c:v>Minimum, 18K TPY</c:v>
                </c:pt>
                <c:pt idx="1">
                  <c:v>Low, 21K TPY</c:v>
                </c:pt>
                <c:pt idx="2">
                  <c:v>High, 24K TPY</c:v>
                </c:pt>
                <c:pt idx="3">
                  <c:v>Maximum, 27K TPY</c:v>
                </c:pt>
              </c:strCache>
            </c:strRef>
          </c:cat>
          <c:val>
            <c:numRef>
              <c:f>'C6.5'!$C$23:$F$23</c:f>
              <c:numCache>
                <c:formatCode>_(* #,##0_);_(* \(#,##0\);_(* "-"??_);_(@_)</c:formatCode>
                <c:ptCount val="4"/>
                <c:pt idx="0">
                  <c:v>10139.254236286046</c:v>
                </c:pt>
                <c:pt idx="1">
                  <c:v>10139.254236286046</c:v>
                </c:pt>
                <c:pt idx="2">
                  <c:v>10139.254236286046</c:v>
                </c:pt>
                <c:pt idx="3">
                  <c:v>10139.254236286046</c:v>
                </c:pt>
              </c:numCache>
            </c:numRef>
          </c:val>
        </c:ser>
        <c:ser>
          <c:idx val="3"/>
          <c:order val="3"/>
          <c:tx>
            <c:strRef>
              <c:f>'C6.5'!$B$24</c:f>
              <c:strCache>
                <c:ptCount val="1"/>
                <c:pt idx="0">
                  <c:v>Additional Solid Waste</c:v>
                </c:pt>
              </c:strCache>
            </c:strRef>
          </c:tx>
          <c:invertIfNegative val="0"/>
          <c:cat>
            <c:strRef>
              <c:f>'C6.5'!$C$20:$F$20</c:f>
              <c:strCache>
                <c:ptCount val="4"/>
                <c:pt idx="0">
                  <c:v>Minimum, 18K TPY</c:v>
                </c:pt>
                <c:pt idx="1">
                  <c:v>Low, 21K TPY</c:v>
                </c:pt>
                <c:pt idx="2">
                  <c:v>High, 24K TPY</c:v>
                </c:pt>
                <c:pt idx="3">
                  <c:v>Maximum, 27K TPY</c:v>
                </c:pt>
              </c:strCache>
            </c:strRef>
          </c:cat>
          <c:val>
            <c:numRef>
              <c:f>'C6.5'!$C$24:$F$24</c:f>
              <c:numCache>
                <c:formatCode>_(* #,##0_);_(* \(#,##0\);_(* "-"??_);_(@_)</c:formatCode>
                <c:ptCount val="4"/>
                <c:pt idx="0">
                  <c:v>0</c:v>
                </c:pt>
                <c:pt idx="1">
                  <c:v>3000</c:v>
                </c:pt>
                <c:pt idx="2">
                  <c:v>6000</c:v>
                </c:pt>
                <c:pt idx="3">
                  <c:v>9000</c:v>
                </c:pt>
              </c:numCache>
            </c:numRef>
          </c:val>
        </c:ser>
        <c:dLbls>
          <c:showLegendKey val="0"/>
          <c:showVal val="0"/>
          <c:showCatName val="0"/>
          <c:showSerName val="0"/>
          <c:showPercent val="0"/>
          <c:showBubbleSize val="0"/>
        </c:dLbls>
        <c:gapWidth val="150"/>
        <c:overlap val="100"/>
        <c:axId val="117688960"/>
        <c:axId val="117694848"/>
      </c:barChart>
      <c:catAx>
        <c:axId val="117688960"/>
        <c:scaling>
          <c:orientation val="minMax"/>
        </c:scaling>
        <c:delete val="0"/>
        <c:axPos val="b"/>
        <c:numFmt formatCode="#,##0" sourceLinked="1"/>
        <c:majorTickMark val="out"/>
        <c:minorTickMark val="none"/>
        <c:tickLblPos val="nextTo"/>
        <c:crossAx val="117694848"/>
        <c:crosses val="autoZero"/>
        <c:auto val="1"/>
        <c:lblAlgn val="ctr"/>
        <c:lblOffset val="100"/>
        <c:noMultiLvlLbl val="0"/>
      </c:catAx>
      <c:valAx>
        <c:axId val="117694848"/>
        <c:scaling>
          <c:orientation val="minMax"/>
        </c:scaling>
        <c:delete val="0"/>
        <c:axPos val="l"/>
        <c:majorGridlines/>
        <c:title>
          <c:tx>
            <c:rich>
              <a:bodyPr rot="-5400000" vert="horz"/>
              <a:lstStyle/>
              <a:p>
                <a:pPr>
                  <a:defRPr/>
                </a:pPr>
                <a:r>
                  <a:rPr lang="en-US"/>
                  <a:t>Annual</a:t>
                </a:r>
                <a:r>
                  <a:rPr lang="en-US" baseline="0"/>
                  <a:t> Tons to New Transfer Station</a:t>
                </a:r>
                <a:endParaRPr lang="en-US"/>
              </a:p>
            </c:rich>
          </c:tx>
          <c:overlay val="0"/>
        </c:title>
        <c:numFmt formatCode="_(* #,##0_);_(* \(#,##0\);_(* &quot;-&quot;??_);_(@_)" sourceLinked="1"/>
        <c:majorTickMark val="out"/>
        <c:minorTickMark val="none"/>
        <c:tickLblPos val="nextTo"/>
        <c:crossAx val="11768896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Profit</a:t>
            </a:r>
            <a:r>
              <a:rPr lang="en-US" baseline="0"/>
              <a:t> Scenarios for Private Firm that Constructs and Operates Transfer Station</a:t>
            </a:r>
            <a:endParaRPr lang="en-US"/>
          </a:p>
        </c:rich>
      </c:tx>
      <c:layout>
        <c:manualLayout>
          <c:xMode val="edge"/>
          <c:yMode val="edge"/>
          <c:x val="0.11094595254406554"/>
          <c:y val="3.2407407407407406E-2"/>
        </c:manualLayout>
      </c:layout>
      <c:overlay val="0"/>
    </c:title>
    <c:autoTitleDeleted val="0"/>
    <c:plotArea>
      <c:layout/>
      <c:lineChart>
        <c:grouping val="standard"/>
        <c:varyColors val="0"/>
        <c:ser>
          <c:idx val="0"/>
          <c:order val="0"/>
          <c:tx>
            <c:strRef>
              <c:f>'C6.5'!$B$14</c:f>
              <c:strCache>
                <c:ptCount val="1"/>
                <c:pt idx="0">
                  <c:v>Minimum, 18K TPY</c:v>
                </c:pt>
              </c:strCache>
            </c:strRef>
          </c:tx>
          <c:cat>
            <c:numRef>
              <c:f>'C6.5'!$E$13:$N$13</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'C6.5'!$E$14:$N$14</c:f>
              <c:numCache>
                <c:formatCode>"$"#,##0_);[Red]\("$"#,##0\)</c:formatCode>
                <c:ptCount val="10"/>
                <c:pt idx="0">
                  <c:v>-85921.020664307638</c:v>
                </c:pt>
                <c:pt idx="1">
                  <c:v>-69881.66997626354</c:v>
                </c:pt>
                <c:pt idx="2">
                  <c:v>-69562.614343847614</c:v>
                </c:pt>
                <c:pt idx="3">
                  <c:v>21708.712812214857</c:v>
                </c:pt>
                <c:pt idx="4">
                  <c:v>5178.3579162324313</c:v>
                </c:pt>
                <c:pt idx="5">
                  <c:v>-12289.187360477168</c:v>
                </c:pt>
                <c:pt idx="6">
                  <c:v>85782.473667895654</c:v>
                </c:pt>
                <c:pt idx="7">
                  <c:v>68180.666550744791</c:v>
                </c:pt>
                <c:pt idx="8">
                  <c:v>49556.096600342309</c:v>
                </c:pt>
                <c:pt idx="9">
                  <c:v>163035.20574387093</c:v>
                </c:pt>
              </c:numCache>
            </c:numRef>
          </c:val>
          <c:smooth val="0"/>
        </c:ser>
        <c:ser>
          <c:idx val="1"/>
          <c:order val="1"/>
          <c:tx>
            <c:strRef>
              <c:f>'C6.5'!$B$15</c:f>
              <c:strCache>
                <c:ptCount val="1"/>
                <c:pt idx="0">
                  <c:v>Low, 21K TPY</c:v>
                </c:pt>
              </c:strCache>
            </c:strRef>
          </c:tx>
          <c:cat>
            <c:numRef>
              <c:f>'C6.5'!$E$13:$N$13</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'C6.5'!$E$15:$N$15</c:f>
              <c:numCache>
                <c:formatCode>"$"#,##0_);[Red]\("$"#,##0\)</c:formatCode>
                <c:ptCount val="10"/>
                <c:pt idx="0">
                  <c:v>-88434.018186475849</c:v>
                </c:pt>
                <c:pt idx="1">
                  <c:v>-68234.072167513659</c:v>
                </c:pt>
                <c:pt idx="2">
                  <c:v>-66920.605316469911</c:v>
                </c:pt>
                <c:pt idx="3">
                  <c:v>40719.508593360661</c:v>
                </c:pt>
                <c:pt idx="4">
                  <c:v>21744.055263966788</c:v>
                </c:pt>
                <c:pt idx="5">
                  <c:v>1674.2159819847438</c:v>
                </c:pt>
                <c:pt idx="6">
                  <c:v>116583.98624703242</c:v>
                </c:pt>
                <c:pt idx="7">
                  <c:v>96360.922435152344</c:v>
                </c:pt>
                <c:pt idx="8">
                  <c:v>74947.666843638057</c:v>
                </c:pt>
                <c:pt idx="9">
                  <c:v>207814.98461308004</c:v>
                </c:pt>
              </c:numCache>
            </c:numRef>
          </c:val>
          <c:smooth val="0"/>
        </c:ser>
        <c:ser>
          <c:idx val="2"/>
          <c:order val="2"/>
          <c:tx>
            <c:strRef>
              <c:f>'C6.5'!$B$16</c:f>
              <c:strCache>
                <c:ptCount val="1"/>
                <c:pt idx="0">
                  <c:v>High, 24K TPY</c:v>
                </c:pt>
              </c:strCache>
            </c:strRef>
          </c:tx>
          <c:cat>
            <c:numRef>
              <c:f>'C6.5'!$E$13:$N$13</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'C6.5'!$E$16:$N$16</c:f>
              <c:numCache>
                <c:formatCode>"$"#,##0_);[Red]\("$"#,##0\)</c:formatCode>
                <c:ptCount val="10"/>
                <c:pt idx="0">
                  <c:v>-87585.080224772915</c:v>
                </c:pt>
                <c:pt idx="1">
                  <c:v>-63123.680810376303</c:v>
                </c:pt>
                <c:pt idx="2">
                  <c:v>-60711.918934253277</c:v>
                </c:pt>
                <c:pt idx="3">
                  <c:v>63403.982049990445</c:v>
                </c:pt>
                <c:pt idx="4">
                  <c:v>42093.640617450001</c:v>
                </c:pt>
                <c:pt idx="5">
                  <c:v>19535.023970368085</c:v>
                </c:pt>
                <c:pt idx="6">
                  <c:v>151399.82561146817</c:v>
                </c:pt>
                <c:pt idx="7">
                  <c:v>128675.93490841775</c:v>
                </c:pt>
                <c:pt idx="8">
                  <c:v>104598.03637345741</c:v>
                </c:pt>
                <c:pt idx="9">
                  <c:v>256981.3267474086</c:v>
                </c:pt>
              </c:numCache>
            </c:numRef>
          </c:val>
          <c:smooth val="0"/>
        </c:ser>
        <c:ser>
          <c:idx val="3"/>
          <c:order val="3"/>
          <c:tx>
            <c:strRef>
              <c:f>'C6.5'!$B$17</c:f>
              <c:strCache>
                <c:ptCount val="1"/>
                <c:pt idx="0">
                  <c:v>Maximum, 27K TPY</c:v>
                </c:pt>
              </c:strCache>
            </c:strRef>
          </c:tx>
          <c:cat>
            <c:numRef>
              <c:f>'C6.5'!$E$13:$N$13</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'C6.5'!$E$17:$N$17</c:f>
              <c:numCache>
                <c:formatCode>"$"#,##0_);[Red]\("$"#,##0\)</c:formatCode>
                <c:ptCount val="10"/>
                <c:pt idx="0">
                  <c:v>-83374.206779198954</c:v>
                </c:pt>
                <c:pt idx="1">
                  <c:v>-54550.495904851938</c:v>
                </c:pt>
                <c:pt idx="2">
                  <c:v>-50936.555197197944</c:v>
                </c:pt>
                <c:pt idx="3">
                  <c:v>89762.133182104444</c:v>
                </c:pt>
                <c:pt idx="4">
                  <c:v>66227.113976681605</c:v>
                </c:pt>
                <c:pt idx="5">
                  <c:v>41293.236604672158</c:v>
                </c:pt>
                <c:pt idx="6">
                  <c:v>190229.99176120223</c:v>
                </c:pt>
                <c:pt idx="7">
                  <c:v>165125.70397054031</c:v>
                </c:pt>
                <c:pt idx="8">
                  <c:v>138507.20518979942</c:v>
                </c:pt>
                <c:pt idx="9">
                  <c:v>310534.23214685544</c:v>
                </c:pt>
              </c:numCache>
            </c:numRef>
          </c:val>
          <c:smooth val="0"/>
        </c:ser>
        <c:dLbls>
          <c:showLegendKey val="0"/>
          <c:showVal val="0"/>
          <c:showCatName val="0"/>
          <c:showSerName val="0"/>
          <c:showPercent val="0"/>
          <c:showBubbleSize val="0"/>
        </c:dLbls>
        <c:marker val="1"/>
        <c:smooth val="0"/>
        <c:axId val="108563456"/>
        <c:axId val="108573440"/>
      </c:lineChart>
      <c:catAx>
        <c:axId val="108563456"/>
        <c:scaling>
          <c:orientation val="minMax"/>
        </c:scaling>
        <c:delete val="0"/>
        <c:axPos val="b"/>
        <c:numFmt formatCode="General" sourceLinked="1"/>
        <c:majorTickMark val="out"/>
        <c:minorTickMark val="none"/>
        <c:tickLblPos val="nextTo"/>
        <c:crossAx val="108573440"/>
        <c:crosses val="autoZero"/>
        <c:auto val="1"/>
        <c:lblAlgn val="ctr"/>
        <c:lblOffset val="100"/>
        <c:noMultiLvlLbl val="0"/>
      </c:catAx>
      <c:valAx>
        <c:axId val="108573440"/>
        <c:scaling>
          <c:orientation val="minMax"/>
        </c:scaling>
        <c:delete val="0"/>
        <c:axPos val="l"/>
        <c:majorGridlines/>
        <c:title>
          <c:tx>
            <c:rich>
              <a:bodyPr rot="-5400000" vert="horz"/>
              <a:lstStyle/>
              <a:p>
                <a:pPr>
                  <a:defRPr/>
                </a:pPr>
                <a:r>
                  <a:rPr lang="en-US"/>
                  <a:t>Annual</a:t>
                </a:r>
                <a:r>
                  <a:rPr lang="en-US" baseline="0"/>
                  <a:t> Profit</a:t>
                </a:r>
                <a:endParaRPr lang="en-US"/>
              </a:p>
            </c:rich>
          </c:tx>
          <c:overlay val="0"/>
        </c:title>
        <c:numFmt formatCode="&quot;$&quot;#,##0_);[Red]\(&quot;$&quot;#,##0\)" sourceLinked="1"/>
        <c:majorTickMark val="out"/>
        <c:minorTickMark val="none"/>
        <c:tickLblPos val="nextTo"/>
        <c:crossAx val="10856345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Cumulative Net Present Worth for Private Firm that Operates Transfer Station Constructed by the Town</a:t>
            </a:r>
            <a:endParaRPr lang="en-US"/>
          </a:p>
        </c:rich>
      </c:tx>
      <c:overlay val="0"/>
    </c:title>
    <c:autoTitleDeleted val="0"/>
    <c:plotArea>
      <c:layout/>
      <c:lineChart>
        <c:grouping val="standard"/>
        <c:varyColors val="0"/>
        <c:ser>
          <c:idx val="0"/>
          <c:order val="0"/>
          <c:tx>
            <c:strRef>
              <c:f>'C6.5'!$B$7</c:f>
              <c:strCache>
                <c:ptCount val="1"/>
                <c:pt idx="0">
                  <c:v>Minimum, 18K TPY</c:v>
                </c:pt>
              </c:strCache>
            </c:strRef>
          </c:tx>
          <c:cat>
            <c:numRef>
              <c:f>'C6.5'!$E$6:$N$6</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'C6.5'!$E$7:$N$7</c:f>
              <c:numCache>
                <c:formatCode>"$"#,##0_);[Red]\("$"#,##0\)</c:formatCode>
                <c:ptCount val="10"/>
                <c:pt idx="0">
                  <c:v>-76383.474503857913</c:v>
                </c:pt>
                <c:pt idx="1">
                  <c:v>-136118.61887572415</c:v>
                </c:pt>
                <c:pt idx="2">
                  <c:v>-193294.01722197939</c:v>
                </c:pt>
                <c:pt idx="3">
                  <c:v>-176137.30615158187</c:v>
                </c:pt>
                <c:pt idx="4">
                  <c:v>-172202.17972790092</c:v>
                </c:pt>
                <c:pt idx="5">
                  <c:v>-181181.76855963576</c:v>
                </c:pt>
                <c:pt idx="6">
                  <c:v>-120912.14041543196</c:v>
                </c:pt>
                <c:pt idx="7">
                  <c:v>-74851.725087089129</c:v>
                </c:pt>
                <c:pt idx="8">
                  <c:v>-42661.029692799479</c:v>
                </c:pt>
                <c:pt idx="9">
                  <c:v>59170.278792501194</c:v>
                </c:pt>
              </c:numCache>
            </c:numRef>
          </c:val>
          <c:smooth val="0"/>
        </c:ser>
        <c:ser>
          <c:idx val="1"/>
          <c:order val="1"/>
          <c:tx>
            <c:strRef>
              <c:f>'C6.5'!$B$8</c:f>
              <c:strCache>
                <c:ptCount val="1"/>
                <c:pt idx="0">
                  <c:v>Low, 21K TPY</c:v>
                </c:pt>
              </c:strCache>
            </c:strRef>
          </c:tx>
          <c:cat>
            <c:numRef>
              <c:f>'C6.5'!$E$6:$N$6</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'C6.5'!$E$8:$N$8</c:f>
              <c:numCache>
                <c:formatCode>"$"#,##0_);[Red]\("$"#,##0\)</c:formatCode>
                <c:ptCount val="10"/>
                <c:pt idx="0">
                  <c:v>-78617.520150414493</c:v>
                </c:pt>
                <c:pt idx="1">
                  <c:v>-136944.29101022994</c:v>
                </c:pt>
                <c:pt idx="2">
                  <c:v>-191948.15052058053</c:v>
                </c:pt>
                <c:pt idx="3">
                  <c:v>-159766.93139865409</c:v>
                </c:pt>
                <c:pt idx="4">
                  <c:v>-143243.23647231565</c:v>
                </c:pt>
                <c:pt idx="5">
                  <c:v>-142019.90325322162</c:v>
                </c:pt>
                <c:pt idx="6">
                  <c:v>-60109.540935151846</c:v>
                </c:pt>
                <c:pt idx="7">
                  <c:v>4988.4455370390933</c:v>
                </c:pt>
                <c:pt idx="8">
                  <c:v>53673.020783822947</c:v>
                </c:pt>
                <c:pt idx="9">
                  <c:v>183473.64703167937</c:v>
                </c:pt>
              </c:numCache>
            </c:numRef>
          </c:val>
          <c:smooth val="0"/>
        </c:ser>
        <c:ser>
          <c:idx val="2"/>
          <c:order val="2"/>
          <c:tx>
            <c:strRef>
              <c:f>'C6.5'!$B$9</c:f>
              <c:strCache>
                <c:ptCount val="1"/>
                <c:pt idx="0">
                  <c:v>High, 24K TPY</c:v>
                </c:pt>
              </c:strCache>
            </c:strRef>
          </c:tx>
          <c:cat>
            <c:numRef>
              <c:f>'C6.5'!$E$6:$N$6</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'C6.5'!$E$9:$N$9</c:f>
              <c:numCache>
                <c:formatCode>"$"#,##0_);[Red]\("$"#,##0\)</c:formatCode>
                <c:ptCount val="10"/>
                <c:pt idx="0">
                  <c:v>-77862.817393723075</c:v>
                </c:pt>
                <c:pt idx="1">
                  <c:v>-131821.20430365542</c:v>
                </c:pt>
                <c:pt idx="2">
                  <c:v>-181721.97617909452</c:v>
                </c:pt>
                <c:pt idx="3">
                  <c:v>-131612.88817585364</c:v>
                </c:pt>
                <c:pt idx="4">
                  <c:v>-99625.180848127493</c:v>
                </c:pt>
                <c:pt idx="5">
                  <c:v>-85351.130178500563</c:v>
                </c:pt>
                <c:pt idx="6">
                  <c:v>21020.379065065077</c:v>
                </c:pt>
                <c:pt idx="7">
                  <c:v>107949.23007935287</c:v>
                </c:pt>
                <c:pt idx="8">
                  <c:v>175894.11998651191</c:v>
                </c:pt>
                <c:pt idx="9">
                  <c:v>336403.89847011399</c:v>
                </c:pt>
              </c:numCache>
            </c:numRef>
          </c:val>
          <c:smooth val="0"/>
        </c:ser>
        <c:ser>
          <c:idx val="3"/>
          <c:order val="3"/>
          <c:tx>
            <c:strRef>
              <c:f>'C6.5'!$B$10</c:f>
              <c:strCache>
                <c:ptCount val="1"/>
                <c:pt idx="0">
                  <c:v>Maximum, 27K TPY</c:v>
                </c:pt>
              </c:strCache>
            </c:strRef>
          </c:tx>
          <c:cat>
            <c:numRef>
              <c:f>'C6.5'!$E$6:$N$6</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'C6.5'!$E$10:$N$10</c:f>
              <c:numCache>
                <c:formatCode>"$"#,##0_);[Red]\("$"#,##0\)</c:formatCode>
                <c:ptCount val="10"/>
                <c:pt idx="0">
                  <c:v>-74119.366233783774</c:v>
                </c:pt>
                <c:pt idx="1">
                  <c:v>-120749.35875600111</c:v>
                </c:pt>
                <c:pt idx="2">
                  <c:v>-162615.49419752203</c:v>
                </c:pt>
                <c:pt idx="3">
                  <c:v>-91675.176483180985</c:v>
                </c:pt>
                <c:pt idx="4">
                  <c:v>-41348.0128553373</c:v>
                </c:pt>
                <c:pt idx="5">
                  <c:v>-11175.449335473979</c:v>
                </c:pt>
                <c:pt idx="6">
                  <c:v>122477.6195852169</c:v>
                </c:pt>
                <c:pt idx="7">
                  <c:v>234030.62853984983</c:v>
                </c:pt>
                <c:pt idx="8">
                  <c:v>324002.26791526441</c:v>
                </c:pt>
                <c:pt idx="9">
                  <c:v>517961.03310780134</c:v>
                </c:pt>
              </c:numCache>
            </c:numRef>
          </c:val>
          <c:smooth val="0"/>
        </c:ser>
        <c:dLbls>
          <c:showLegendKey val="0"/>
          <c:showVal val="0"/>
          <c:showCatName val="0"/>
          <c:showSerName val="0"/>
          <c:showPercent val="0"/>
          <c:showBubbleSize val="0"/>
        </c:dLbls>
        <c:marker val="1"/>
        <c:smooth val="0"/>
        <c:axId val="117714304"/>
        <c:axId val="117720192"/>
      </c:lineChart>
      <c:catAx>
        <c:axId val="117714304"/>
        <c:scaling>
          <c:orientation val="minMax"/>
        </c:scaling>
        <c:delete val="0"/>
        <c:axPos val="b"/>
        <c:numFmt formatCode="General" sourceLinked="1"/>
        <c:majorTickMark val="out"/>
        <c:minorTickMark val="none"/>
        <c:tickLblPos val="nextTo"/>
        <c:crossAx val="117720192"/>
        <c:crosses val="autoZero"/>
        <c:auto val="1"/>
        <c:lblAlgn val="ctr"/>
        <c:lblOffset val="100"/>
        <c:noMultiLvlLbl val="0"/>
      </c:catAx>
      <c:valAx>
        <c:axId val="117720192"/>
        <c:scaling>
          <c:orientation val="minMax"/>
        </c:scaling>
        <c:delete val="0"/>
        <c:axPos val="l"/>
        <c:majorGridlines/>
        <c:title>
          <c:tx>
            <c:rich>
              <a:bodyPr rot="-5400000" vert="horz"/>
              <a:lstStyle/>
              <a:p>
                <a:pPr>
                  <a:defRPr/>
                </a:pPr>
                <a:r>
                  <a:rPr lang="en-US"/>
                  <a:t>Cumulative</a:t>
                </a:r>
                <a:r>
                  <a:rPr lang="en-US" baseline="0"/>
                  <a:t> Net Present Worth</a:t>
                </a:r>
                <a:endParaRPr lang="en-US"/>
              </a:p>
            </c:rich>
          </c:tx>
          <c:overlay val="0"/>
        </c:title>
        <c:numFmt formatCode="&quot;$&quot;#,##0_);[Red]\(&quot;$&quot;#,##0\)" sourceLinked="1"/>
        <c:majorTickMark val="out"/>
        <c:minorTickMark val="none"/>
        <c:tickLblPos val="nextTo"/>
        <c:crossAx val="11771430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'B1'!$C$70</c:f>
              <c:strCache>
                <c:ptCount val="1"/>
                <c:pt idx="0">
                  <c:v>Comm</c:v>
                </c:pt>
              </c:strCache>
            </c:strRef>
          </c:tx>
          <c:invertIfNegative val="0"/>
          <c:cat>
            <c:strRef>
              <c:f>'B1'!$B$71:$B$74</c:f>
              <c:strCache>
                <c:ptCount val="4"/>
                <c:pt idx="0">
                  <c:v>A. Haywood T-Station, $55 Comm. Tip Fee</c:v>
                </c:pt>
                <c:pt idx="1">
                  <c:v>B. WOLF, $55 Comm. Tip Fee</c:v>
                </c:pt>
                <c:pt idx="2">
                  <c:v>C. WOLF, $55 Comm. &amp; Res. Tip Fee</c:v>
                </c:pt>
                <c:pt idx="3">
                  <c:v>D. Waste Mgmt. T-Station, $48 Comm. &amp; Res. Tip Fee</c:v>
                </c:pt>
              </c:strCache>
            </c:strRef>
          </c:cat>
          <c:val>
            <c:numRef>
              <c:f>'B1'!$C$71:$C$74</c:f>
              <c:numCache>
                <c:formatCode>"$"#,##0</c:formatCode>
                <c:ptCount val="4"/>
                <c:pt idx="0">
                  <c:v>396024.48514285713</c:v>
                </c:pt>
                <c:pt idx="1">
                  <c:v>409979.46514285705</c:v>
                </c:pt>
                <c:pt idx="2">
                  <c:v>409979.46514285705</c:v>
                </c:pt>
                <c:pt idx="3">
                  <c:v>388289.52953310101</c:v>
                </c:pt>
              </c:numCache>
            </c:numRef>
          </c:val>
        </c:ser>
        <c:ser>
          <c:idx val="1"/>
          <c:order val="1"/>
          <c:tx>
            <c:strRef>
              <c:f>'B1'!$D$70</c:f>
              <c:strCache>
                <c:ptCount val="1"/>
                <c:pt idx="0">
                  <c:v>Res</c:v>
                </c:pt>
              </c:strCache>
            </c:strRef>
          </c:tx>
          <c:invertIfNegative val="0"/>
          <c:cat>
            <c:strRef>
              <c:f>'B1'!$B$71:$B$74</c:f>
              <c:strCache>
                <c:ptCount val="4"/>
                <c:pt idx="0">
                  <c:v>A. Haywood T-Station, $55 Comm. Tip Fee</c:v>
                </c:pt>
                <c:pt idx="1">
                  <c:v>B. WOLF, $55 Comm. Tip Fee</c:v>
                </c:pt>
                <c:pt idx="2">
                  <c:v>C. WOLF, $55 Comm. &amp; Res. Tip Fee</c:v>
                </c:pt>
                <c:pt idx="3">
                  <c:v>D. Waste Mgmt. T-Station, $48 Comm. &amp; Res. Tip Fee</c:v>
                </c:pt>
              </c:strCache>
            </c:strRef>
          </c:cat>
          <c:val>
            <c:numRef>
              <c:f>'B1'!$D$71:$D$74</c:f>
              <c:numCache>
                <c:formatCode>"$"#,##0</c:formatCode>
                <c:ptCount val="4"/>
                <c:pt idx="0">
                  <c:v>291342.38057142863</c:v>
                </c:pt>
                <c:pt idx="1">
                  <c:v>461927.52342857141</c:v>
                </c:pt>
                <c:pt idx="2">
                  <c:v>653459.52342857153</c:v>
                </c:pt>
                <c:pt idx="3">
                  <c:v>638965.04537979106</c:v>
                </c:pt>
              </c:numCache>
            </c:numRef>
          </c:val>
        </c:ser>
        <c:dLbls>
          <c:showLegendKey val="0"/>
          <c:showVal val="0"/>
          <c:showCatName val="0"/>
          <c:showSerName val="0"/>
          <c:showPercent val="0"/>
          <c:showBubbleSize val="0"/>
        </c:dLbls>
        <c:gapWidth val="150"/>
        <c:overlap val="100"/>
        <c:axId val="103920000"/>
        <c:axId val="103921536"/>
      </c:barChart>
      <c:catAx>
        <c:axId val="103920000"/>
        <c:scaling>
          <c:orientation val="minMax"/>
        </c:scaling>
        <c:delete val="0"/>
        <c:axPos val="b"/>
        <c:numFmt formatCode="General" sourceLinked="1"/>
        <c:majorTickMark val="out"/>
        <c:minorTickMark val="none"/>
        <c:tickLblPos val="nextTo"/>
        <c:crossAx val="103921536"/>
        <c:crosses val="autoZero"/>
        <c:auto val="1"/>
        <c:lblAlgn val="ctr"/>
        <c:lblOffset val="100"/>
        <c:noMultiLvlLbl val="0"/>
      </c:catAx>
      <c:valAx>
        <c:axId val="103921536"/>
        <c:scaling>
          <c:orientation val="minMax"/>
        </c:scaling>
        <c:delete val="0"/>
        <c:axPos val="l"/>
        <c:majorGridlines/>
        <c:numFmt formatCode="&quot;$&quot;#,##0" sourceLinked="1"/>
        <c:majorTickMark val="out"/>
        <c:minorTickMark val="none"/>
        <c:tickLblPos val="nextTo"/>
        <c:crossAx val="10392000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Comparison of Annual SW Disposal Expenses</a:t>
            </a:r>
            <a:r>
              <a:rPr lang="en-US" baseline="0"/>
              <a:t> for Town of Waynesville, Current (A) and Future Scenarios (B, C, D)</a:t>
            </a:r>
            <a:endParaRPr lang="en-US"/>
          </a:p>
        </c:rich>
      </c:tx>
      <c:overlay val="0"/>
    </c:title>
    <c:autoTitleDeleted val="0"/>
    <c:plotArea>
      <c:layout/>
      <c:barChart>
        <c:barDir val="col"/>
        <c:grouping val="stacked"/>
        <c:varyColors val="0"/>
        <c:ser>
          <c:idx val="0"/>
          <c:order val="0"/>
          <c:tx>
            <c:strRef>
              <c:f>'B1'!$B$78</c:f>
              <c:strCache>
                <c:ptCount val="1"/>
                <c:pt idx="0">
                  <c:v>Driver</c:v>
                </c:pt>
              </c:strCache>
            </c:strRef>
          </c:tx>
          <c:invertIfNegative val="0"/>
          <c:cat>
            <c:strRef>
              <c:f>('B1'!$C$77:$D$77,'B1'!$E$77:$F$77)</c:f>
              <c:strCache>
                <c:ptCount val="4"/>
                <c:pt idx="0">
                  <c:v>A. Haywood T-Station, $55 Comm. Tip Fee</c:v>
                </c:pt>
                <c:pt idx="1">
                  <c:v>B. WOLF, $55 Comm. Tip Fee</c:v>
                </c:pt>
                <c:pt idx="2">
                  <c:v>C. WOLF, $55 Comm. &amp; Res. Tip Fee</c:v>
                </c:pt>
                <c:pt idx="3">
                  <c:v>D. Waste Mgmt. T-Station, $48 Comm. &amp; Res. Tip Fee</c:v>
                </c:pt>
              </c:strCache>
            </c:strRef>
          </c:cat>
          <c:val>
            <c:numRef>
              <c:f>('B1'!$C$78:$D$78,'B1'!$E$78:$F$78)</c:f>
              <c:numCache>
                <c:formatCode>"$"#,##0</c:formatCode>
                <c:ptCount val="4"/>
                <c:pt idx="0">
                  <c:v>125548.28</c:v>
                </c:pt>
                <c:pt idx="1">
                  <c:v>182148.28</c:v>
                </c:pt>
                <c:pt idx="2">
                  <c:v>182148.28</c:v>
                </c:pt>
                <c:pt idx="3">
                  <c:v>182148.28</c:v>
                </c:pt>
              </c:numCache>
            </c:numRef>
          </c:val>
        </c:ser>
        <c:ser>
          <c:idx val="1"/>
          <c:order val="1"/>
          <c:tx>
            <c:strRef>
              <c:f>'B1'!$B$79</c:f>
              <c:strCache>
                <c:ptCount val="1"/>
                <c:pt idx="0">
                  <c:v>Worker</c:v>
                </c:pt>
              </c:strCache>
            </c:strRef>
          </c:tx>
          <c:invertIfNegative val="0"/>
          <c:cat>
            <c:strRef>
              <c:f>('B1'!$C$77:$D$77,'B1'!$E$77:$F$77)</c:f>
              <c:strCache>
                <c:ptCount val="4"/>
                <c:pt idx="0">
                  <c:v>A. Haywood T-Station, $55 Comm. Tip Fee</c:v>
                </c:pt>
                <c:pt idx="1">
                  <c:v>B. WOLF, $55 Comm. Tip Fee</c:v>
                </c:pt>
                <c:pt idx="2">
                  <c:v>C. WOLF, $55 Comm. &amp; Res. Tip Fee</c:v>
                </c:pt>
                <c:pt idx="3">
                  <c:v>D. Waste Mgmt. T-Station, $48 Comm. &amp; Res. Tip Fee</c:v>
                </c:pt>
              </c:strCache>
            </c:strRef>
          </c:cat>
          <c:val>
            <c:numRef>
              <c:f>('B1'!$C$79:$D$79,'B1'!$E$79:$F$79)</c:f>
              <c:numCache>
                <c:formatCode>"$"#,##0</c:formatCode>
                <c:ptCount val="4"/>
                <c:pt idx="0">
                  <c:v>116487.02</c:v>
                </c:pt>
                <c:pt idx="1">
                  <c:v>116487.02</c:v>
                </c:pt>
                <c:pt idx="2">
                  <c:v>116487.02</c:v>
                </c:pt>
                <c:pt idx="3">
                  <c:v>116487.02</c:v>
                </c:pt>
              </c:numCache>
            </c:numRef>
          </c:val>
        </c:ser>
        <c:ser>
          <c:idx val="2"/>
          <c:order val="2"/>
          <c:tx>
            <c:strRef>
              <c:f>'B1'!$B$80</c:f>
              <c:strCache>
                <c:ptCount val="1"/>
                <c:pt idx="0">
                  <c:v>Tipping Fee</c:v>
                </c:pt>
              </c:strCache>
            </c:strRef>
          </c:tx>
          <c:invertIfNegative val="0"/>
          <c:cat>
            <c:strRef>
              <c:f>('B1'!$C$77:$D$77,'B1'!$E$77:$F$77)</c:f>
              <c:strCache>
                <c:ptCount val="4"/>
                <c:pt idx="0">
                  <c:v>A. Haywood T-Station, $55 Comm. Tip Fee</c:v>
                </c:pt>
                <c:pt idx="1">
                  <c:v>B. WOLF, $55 Comm. Tip Fee</c:v>
                </c:pt>
                <c:pt idx="2">
                  <c:v>C. WOLF, $55 Comm. &amp; Res. Tip Fee</c:v>
                </c:pt>
                <c:pt idx="3">
                  <c:v>D. Waste Mgmt. T-Station, $48 Comm. &amp; Res. Tip Fee</c:v>
                </c:pt>
              </c:strCache>
            </c:strRef>
          </c:cat>
          <c:val>
            <c:numRef>
              <c:f>('B1'!$C$80:$D$80,'B1'!$E$80:$F$80)</c:f>
              <c:numCache>
                <c:formatCode>"$"#,##0</c:formatCode>
                <c:ptCount val="4"/>
                <c:pt idx="0">
                  <c:v>161298.85</c:v>
                </c:pt>
                <c:pt idx="1">
                  <c:v>159280</c:v>
                </c:pt>
                <c:pt idx="2">
                  <c:v>318890</c:v>
                </c:pt>
                <c:pt idx="3">
                  <c:v>278304</c:v>
                </c:pt>
              </c:numCache>
            </c:numRef>
          </c:val>
        </c:ser>
        <c:ser>
          <c:idx val="3"/>
          <c:order val="3"/>
          <c:tx>
            <c:strRef>
              <c:f>'B1'!$B$81</c:f>
              <c:strCache>
                <c:ptCount val="1"/>
                <c:pt idx="0">
                  <c:v>Fuel</c:v>
                </c:pt>
              </c:strCache>
            </c:strRef>
          </c:tx>
          <c:invertIfNegative val="0"/>
          <c:cat>
            <c:strRef>
              <c:f>('B1'!$C$77:$D$77,'B1'!$E$77:$F$77)</c:f>
              <c:strCache>
                <c:ptCount val="4"/>
                <c:pt idx="0">
                  <c:v>A. Haywood T-Station, $55 Comm. Tip Fee</c:v>
                </c:pt>
                <c:pt idx="1">
                  <c:v>B. WOLF, $55 Comm. Tip Fee</c:v>
                </c:pt>
                <c:pt idx="2">
                  <c:v>C. WOLF, $55 Comm. &amp; Res. Tip Fee</c:v>
                </c:pt>
                <c:pt idx="3">
                  <c:v>D. Waste Mgmt. T-Station, $48 Comm. &amp; Res. Tip Fee</c:v>
                </c:pt>
              </c:strCache>
            </c:strRef>
          </c:cat>
          <c:val>
            <c:numRef>
              <c:f>('B1'!$C$81:$D$81,'B1'!$E$81:$F$81)</c:f>
              <c:numCache>
                <c:formatCode>"$"#,##0</c:formatCode>
                <c:ptCount val="4"/>
                <c:pt idx="0">
                  <c:v>26712</c:v>
                </c:pt>
                <c:pt idx="1">
                  <c:v>87240</c:v>
                </c:pt>
                <c:pt idx="2">
                  <c:v>87240</c:v>
                </c:pt>
                <c:pt idx="3">
                  <c:v>107022.32195121952</c:v>
                </c:pt>
              </c:numCache>
            </c:numRef>
          </c:val>
        </c:ser>
        <c:ser>
          <c:idx val="4"/>
          <c:order val="4"/>
          <c:tx>
            <c:strRef>
              <c:f>'B1'!$B$82</c:f>
              <c:strCache>
                <c:ptCount val="1"/>
                <c:pt idx="0">
                  <c:v>Repair &amp; Maint.</c:v>
                </c:pt>
              </c:strCache>
            </c:strRef>
          </c:tx>
          <c:invertIfNegative val="0"/>
          <c:cat>
            <c:strRef>
              <c:f>('B1'!$C$77:$D$77,'B1'!$E$77:$F$77)</c:f>
              <c:strCache>
                <c:ptCount val="4"/>
                <c:pt idx="0">
                  <c:v>A. Haywood T-Station, $55 Comm. Tip Fee</c:v>
                </c:pt>
                <c:pt idx="1">
                  <c:v>B. WOLF, $55 Comm. Tip Fee</c:v>
                </c:pt>
                <c:pt idx="2">
                  <c:v>C. WOLF, $55 Comm. &amp; Res. Tip Fee</c:v>
                </c:pt>
                <c:pt idx="3">
                  <c:v>D. Waste Mgmt. T-Station, $48 Comm. &amp; Res. Tip Fee</c:v>
                </c:pt>
              </c:strCache>
            </c:strRef>
          </c:cat>
          <c:val>
            <c:numRef>
              <c:f>('B1'!$C$82:$D$82,'B1'!$E$82:$F$82)</c:f>
              <c:numCache>
                <c:formatCode>"$"#,##0</c:formatCode>
                <c:ptCount val="4"/>
                <c:pt idx="0">
                  <c:v>32331</c:v>
                </c:pt>
                <c:pt idx="1">
                  <c:v>46491</c:v>
                </c:pt>
                <c:pt idx="2">
                  <c:v>46491</c:v>
                </c:pt>
                <c:pt idx="3">
                  <c:v>36531</c:v>
                </c:pt>
              </c:numCache>
            </c:numRef>
          </c:val>
        </c:ser>
        <c:ser>
          <c:idx val="5"/>
          <c:order val="5"/>
          <c:tx>
            <c:strRef>
              <c:f>'B1'!$B$83</c:f>
              <c:strCache>
                <c:ptCount val="1"/>
                <c:pt idx="0">
                  <c:v>Vehicles</c:v>
                </c:pt>
              </c:strCache>
            </c:strRef>
          </c:tx>
          <c:invertIfNegative val="0"/>
          <c:cat>
            <c:strRef>
              <c:f>('B1'!$C$77:$D$77,'B1'!$E$77:$F$77)</c:f>
              <c:strCache>
                <c:ptCount val="4"/>
                <c:pt idx="0">
                  <c:v>A. Haywood T-Station, $55 Comm. Tip Fee</c:v>
                </c:pt>
                <c:pt idx="1">
                  <c:v>B. WOLF, $55 Comm. Tip Fee</c:v>
                </c:pt>
                <c:pt idx="2">
                  <c:v>C. WOLF, $55 Comm. &amp; Res. Tip Fee</c:v>
                </c:pt>
                <c:pt idx="3">
                  <c:v>D. Waste Mgmt. T-Station, $48 Comm. &amp; Res. Tip Fee</c:v>
                </c:pt>
              </c:strCache>
            </c:strRef>
          </c:cat>
          <c:val>
            <c:numRef>
              <c:f>('B1'!$C$83:$D$83,'B1'!$E$83:$F$83)</c:f>
              <c:numCache>
                <c:formatCode>"$"#,##0</c:formatCode>
                <c:ptCount val="4"/>
                <c:pt idx="0">
                  <c:v>110428.57142857142</c:v>
                </c:pt>
                <c:pt idx="1">
                  <c:v>134502.85714285713</c:v>
                </c:pt>
                <c:pt idx="2">
                  <c:v>134502.85714285713</c:v>
                </c:pt>
                <c:pt idx="3">
                  <c:v>134502.85714285713</c:v>
                </c:pt>
              </c:numCache>
            </c:numRef>
          </c:val>
        </c:ser>
        <c:ser>
          <c:idx val="6"/>
          <c:order val="6"/>
          <c:tx>
            <c:strRef>
              <c:f>'B1'!$B$84</c:f>
              <c:strCache>
                <c:ptCount val="1"/>
                <c:pt idx="0">
                  <c:v>Overhead</c:v>
                </c:pt>
              </c:strCache>
            </c:strRef>
          </c:tx>
          <c:invertIfNegative val="0"/>
          <c:cat>
            <c:strRef>
              <c:f>('B1'!$C$77:$D$77,'B1'!$E$77:$F$77)</c:f>
              <c:strCache>
                <c:ptCount val="4"/>
                <c:pt idx="0">
                  <c:v>A. Haywood T-Station, $55 Comm. Tip Fee</c:v>
                </c:pt>
                <c:pt idx="1">
                  <c:v>B. WOLF, $55 Comm. Tip Fee</c:v>
                </c:pt>
                <c:pt idx="2">
                  <c:v>C. WOLF, $55 Comm. &amp; Res. Tip Fee</c:v>
                </c:pt>
                <c:pt idx="3">
                  <c:v>D. Waste Mgmt. T-Station, $48 Comm. &amp; Res. Tip Fee</c:v>
                </c:pt>
              </c:strCache>
            </c:strRef>
          </c:cat>
          <c:val>
            <c:numRef>
              <c:f>('B1'!$C$84:$D$84,'B1'!$E$84:$F$84)</c:f>
              <c:numCache>
                <c:formatCode>"$"#,##0</c:formatCode>
                <c:ptCount val="4"/>
                <c:pt idx="0">
                  <c:v>114561.14428571428</c:v>
                </c:pt>
                <c:pt idx="1">
                  <c:v>145757.83142857143</c:v>
                </c:pt>
                <c:pt idx="2">
                  <c:v>177679.83142857143</c:v>
                </c:pt>
                <c:pt idx="3">
                  <c:v>172259.09581881535</c:v>
                </c:pt>
              </c:numCache>
            </c:numRef>
          </c:val>
        </c:ser>
        <c:dLbls>
          <c:showLegendKey val="0"/>
          <c:showVal val="0"/>
          <c:showCatName val="0"/>
          <c:showSerName val="0"/>
          <c:showPercent val="0"/>
          <c:showBubbleSize val="0"/>
        </c:dLbls>
        <c:gapWidth val="150"/>
        <c:overlap val="100"/>
        <c:axId val="104028416"/>
        <c:axId val="104046976"/>
      </c:barChart>
      <c:catAx>
        <c:axId val="104028416"/>
        <c:scaling>
          <c:orientation val="minMax"/>
        </c:scaling>
        <c:delete val="0"/>
        <c:axPos val="b"/>
        <c:title>
          <c:tx>
            <c:rich>
              <a:bodyPr/>
              <a:lstStyle/>
              <a:p>
                <a:pPr>
                  <a:defRPr/>
                </a:pPr>
                <a:r>
                  <a:rPr lang="en-US"/>
                  <a:t>Current</a:t>
                </a:r>
                <a:r>
                  <a:rPr lang="en-US" baseline="0"/>
                  <a:t> (A) &amp; Future (B, C, D) Solid Waste Disposal Scenarios</a:t>
                </a:r>
                <a:endParaRPr lang="en-US"/>
              </a:p>
            </c:rich>
          </c:tx>
          <c:overlay val="0"/>
        </c:title>
        <c:numFmt formatCode="General" sourceLinked="1"/>
        <c:majorTickMark val="out"/>
        <c:minorTickMark val="none"/>
        <c:tickLblPos val="nextTo"/>
        <c:crossAx val="104046976"/>
        <c:crosses val="autoZero"/>
        <c:auto val="1"/>
        <c:lblAlgn val="ctr"/>
        <c:lblOffset val="100"/>
        <c:noMultiLvlLbl val="0"/>
      </c:catAx>
      <c:valAx>
        <c:axId val="104046976"/>
        <c:scaling>
          <c:orientation val="minMax"/>
        </c:scaling>
        <c:delete val="0"/>
        <c:axPos val="l"/>
        <c:majorGridlines/>
        <c:numFmt formatCode="&quot;$&quot;#,##0" sourceLinked="1"/>
        <c:majorTickMark val="out"/>
        <c:minorTickMark val="none"/>
        <c:tickLblPos val="nextTo"/>
        <c:crossAx val="10402841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Town</a:t>
            </a:r>
            <a:r>
              <a:rPr lang="en-US" baseline="0"/>
              <a:t> of Waynesville's Solid Waste Disposal Options, 20 Year Projected Annual Expenses</a:t>
            </a:r>
            <a:endParaRPr lang="en-US"/>
          </a:p>
        </c:rich>
      </c:tx>
      <c:overlay val="0"/>
    </c:title>
    <c:autoTitleDeleted val="0"/>
    <c:plotArea>
      <c:layout>
        <c:manualLayout>
          <c:layoutTarget val="inner"/>
          <c:xMode val="edge"/>
          <c:yMode val="edge"/>
          <c:x val="9.846483405506494E-2"/>
          <c:y val="0.19631158293749779"/>
          <c:w val="0.60582792163483201"/>
          <c:h val="0.70131810296553587"/>
        </c:manualLayout>
      </c:layout>
      <c:lineChart>
        <c:grouping val="standard"/>
        <c:varyColors val="0"/>
        <c:ser>
          <c:idx val="0"/>
          <c:order val="0"/>
          <c:tx>
            <c:strRef>
              <c:f>'C5.2'!$B$8</c:f>
              <c:strCache>
                <c:ptCount val="1"/>
                <c:pt idx="0">
                  <c:v>A. Haywood T-Station, $55 Comm. Tip Fee, NO LONGER AVAILABLE AFTER JUNE 2012</c:v>
                </c:pt>
              </c:strCache>
            </c:strRef>
          </c:tx>
          <c:cat>
            <c:numRef>
              <c:f>'C5.2'!$C$6:$V$6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'C5.2'!$C$8:$V$8</c:f>
              <c:numCache>
                <c:formatCode>"$"#,##0</c:formatCode>
                <c:ptCount val="20"/>
                <c:pt idx="0">
                  <c:v>692023.25588398241</c:v>
                </c:pt>
                <c:pt idx="1">
                  <c:v>715914.94638311886</c:v>
                </c:pt>
                <c:pt idx="2">
                  <c:v>740890.89626040263</c:v>
                </c:pt>
                <c:pt idx="3">
                  <c:v>783933.2094520008</c:v>
                </c:pt>
                <c:pt idx="4">
                  <c:v>804782.96843490796</c:v>
                </c:pt>
                <c:pt idx="5">
                  <c:v>823820.46514345694</c:v>
                </c:pt>
                <c:pt idx="6">
                  <c:v>868299.26314701757</c:v>
                </c:pt>
                <c:pt idx="7">
                  <c:v>889229.92558468808</c:v>
                </c:pt>
                <c:pt idx="8">
                  <c:v>910989.13505007664</c:v>
                </c:pt>
                <c:pt idx="9">
                  <c:v>962027.30685352674</c:v>
                </c:pt>
                <c:pt idx="10">
                  <c:v>986091.65519568068</c:v>
                </c:pt>
                <c:pt idx="11">
                  <c:v>1011195.3111876034</c:v>
                </c:pt>
                <c:pt idx="12">
                  <c:v>1069967.08125854</c:v>
                </c:pt>
                <c:pt idx="13">
                  <c:v>1097915.9515847857</c:v>
                </c:pt>
                <c:pt idx="14">
                  <c:v>1127162.0865500197</c:v>
                </c:pt>
                <c:pt idx="15">
                  <c:v>1195122.1706696604</c:v>
                </c:pt>
                <c:pt idx="16">
                  <c:v>1227889.4062275335</c:v>
                </c:pt>
                <c:pt idx="17">
                  <c:v>1262337.1484736283</c:v>
                </c:pt>
                <c:pt idx="18">
                  <c:v>1341341.4512570091</c:v>
                </c:pt>
                <c:pt idx="19">
                  <c:v>1380252.1525605305</c:v>
                </c:pt>
              </c:numCache>
            </c:numRef>
          </c:val>
          <c:smooth val="0"/>
        </c:ser>
        <c:ser>
          <c:idx val="1"/>
          <c:order val="1"/>
          <c:tx>
            <c:strRef>
              <c:f>'C5.2'!$B$9</c:f>
              <c:strCache>
                <c:ptCount val="1"/>
                <c:pt idx="0">
                  <c:v>B. WOLF, $55 Comm. Tip Fee</c:v>
                </c:pt>
              </c:strCache>
            </c:strRef>
          </c:tx>
          <c:cat>
            <c:numRef>
              <c:f>'C5.2'!$C$6:$V$6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'C5.2'!$C$9:$V$9</c:f>
              <c:numCache>
                <c:formatCode>"$"#,##0</c:formatCode>
                <c:ptCount val="20"/>
                <c:pt idx="0">
                  <c:v>878457.99874112522</c:v>
                </c:pt>
                <c:pt idx="1">
                  <c:v>911889.07209740439</c:v>
                </c:pt>
                <c:pt idx="2">
                  <c:v>947176.26128897408</c:v>
                </c:pt>
                <c:pt idx="3">
                  <c:v>1001375.2142611437</c:v>
                </c:pt>
                <c:pt idx="4">
                  <c:v>1034307.8390682337</c:v>
                </c:pt>
                <c:pt idx="5">
                  <c:v>1066443.2614902491</c:v>
                </c:pt>
                <c:pt idx="6">
                  <c:v>1125132.6865516258</c:v>
                </c:pt>
                <c:pt idx="7">
                  <c:v>1161494.0057013563</c:v>
                </c:pt>
                <c:pt idx="8">
                  <c:v>1200021.8838374431</c:v>
                </c:pt>
                <c:pt idx="9">
                  <c:v>1269296.4363918419</c:v>
                </c:pt>
                <c:pt idx="10">
                  <c:v>1313207.4656774837</c:v>
                </c:pt>
                <c:pt idx="11">
                  <c:v>1359924.8660670361</c:v>
                </c:pt>
                <c:pt idx="12">
                  <c:v>1442249.7982423543</c:v>
                </c:pt>
                <c:pt idx="13">
                  <c:v>1495880.7510157481</c:v>
                </c:pt>
                <c:pt idx="14">
                  <c:v>1553146.2528878211</c:v>
                </c:pt>
                <c:pt idx="15">
                  <c:v>1651692.0983442592</c:v>
                </c:pt>
                <c:pt idx="16">
                  <c:v>1717863.4182666696</c:v>
                </c:pt>
                <c:pt idx="17">
                  <c:v>1788810.5951456977</c:v>
                </c:pt>
                <c:pt idx="18">
                  <c:v>1907714.3166938848</c:v>
                </c:pt>
                <c:pt idx="19">
                  <c:v>1990259.4201206453</c:v>
                </c:pt>
              </c:numCache>
            </c:numRef>
          </c:val>
          <c:smooth val="0"/>
        </c:ser>
        <c:ser>
          <c:idx val="2"/>
          <c:order val="2"/>
          <c:tx>
            <c:strRef>
              <c:f>'C5.2'!$B$10</c:f>
              <c:strCache>
                <c:ptCount val="1"/>
                <c:pt idx="0">
                  <c:v>C. WOLF, $55 Comm. &amp; Res. Tip Fee</c:v>
                </c:pt>
              </c:strCache>
            </c:strRef>
          </c:tx>
          <c:cat>
            <c:numRef>
              <c:f>'C5.2'!$C$6:$V$6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'C5.2'!$C$10:$V$10</c:f>
              <c:numCache>
                <c:formatCode>"$"#,##0</c:formatCode>
                <c:ptCount val="20"/>
                <c:pt idx="0">
                  <c:v>1076673.0089108218</c:v>
                </c:pt>
                <c:pt idx="1">
                  <c:v>1121555.2558519519</c:v>
                </c:pt>
                <c:pt idx="2">
                  <c:v>1168872.6324682338</c:v>
                </c:pt>
                <c:pt idx="3">
                  <c:v>1252627.1422103788</c:v>
                </c:pt>
                <c:pt idx="4">
                  <c:v>1292342.7478583206</c:v>
                </c:pt>
                <c:pt idx="5">
                  <c:v>1328826.2380327883</c:v>
                </c:pt>
                <c:pt idx="6">
                  <c:v>1416635.7967861872</c:v>
                </c:pt>
                <c:pt idx="7">
                  <c:v>1457848.9493218672</c:v>
                </c:pt>
                <c:pt idx="8">
                  <c:v>1501281.3406912398</c:v>
                </c:pt>
                <c:pt idx="9">
                  <c:v>1603902.5552330625</c:v>
                </c:pt>
                <c:pt idx="10">
                  <c:v>1653282.901223301</c:v>
                </c:pt>
                <c:pt idx="11">
                  <c:v>1705532.3645467358</c:v>
                </c:pt>
                <c:pt idx="12">
                  <c:v>1826000.9150072862</c:v>
                </c:pt>
                <c:pt idx="13">
                  <c:v>1885808.3837323519</c:v>
                </c:pt>
                <c:pt idx="14">
                  <c:v>1949307.415599124</c:v>
                </c:pt>
                <c:pt idx="15">
                  <c:v>2091455.2042459399</c:v>
                </c:pt>
                <c:pt idx="16">
                  <c:v>2164574.6437331266</c:v>
                </c:pt>
                <c:pt idx="17">
                  <c:v>2242562.8710755166</c:v>
                </c:pt>
                <c:pt idx="18">
                  <c:v>2411337.756971946</c:v>
                </c:pt>
                <c:pt idx="19">
                  <c:v>2501781.6163999601</c:v>
                </c:pt>
              </c:numCache>
            </c:numRef>
          </c:val>
          <c:smooth val="0"/>
        </c:ser>
        <c:ser>
          <c:idx val="3"/>
          <c:order val="3"/>
          <c:tx>
            <c:strRef>
              <c:f>'C5.2'!$B$11</c:f>
              <c:strCache>
                <c:ptCount val="1"/>
                <c:pt idx="0">
                  <c:v>D. Waste Mgmt. T-Station, $48 Comm. &amp; Res. Tip Fee</c:v>
                </c:pt>
              </c:strCache>
            </c:strRef>
          </c:tx>
          <c:cat>
            <c:numRef>
              <c:f>'C5.2'!$C$6:$V$6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'C5.2'!$C$11:$V$11</c:f>
              <c:numCache>
                <c:formatCode>"$"#,##0</c:formatCode>
                <c:ptCount val="20"/>
                <c:pt idx="0">
                  <c:v>1038005.0653909079</c:v>
                </c:pt>
                <c:pt idx="1">
                  <c:v>1082107.3067809497</c:v>
                </c:pt>
                <c:pt idx="2">
                  <c:v>1128729.8995685019</c:v>
                </c:pt>
                <c:pt idx="3">
                  <c:v>1207584.8726096067</c:v>
                </c:pt>
                <c:pt idx="4">
                  <c:v>1248479.8626179697</c:v>
                </c:pt>
                <c:pt idx="5">
                  <c:v>1287073.4230347222</c:v>
                </c:pt>
                <c:pt idx="6">
                  <c:v>1371029.8199249431</c:v>
                </c:pt>
                <c:pt idx="7">
                  <c:v>1414944.2332683038</c:v>
                </c:pt>
                <c:pt idx="8">
                  <c:v>1461479.6391530761</c:v>
                </c:pt>
                <c:pt idx="9">
                  <c:v>1560421.1586797554</c:v>
                </c:pt>
                <c:pt idx="10">
                  <c:v>1613721.1216798653</c:v>
                </c:pt>
                <c:pt idx="11">
                  <c:v>1670428.2649115752</c:v>
                </c:pt>
                <c:pt idx="12">
                  <c:v>1787663.2673123849</c:v>
                </c:pt>
                <c:pt idx="13">
                  <c:v>1853045.6195267495</c:v>
                </c:pt>
                <c:pt idx="14">
                  <c:v>1922843.9838137804</c:v>
                </c:pt>
                <c:pt idx="15">
                  <c:v>2062592.487971253</c:v>
                </c:pt>
                <c:pt idx="16">
                  <c:v>2143537.8790168972</c:v>
                </c:pt>
                <c:pt idx="17">
                  <c:v>2230313.5964704617</c:v>
                </c:pt>
                <c:pt idx="18">
                  <c:v>2398057.9894767851</c:v>
                </c:pt>
                <c:pt idx="19">
                  <c:v>2499348.4174032155</c:v>
                </c:pt>
              </c:numCache>
            </c:numRef>
          </c:val>
          <c:smooth val="0"/>
        </c:ser>
        <c:ser>
          <c:idx val="4"/>
          <c:order val="4"/>
          <c:tx>
            <c:strRef>
              <c:f>'C5.2'!$B$12</c:f>
              <c:strCache>
                <c:ptCount val="1"/>
                <c:pt idx="0">
                  <c:v>E. Private T-Station, Constructed by Town, $55 Comm. &amp; Res. Tip Fee</c:v>
                </c:pt>
              </c:strCache>
            </c:strRef>
          </c:tx>
          <c:cat>
            <c:numRef>
              <c:f>'C5.2'!$C$6:$V$6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'C5.2'!$C$12:$V$12</c:f>
              <c:numCache>
                <c:formatCode>"$"#,##0</c:formatCode>
                <c:ptCount val="20"/>
                <c:pt idx="0">
                  <c:v>774161.94589852181</c:v>
                </c:pt>
                <c:pt idx="1">
                  <c:v>1051443.8277742285</c:v>
                </c:pt>
                <c:pt idx="2">
                  <c:v>1206624.6048307719</c:v>
                </c:pt>
                <c:pt idx="3">
                  <c:v>1278058.3164223456</c:v>
                </c:pt>
                <c:pt idx="4">
                  <c:v>1304421.7020061044</c:v>
                </c:pt>
                <c:pt idx="5">
                  <c:v>1326410.9768031058</c:v>
                </c:pt>
                <c:pt idx="6">
                  <c:v>1398462.8440856705</c:v>
                </c:pt>
                <c:pt idx="7">
                  <c:v>1413050.7394013111</c:v>
                </c:pt>
                <c:pt idx="8">
                  <c:v>1191674.1691806309</c:v>
                </c:pt>
                <c:pt idx="9">
                  <c:v>1274002.5159768395</c:v>
                </c:pt>
                <c:pt idx="10">
                  <c:v>1301287.4425568213</c:v>
                </c:pt>
                <c:pt idx="11">
                  <c:v>1329449.5491691814</c:v>
                </c:pt>
                <c:pt idx="12">
                  <c:v>1423630.6553332282</c:v>
                </c:pt>
                <c:pt idx="13">
                  <c:v>1454762.9707118769</c:v>
                </c:pt>
                <c:pt idx="14">
                  <c:v>1486950.2576826138</c:v>
                </c:pt>
                <c:pt idx="15">
                  <c:v>1594876.1264862439</c:v>
                </c:pt>
                <c:pt idx="16">
                  <c:v>1630607.7042419659</c:v>
                </c:pt>
                <c:pt idx="17">
                  <c:v>1667714.341847803</c:v>
                </c:pt>
                <c:pt idx="18">
                  <c:v>1791753.5471445341</c:v>
                </c:pt>
                <c:pt idx="19">
                  <c:v>1833260.596773929</c:v>
                </c:pt>
              </c:numCache>
            </c:numRef>
          </c:val>
          <c:smooth val="0"/>
        </c:ser>
        <c:dLbls>
          <c:showLegendKey val="0"/>
          <c:showVal val="0"/>
          <c:showCatName val="0"/>
          <c:showSerName val="0"/>
          <c:showPercent val="0"/>
          <c:showBubbleSize val="0"/>
        </c:dLbls>
        <c:marker val="1"/>
        <c:smooth val="0"/>
        <c:axId val="111448064"/>
        <c:axId val="111449984"/>
      </c:lineChart>
      <c:catAx>
        <c:axId val="111448064"/>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111449984"/>
        <c:crosses val="autoZero"/>
        <c:auto val="1"/>
        <c:lblAlgn val="ctr"/>
        <c:lblOffset val="100"/>
        <c:noMultiLvlLbl val="0"/>
      </c:catAx>
      <c:valAx>
        <c:axId val="111449984"/>
        <c:scaling>
          <c:orientation val="minMax"/>
          <c:min val="500000"/>
        </c:scaling>
        <c:delete val="0"/>
        <c:axPos val="l"/>
        <c:majorGridlines/>
        <c:title>
          <c:tx>
            <c:rich>
              <a:bodyPr rot="-5400000" vert="horz"/>
              <a:lstStyle/>
              <a:p>
                <a:pPr>
                  <a:defRPr/>
                </a:pPr>
                <a:r>
                  <a:rPr lang="en-US"/>
                  <a:t>Annual</a:t>
                </a:r>
                <a:r>
                  <a:rPr lang="en-US" baseline="0"/>
                  <a:t> SW Expenses (millions of dollars)</a:t>
                </a:r>
                <a:endParaRPr lang="en-US"/>
              </a:p>
            </c:rich>
          </c:tx>
          <c:layout>
            <c:manualLayout>
              <c:xMode val="edge"/>
              <c:yMode val="edge"/>
              <c:x val="2.4832613708190066E-2"/>
              <c:y val="0.26449776204443015"/>
            </c:manualLayout>
          </c:layout>
          <c:overlay val="0"/>
        </c:title>
        <c:numFmt formatCode="&quot;$&quot;#,##0.0" sourceLinked="0"/>
        <c:majorTickMark val="out"/>
        <c:minorTickMark val="none"/>
        <c:tickLblPos val="nextTo"/>
        <c:crossAx val="111448064"/>
        <c:crosses val="autoZero"/>
        <c:crossBetween val="between"/>
        <c:dispUnits>
          <c:builtInUnit val="millions"/>
        </c:dispUnits>
      </c:valAx>
    </c:plotArea>
    <c:legend>
      <c:legendPos val="r"/>
      <c:layout>
        <c:manualLayout>
          <c:xMode val="edge"/>
          <c:yMode val="edge"/>
          <c:x val="0.71130923595021522"/>
          <c:y val="0.23216477548869757"/>
          <c:w val="0.27822184437634911"/>
          <c:h val="0.66538876727742169"/>
        </c:manualLayout>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Town</a:t>
            </a:r>
            <a:r>
              <a:rPr lang="en-US" baseline="0"/>
              <a:t> of Waynesville's </a:t>
            </a:r>
            <a:r>
              <a:rPr lang="en-US"/>
              <a:t>Solid</a:t>
            </a:r>
            <a:r>
              <a:rPr lang="en-US" baseline="0"/>
              <a:t> Waste Disposal Options, 20 Year Projected Annual Cost per Ton</a:t>
            </a:r>
            <a:endParaRPr lang="en-US"/>
          </a:p>
        </c:rich>
      </c:tx>
      <c:overlay val="0"/>
    </c:title>
    <c:autoTitleDeleted val="0"/>
    <c:plotArea>
      <c:layout>
        <c:manualLayout>
          <c:layoutTarget val="inner"/>
          <c:xMode val="edge"/>
          <c:yMode val="edge"/>
          <c:x val="8.0155171112028412E-2"/>
          <c:y val="0.20342197906731677"/>
          <c:w val="0.60866943361662329"/>
          <c:h val="0.67717408933709278"/>
        </c:manualLayout>
      </c:layout>
      <c:lineChart>
        <c:grouping val="standard"/>
        <c:varyColors val="0"/>
        <c:ser>
          <c:idx val="0"/>
          <c:order val="0"/>
          <c:tx>
            <c:strRef>
              <c:f>'C5.2'!$B$33</c:f>
              <c:strCache>
                <c:ptCount val="1"/>
                <c:pt idx="0">
                  <c:v>A. Haywood T-Station, $55 Comm. Tip Fee, NO LONGER AVAILABLE AFTER JUNE 2012</c:v>
                </c:pt>
              </c:strCache>
            </c:strRef>
          </c:tx>
          <c:cat>
            <c:numRef>
              <c:f>'C5.2'!$C$31:$V$31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'C5.2'!$C$33:$V$33</c:f>
              <c:numCache>
                <c:formatCode>"$"#,##0</c:formatCode>
                <c:ptCount val="20"/>
                <c:pt idx="0">
                  <c:v>115.21209934918809</c:v>
                </c:pt>
                <c:pt idx="1">
                  <c:v>112.70960264366329</c:v>
                </c:pt>
                <c:pt idx="2">
                  <c:v>110.31063129824726</c:v>
                </c:pt>
                <c:pt idx="3">
                  <c:v>112.53799419567575</c:v>
                </c:pt>
                <c:pt idx="4">
                  <c:v>112.49341256666072</c:v>
                </c:pt>
                <c:pt idx="5">
                  <c:v>113.24577920360214</c:v>
                </c:pt>
                <c:pt idx="6">
                  <c:v>117.39818458086854</c:v>
                </c:pt>
                <c:pt idx="7">
                  <c:v>118.259335074647</c:v>
                </c:pt>
                <c:pt idx="8">
                  <c:v>119.18030178779152</c:v>
                </c:pt>
                <c:pt idx="9">
                  <c:v>123.82137881216364</c:v>
                </c:pt>
                <c:pt idx="10">
                  <c:v>124.87705183649339</c:v>
                </c:pt>
                <c:pt idx="11">
                  <c:v>126.00594617576688</c:v>
                </c:pt>
                <c:pt idx="12">
                  <c:v>131.21097251682835</c:v>
                </c:pt>
                <c:pt idx="13">
                  <c:v>132.50524403870688</c:v>
                </c:pt>
                <c:pt idx="14">
                  <c:v>133.89399030017853</c:v>
                </c:pt>
                <c:pt idx="15">
                  <c:v>139.7495612746994</c:v>
                </c:pt>
                <c:pt idx="16">
                  <c:v>141.3474608472365</c:v>
                </c:pt>
                <c:pt idx="17">
                  <c:v>143.05758144270123</c:v>
                </c:pt>
                <c:pt idx="18">
                  <c:v>149.65738298566814</c:v>
                </c:pt>
                <c:pt idx="19">
                  <c:v>151.6203303936876</c:v>
                </c:pt>
              </c:numCache>
            </c:numRef>
          </c:val>
          <c:smooth val="0"/>
        </c:ser>
        <c:ser>
          <c:idx val="1"/>
          <c:order val="1"/>
          <c:tx>
            <c:strRef>
              <c:f>'C5.2'!$B$34</c:f>
              <c:strCache>
                <c:ptCount val="1"/>
                <c:pt idx="0">
                  <c:v>B. WOLF, $55 Comm. Tip Fee</c:v>
                </c:pt>
              </c:strCache>
            </c:strRef>
          </c:tx>
          <c:cat>
            <c:numRef>
              <c:f>'C5.2'!$C$31:$V$31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'C5.2'!$C$34:$V$34</c:f>
              <c:numCache>
                <c:formatCode>"$"#,##0</c:formatCode>
                <c:ptCount val="20"/>
                <c:pt idx="0">
                  <c:v>146.25085120263523</c:v>
                </c:pt>
                <c:pt idx="1">
                  <c:v>143.56266130557319</c:v>
                </c:pt>
                <c:pt idx="2">
                  <c:v>141.02428827358304</c:v>
                </c:pt>
                <c:pt idx="3">
                  <c:v>143.75300942919702</c:v>
                </c:pt>
                <c:pt idx="4">
                  <c:v>144.57664118751157</c:v>
                </c:pt>
                <c:pt idx="5">
                  <c:v>146.59771544139005</c:v>
                </c:pt>
                <c:pt idx="6">
                  <c:v>152.12328331941873</c:v>
                </c:pt>
                <c:pt idx="7">
                  <c:v>154.46793327059376</c:v>
                </c:pt>
                <c:pt idx="8">
                  <c:v>156.99305816620841</c:v>
                </c:pt>
                <c:pt idx="9">
                  <c:v>163.36961929848098</c:v>
                </c:pt>
                <c:pt idx="10">
                  <c:v>166.30246884194054</c:v>
                </c:pt>
                <c:pt idx="11">
                  <c:v>169.46144585607001</c:v>
                </c:pt>
                <c:pt idx="12">
                  <c:v>176.86431849565685</c:v>
                </c:pt>
                <c:pt idx="13">
                  <c:v>180.53480658518245</c:v>
                </c:pt>
                <c:pt idx="14">
                  <c:v>184.49604701966894</c:v>
                </c:pt>
                <c:pt idx="15">
                  <c:v>193.13778270481012</c:v>
                </c:pt>
                <c:pt idx="16">
                  <c:v>197.75040897238028</c:v>
                </c:pt>
                <c:pt idx="17">
                  <c:v>202.72152943454995</c:v>
                </c:pt>
                <c:pt idx="18">
                  <c:v>212.84925762425777</c:v>
                </c:pt>
                <c:pt idx="19">
                  <c:v>218.62946584653676</c:v>
                </c:pt>
              </c:numCache>
            </c:numRef>
          </c:val>
          <c:smooth val="0"/>
        </c:ser>
        <c:ser>
          <c:idx val="2"/>
          <c:order val="2"/>
          <c:tx>
            <c:strRef>
              <c:f>'C5.2'!$B$35</c:f>
              <c:strCache>
                <c:ptCount val="1"/>
                <c:pt idx="0">
                  <c:v>C. WOLF, $55 Comm. &amp; Res. Tip Fee</c:v>
                </c:pt>
              </c:strCache>
            </c:strRef>
          </c:tx>
          <c:spPr>
            <a:ln>
              <a:solidFill>
                <a:srgbClr val="00B050"/>
              </a:solidFill>
            </a:ln>
          </c:spPr>
          <c:marker>
            <c:spPr>
              <a:solidFill>
                <a:srgbClr val="00B050"/>
              </a:solidFill>
            </c:spPr>
          </c:marker>
          <c:cat>
            <c:numRef>
              <c:f>'C5.2'!$C$31:$V$31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'C5.2'!$C$35:$V$35</c:f>
              <c:numCache>
                <c:formatCode>"$"#,##0</c:formatCode>
                <c:ptCount val="20"/>
                <c:pt idx="0">
                  <c:v>179.2508512026352</c:v>
                </c:pt>
                <c:pt idx="1">
                  <c:v>176.57132019470063</c:v>
                </c:pt>
                <c:pt idx="2">
                  <c:v>174.03247717798453</c:v>
                </c:pt>
                <c:pt idx="3">
                  <c:v>179.82162811798676</c:v>
                </c:pt>
                <c:pt idx="4">
                  <c:v>180.64503302683474</c:v>
                </c:pt>
                <c:pt idx="5">
                  <c:v>182.66596803468545</c:v>
                </c:pt>
                <c:pt idx="6">
                  <c:v>191.53588838968236</c:v>
                </c:pt>
                <c:pt idx="7">
                  <c:v>193.88039293967441</c:v>
                </c:pt>
                <c:pt idx="8">
                  <c:v>196.40537561639184</c:v>
                </c:pt>
                <c:pt idx="9">
                  <c:v>206.43637083323213</c:v>
                </c:pt>
                <c:pt idx="10">
                  <c:v>209.36907179838252</c:v>
                </c:pt>
                <c:pt idx="11">
                  <c:v>212.52790331445024</c:v>
                </c:pt>
                <c:pt idx="12">
                  <c:v>223.92404408639104</c:v>
                </c:pt>
                <c:pt idx="13">
                  <c:v>227.59437982115696</c:v>
                </c:pt>
                <c:pt idx="14">
                  <c:v>231.55547131216684</c:v>
                </c:pt>
                <c:pt idx="15">
                  <c:v>244.56072725626393</c:v>
                </c:pt>
                <c:pt idx="16">
                  <c:v>249.17319764651</c:v>
                </c:pt>
                <c:pt idx="17">
                  <c:v>254.14416501739021</c:v>
                </c:pt>
                <c:pt idx="18">
                  <c:v>269.03999564373919</c:v>
                </c:pt>
                <c:pt idx="19">
                  <c:v>274.82004251739852</c:v>
                </c:pt>
              </c:numCache>
            </c:numRef>
          </c:val>
          <c:smooth val="0"/>
        </c:ser>
        <c:ser>
          <c:idx val="3"/>
          <c:order val="3"/>
          <c:tx>
            <c:strRef>
              <c:f>'C5.2'!$B$36</c:f>
              <c:strCache>
                <c:ptCount val="1"/>
                <c:pt idx="0">
                  <c:v>D. Waste Mgmt. T-Station, $48 Comm. &amp; Res. Tip Fee</c:v>
                </c:pt>
              </c:strCache>
            </c:strRef>
          </c:tx>
          <c:cat>
            <c:numRef>
              <c:f>'C5.2'!$C$31:$V$31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'C5.2'!$C$36:$V$36</c:f>
              <c:numCache>
                <c:formatCode>"$"#,##0</c:formatCode>
                <c:ptCount val="20"/>
                <c:pt idx="0">
                  <c:v>172.81318467543977</c:v>
                </c:pt>
                <c:pt idx="1">
                  <c:v>170.36085806178579</c:v>
                </c:pt>
                <c:pt idx="2">
                  <c:v>168.05565895743783</c:v>
                </c:pt>
                <c:pt idx="3">
                  <c:v>173.35555854244836</c:v>
                </c:pt>
                <c:pt idx="4">
                  <c:v>174.51383264208658</c:v>
                </c:pt>
                <c:pt idx="5">
                  <c:v>176.92645285090512</c:v>
                </c:pt>
                <c:pt idx="6">
                  <c:v>185.36974370110784</c:v>
                </c:pt>
                <c:pt idx="7">
                  <c:v>188.17446352133555</c:v>
                </c:pt>
                <c:pt idx="8">
                  <c:v>191.19831153793254</c:v>
                </c:pt>
                <c:pt idx="9">
                  <c:v>200.83993252472092</c:v>
                </c:pt>
                <c:pt idx="10">
                  <c:v>204.3590320431945</c:v>
                </c:pt>
                <c:pt idx="11">
                  <c:v>208.15355026886326</c:v>
                </c:pt>
                <c:pt idx="12">
                  <c:v>219.22266576722006</c:v>
                </c:pt>
                <c:pt idx="13">
                  <c:v>223.64030841871525</c:v>
                </c:pt>
                <c:pt idx="14">
                  <c:v>228.41191767329187</c:v>
                </c:pt>
                <c:pt idx="15">
                  <c:v>241.1857150310924</c:v>
                </c:pt>
                <c:pt idx="16">
                  <c:v>246.75156809094989</c:v>
                </c:pt>
                <c:pt idx="17">
                  <c:v>252.75598468732107</c:v>
                </c:pt>
                <c:pt idx="18">
                  <c:v>267.55833320191908</c:v>
                </c:pt>
                <c:pt idx="19">
                  <c:v>274.5527562573368</c:v>
                </c:pt>
              </c:numCache>
            </c:numRef>
          </c:val>
          <c:smooth val="0"/>
        </c:ser>
        <c:ser>
          <c:idx val="4"/>
          <c:order val="4"/>
          <c:tx>
            <c:strRef>
              <c:f>'C5.2'!$B$37</c:f>
              <c:strCache>
                <c:ptCount val="1"/>
                <c:pt idx="0">
                  <c:v>E. Private T-Station, Constructed by Town, $55 Comm. &amp; Res. Tip Fee</c:v>
                </c:pt>
              </c:strCache>
            </c:strRef>
          </c:tx>
          <c:cat>
            <c:numRef>
              <c:f>'C5.2'!$C$31:$V$31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'C5.2'!$C$37:$V$37</c:f>
              <c:numCache>
                <c:formatCode>"$"#,##0</c:formatCode>
                <c:ptCount val="20"/>
                <c:pt idx="0">
                  <c:v>128.8870312736635</c:v>
                </c:pt>
                <c:pt idx="1">
                  <c:v>165.53337324395889</c:v>
                </c:pt>
                <c:pt idx="2">
                  <c:v>179.65333704424191</c:v>
                </c:pt>
                <c:pt idx="3">
                  <c:v>183.4724153296373</c:v>
                </c:pt>
                <c:pt idx="4">
                  <c:v>182.33344198380229</c:v>
                </c:pt>
                <c:pt idx="5">
                  <c:v>182.33395620503512</c:v>
                </c:pt>
                <c:pt idx="6">
                  <c:v>189.07881886761203</c:v>
                </c:pt>
                <c:pt idx="7">
                  <c:v>187.92264639368858</c:v>
                </c:pt>
                <c:pt idx="8">
                  <c:v>155.90096703826916</c:v>
                </c:pt>
                <c:pt idx="9">
                  <c:v>163.97533314762322</c:v>
                </c:pt>
                <c:pt idx="10">
                  <c:v>164.79293639910105</c:v>
                </c:pt>
                <c:pt idx="11">
                  <c:v>165.6638895400597</c:v>
                </c:pt>
                <c:pt idx="12">
                  <c:v>174.58103717670016</c:v>
                </c:pt>
                <c:pt idx="13">
                  <c:v>175.57238527631085</c:v>
                </c:pt>
                <c:pt idx="14">
                  <c:v>176.63271835941828</c:v>
                </c:pt>
                <c:pt idx="15">
                  <c:v>186.49410448059621</c:v>
                </c:pt>
                <c:pt idx="16">
                  <c:v>187.70604051439634</c:v>
                </c:pt>
                <c:pt idx="17">
                  <c:v>188.99798724178729</c:v>
                </c:pt>
                <c:pt idx="18">
                  <c:v>199.91117591247834</c:v>
                </c:pt>
                <c:pt idx="19">
                  <c:v>201.3831870248811</c:v>
                </c:pt>
              </c:numCache>
            </c:numRef>
          </c:val>
          <c:smooth val="0"/>
        </c:ser>
        <c:ser>
          <c:idx val="6"/>
          <c:order val="5"/>
          <c:tx>
            <c:strRef>
              <c:f>'C5.2'!$B$39</c:f>
              <c:strCache>
                <c:ptCount val="1"/>
                <c:pt idx="0">
                  <c:v>Avg Cost of In-house SW Management for NC Municipalities</c:v>
                </c:pt>
              </c:strCache>
            </c:strRef>
          </c:tx>
          <c:spPr>
            <a:ln>
              <a:solidFill>
                <a:srgbClr val="FFC000"/>
              </a:solidFill>
            </a:ln>
          </c:spPr>
          <c:marker>
            <c:spPr>
              <a:solidFill>
                <a:srgbClr val="FFC000"/>
              </a:solidFill>
            </c:spPr>
          </c:marker>
          <c:cat>
            <c:numRef>
              <c:f>'C5.2'!$C$31:$V$31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'C5.2'!$C$39:$V$39</c:f>
              <c:numCache>
                <c:formatCode>"$"#,##0</c:formatCode>
                <c:ptCount val="20"/>
                <c:pt idx="0">
                  <c:v>109.7</c:v>
                </c:pt>
                <c:pt idx="1">
                  <c:v>110.797</c:v>
                </c:pt>
                <c:pt idx="2">
                  <c:v>111.90496999999999</c:v>
                </c:pt>
                <c:pt idx="3">
                  <c:v>113.0240197</c:v>
                </c:pt>
                <c:pt idx="4">
                  <c:v>114.154259897</c:v>
                </c:pt>
                <c:pt idx="5">
                  <c:v>115.29580249597001</c:v>
                </c:pt>
                <c:pt idx="6">
                  <c:v>116.44876052092971</c:v>
                </c:pt>
                <c:pt idx="7">
                  <c:v>117.61324812613901</c:v>
                </c:pt>
                <c:pt idx="8">
                  <c:v>118.7893806074004</c:v>
                </c:pt>
                <c:pt idx="9">
                  <c:v>119.9772744134744</c:v>
                </c:pt>
                <c:pt idx="10">
                  <c:v>121.17704715760915</c:v>
                </c:pt>
                <c:pt idx="11">
                  <c:v>122.38881762918524</c:v>
                </c:pt>
                <c:pt idx="12">
                  <c:v>123.61270580547709</c:v>
                </c:pt>
                <c:pt idx="13">
                  <c:v>124.84883286353187</c:v>
                </c:pt>
                <c:pt idx="14">
                  <c:v>126.09732119216719</c:v>
                </c:pt>
                <c:pt idx="15">
                  <c:v>127.35829440408885</c:v>
                </c:pt>
                <c:pt idx="16">
                  <c:v>128.63187734812973</c:v>
                </c:pt>
                <c:pt idx="17">
                  <c:v>129.91819612161103</c:v>
                </c:pt>
                <c:pt idx="18">
                  <c:v>131.21737808282714</c:v>
                </c:pt>
                <c:pt idx="19">
                  <c:v>132.5295518636554</c:v>
                </c:pt>
              </c:numCache>
            </c:numRef>
          </c:val>
          <c:smooth val="0"/>
        </c:ser>
        <c:dLbls>
          <c:showLegendKey val="0"/>
          <c:showVal val="0"/>
          <c:showCatName val="0"/>
          <c:showSerName val="0"/>
          <c:showPercent val="0"/>
          <c:showBubbleSize val="0"/>
        </c:dLbls>
        <c:marker val="1"/>
        <c:smooth val="0"/>
        <c:axId val="111505792"/>
        <c:axId val="111508096"/>
      </c:lineChart>
      <c:catAx>
        <c:axId val="111505792"/>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111508096"/>
        <c:crosses val="autoZero"/>
        <c:auto val="1"/>
        <c:lblAlgn val="ctr"/>
        <c:lblOffset val="100"/>
        <c:noMultiLvlLbl val="0"/>
      </c:catAx>
      <c:valAx>
        <c:axId val="111508096"/>
        <c:scaling>
          <c:orientation val="minMax"/>
          <c:min val="50"/>
        </c:scaling>
        <c:delete val="0"/>
        <c:axPos val="l"/>
        <c:majorGridlines/>
        <c:title>
          <c:tx>
            <c:rich>
              <a:bodyPr rot="-5400000" vert="horz"/>
              <a:lstStyle/>
              <a:p>
                <a:pPr>
                  <a:defRPr/>
                </a:pPr>
                <a:r>
                  <a:rPr lang="en-US"/>
                  <a:t>Annual</a:t>
                </a:r>
                <a:r>
                  <a:rPr lang="en-US" baseline="0"/>
                  <a:t> MSW Costs per Ton</a:t>
                </a:r>
                <a:endParaRPr lang="en-US"/>
              </a:p>
            </c:rich>
          </c:tx>
          <c:overlay val="0"/>
        </c:title>
        <c:numFmt formatCode="&quot;$&quot;#,##0" sourceLinked="1"/>
        <c:majorTickMark val="out"/>
        <c:minorTickMark val="none"/>
        <c:tickLblPos val="nextTo"/>
        <c:crossAx val="111505792"/>
        <c:crosses val="autoZero"/>
        <c:crossBetween val="between"/>
      </c:valAx>
    </c:plotArea>
    <c:legend>
      <c:legendPos val="r"/>
      <c:layout>
        <c:manualLayout>
          <c:xMode val="edge"/>
          <c:yMode val="edge"/>
          <c:x val="0.70813171357824389"/>
          <c:y val="0.2091532851169092"/>
          <c:w val="0.2817015915565223"/>
          <c:h val="0.67061757267098021"/>
        </c:manualLayout>
      </c:layout>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'C5.2'!$B$16</c:f>
              <c:strCache>
                <c:ptCount val="1"/>
                <c:pt idx="0">
                  <c:v>A. Haywood T-Station, $55 Comm. Tip Fee, NO LONGER AVAILABLE AFTER JUNE 2012</c:v>
                </c:pt>
              </c:strCache>
            </c:strRef>
          </c:tx>
          <c:cat>
            <c:numRef>
              <c:f>'C5.2'!$C$15:$U$15</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'C5.2'!$C$16:$U$16</c:f>
              <c:numCache>
                <c:formatCode>"$"#,##0</c:formatCode>
                <c:ptCount val="19"/>
                <c:pt idx="0">
                  <c:v>665406.97681152157</c:v>
                </c:pt>
                <c:pt idx="1">
                  <c:v>661903.61167078291</c:v>
                </c:pt>
                <c:pt idx="2">
                  <c:v>658649.30894792848</c:v>
                </c:pt>
                <c:pt idx="3">
                  <c:v>670109.39292695408</c:v>
                </c:pt>
                <c:pt idx="4">
                  <c:v>661472.93681490642</c:v>
                </c:pt>
                <c:pt idx="5">
                  <c:v>651077.28019663924</c:v>
                </c:pt>
                <c:pt idx="6">
                  <c:v>659836.07725564449</c:v>
                </c:pt>
                <c:pt idx="7">
                  <c:v>649751.59661937447</c:v>
                </c:pt>
                <c:pt idx="8">
                  <c:v>640048.88254261576</c:v>
                </c:pt>
                <c:pt idx="9">
                  <c:v>649911.1779422242</c:v>
                </c:pt>
                <c:pt idx="10">
                  <c:v>640546.33598877501</c:v>
                </c:pt>
                <c:pt idx="11">
                  <c:v>631589.60791697295</c:v>
                </c:pt>
                <c:pt idx="12">
                  <c:v>642594.50202103646</c:v>
                </c:pt>
                <c:pt idx="13">
                  <c:v>634019.10507280589</c:v>
                </c:pt>
                <c:pt idx="14">
                  <c:v>625873.09546545392</c:v>
                </c:pt>
                <c:pt idx="15">
                  <c:v>638085.49786394078</c:v>
                </c:pt>
                <c:pt idx="16">
                  <c:v>630365.57002203166</c:v>
                </c:pt>
                <c:pt idx="17">
                  <c:v>623125.11468382168</c:v>
                </c:pt>
                <c:pt idx="18">
                  <c:v>636657.55790249142</c:v>
                </c:pt>
              </c:numCache>
            </c:numRef>
          </c:val>
          <c:smooth val="0"/>
        </c:ser>
        <c:ser>
          <c:idx val="1"/>
          <c:order val="1"/>
          <c:tx>
            <c:strRef>
              <c:f>'C5.2'!$B$17</c:f>
              <c:strCache>
                <c:ptCount val="1"/>
                <c:pt idx="0">
                  <c:v>B. WOLF, $55 Comm. Tip Fee</c:v>
                </c:pt>
              </c:strCache>
            </c:strRef>
          </c:tx>
          <c:cat>
            <c:numRef>
              <c:f>'C5.2'!$C$15:$U$15</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'C5.2'!$C$17:$U$17</c:f>
              <c:numCache>
                <c:formatCode>"$"#,##0</c:formatCode>
                <c:ptCount val="19"/>
                <c:pt idx="0">
                  <c:v>844671.15263569728</c:v>
                </c:pt>
                <c:pt idx="1">
                  <c:v>843092.70719064749</c:v>
                </c:pt>
                <c:pt idx="2">
                  <c:v>842036.24730542896</c:v>
                </c:pt>
                <c:pt idx="3">
                  <c:v>855979.72994371515</c:v>
                </c:pt>
                <c:pt idx="4">
                  <c:v>850125.64966387034</c:v>
                </c:pt>
                <c:pt idx="5">
                  <c:v>842825.60042277595</c:v>
                </c:pt>
                <c:pt idx="6">
                  <c:v>855008.37072647398</c:v>
                </c:pt>
                <c:pt idx="7">
                  <c:v>848692.29313449934</c:v>
                </c:pt>
                <c:pt idx="8">
                  <c:v>843119.4579885077</c:v>
                </c:pt>
                <c:pt idx="9">
                  <c:v>857491.19204460271</c:v>
                </c:pt>
                <c:pt idx="10">
                  <c:v>853034.52889061801</c:v>
                </c:pt>
                <c:pt idx="11">
                  <c:v>849405.05899603595</c:v>
                </c:pt>
                <c:pt idx="12">
                  <c:v>866177.85455732571</c:v>
                </c:pt>
                <c:pt idx="13">
                  <c:v>863833.86058436416</c:v>
                </c:pt>
                <c:pt idx="14">
                  <c:v>862406.98175074207</c:v>
                </c:pt>
                <c:pt idx="15">
                  <c:v>881851.91502170218</c:v>
                </c:pt>
                <c:pt idx="16">
                  <c:v>881905.11896557733</c:v>
                </c:pt>
                <c:pt idx="17">
                  <c:v>883007.21292690735</c:v>
                </c:pt>
                <c:pt idx="18">
                  <c:v>905482.1476692229</c:v>
                </c:pt>
              </c:numCache>
            </c:numRef>
          </c:val>
          <c:smooth val="0"/>
        </c:ser>
        <c:ser>
          <c:idx val="2"/>
          <c:order val="2"/>
          <c:tx>
            <c:strRef>
              <c:f>'C5.2'!$B$18</c:f>
              <c:strCache>
                <c:ptCount val="1"/>
                <c:pt idx="0">
                  <c:v>C. WOLF, $55 Comm. &amp; Res. Tip Fee</c:v>
                </c:pt>
              </c:strCache>
            </c:strRef>
          </c:tx>
          <c:cat>
            <c:numRef>
              <c:f>'C5.2'!$C$15:$U$15</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'C5.2'!$C$18:$U$18</c:f>
              <c:numCache>
                <c:formatCode>"$"#,##0</c:formatCode>
                <c:ptCount val="19"/>
                <c:pt idx="0">
                  <c:v>1035262.5085680978</c:v>
                </c:pt>
                <c:pt idx="1">
                  <c:v>1036940.8800406359</c:v>
                </c:pt>
                <c:pt idx="2">
                  <c:v>1039123.5140143464</c:v>
                </c:pt>
                <c:pt idx="3">
                  <c:v>1070750.93095902</c:v>
                </c:pt>
                <c:pt idx="4">
                  <c:v>1062211.5356886196</c:v>
                </c:pt>
                <c:pt idx="5">
                  <c:v>1050190.6780886569</c:v>
                </c:pt>
                <c:pt idx="6">
                  <c:v>1076526.7767975219</c:v>
                </c:pt>
                <c:pt idx="7">
                  <c:v>1065235.9476419217</c:v>
                </c:pt>
                <c:pt idx="8">
                  <c:v>1054780.3563416682</c:v>
                </c:pt>
                <c:pt idx="9">
                  <c:v>1083539.0966035982</c:v>
                </c:pt>
                <c:pt idx="10">
                  <c:v>1073941.047114254</c:v>
                </c:pt>
                <c:pt idx="11">
                  <c:v>1065270.4828592034</c:v>
                </c:pt>
                <c:pt idx="12">
                  <c:v>1096648.8308115867</c:v>
                </c:pt>
                <c:pt idx="13">
                  <c:v>1089007.3525818957</c:v>
                </c:pt>
                <c:pt idx="14">
                  <c:v>1082381.2127579465</c:v>
                </c:pt>
                <c:pt idx="15">
                  <c:v>1116645.0326276079</c:v>
                </c:pt>
                <c:pt idx="16">
                  <c:v>1111234.7107417143</c:v>
                </c:pt>
                <c:pt idx="17">
                  <c:v>1106992.0962987526</c:v>
                </c:pt>
                <c:pt idx="18">
                  <c:v>1144523.1981708717</c:v>
                </c:pt>
              </c:numCache>
            </c:numRef>
          </c:val>
          <c:smooth val="0"/>
        </c:ser>
        <c:ser>
          <c:idx val="3"/>
          <c:order val="3"/>
          <c:tx>
            <c:strRef>
              <c:f>'C5.2'!$B$19</c:f>
              <c:strCache>
                <c:ptCount val="1"/>
                <c:pt idx="0">
                  <c:v>D. Waste Mgmt. T-Station, $48 Comm. &amp; Res. Tip Fee</c:v>
                </c:pt>
              </c:strCache>
            </c:strRef>
          </c:tx>
          <c:cat>
            <c:numRef>
              <c:f>'C5.2'!$C$15:$U$15</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'C5.2'!$C$19:$U$19</c:f>
              <c:numCache>
                <c:formatCode>"$"#,##0</c:formatCode>
                <c:ptCount val="19"/>
                <c:pt idx="0">
                  <c:v>998081.79364510369</c:v>
                </c:pt>
                <c:pt idx="1">
                  <c:v>1000469.033636233</c:v>
                </c:pt>
                <c:pt idx="2">
                  <c:v>1003436.7706393856</c:v>
                </c:pt>
                <c:pt idx="3">
                  <c:v>1032248.6101307892</c:v>
                </c:pt>
                <c:pt idx="4">
                  <c:v>1026159.4413289005</c:v>
                </c:pt>
                <c:pt idx="5">
                  <c:v>1017192.8219055617</c:v>
                </c:pt>
                <c:pt idx="6">
                  <c:v>1041869.9825921814</c:v>
                </c:pt>
                <c:pt idx="7">
                  <c:v>1033885.8918731917</c:v>
                </c:pt>
                <c:pt idx="8">
                  <c:v>1026816.2087874869</c:v>
                </c:pt>
                <c:pt idx="9">
                  <c:v>1054164.6230816785</c:v>
                </c:pt>
                <c:pt idx="10">
                  <c:v>1048242.4695041284</c:v>
                </c:pt>
                <c:pt idx="11">
                  <c:v>1043344.5657989173</c:v>
                </c:pt>
                <c:pt idx="12">
                  <c:v>1073624.2330826682</c:v>
                </c:pt>
                <c:pt idx="13">
                  <c:v>1070087.6726087939</c:v>
                </c:pt>
                <c:pt idx="14">
                  <c:v>1067687.0084675709</c:v>
                </c:pt>
                <c:pt idx="15">
                  <c:v>1101234.9924360518</c:v>
                </c:pt>
                <c:pt idx="16">
                  <c:v>1100434.9985571236</c:v>
                </c:pt>
                <c:pt idx="17">
                  <c:v>1100945.5098917077</c:v>
                </c:pt>
                <c:pt idx="18">
                  <c:v>1138220.0571361568</c:v>
                </c:pt>
              </c:numCache>
            </c:numRef>
          </c:val>
          <c:smooth val="0"/>
        </c:ser>
        <c:ser>
          <c:idx val="4"/>
          <c:order val="4"/>
          <c:tx>
            <c:strRef>
              <c:f>'C5.2'!$B$20</c:f>
              <c:strCache>
                <c:ptCount val="1"/>
                <c:pt idx="0">
                  <c:v>E. Private T-Station, Constructed by Town, $55 Comm. &amp; Res. Tip Fee</c:v>
                </c:pt>
              </c:strCache>
            </c:strRef>
          </c:tx>
          <c:cat>
            <c:numRef>
              <c:f>'C5.2'!$C$15:$U$15</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'C5.2'!$C$20:$U$20</c:f>
              <c:numCache>
                <c:formatCode>"$"#,##0</c:formatCode>
                <c:ptCount val="19"/>
                <c:pt idx="0">
                  <c:v>744386.48644088628</c:v>
                </c:pt>
                <c:pt idx="1">
                  <c:v>972118.92360782949</c:v>
                </c:pt>
                <c:pt idx="2">
                  <c:v>1072684.8799772877</c:v>
                </c:pt>
                <c:pt idx="3">
                  <c:v>1092489.6052582164</c:v>
                </c:pt>
                <c:pt idx="4">
                  <c:v>1072139.5555239865</c:v>
                </c:pt>
                <c:pt idx="5">
                  <c:v>1048281.8620554059</c:v>
                </c:pt>
                <c:pt idx="6">
                  <c:v>1062716.8263219206</c:v>
                </c:pt>
                <c:pt idx="7">
                  <c:v>1032502.3344513488</c:v>
                </c:pt>
                <c:pt idx="8">
                  <c:v>837254.4643982345</c:v>
                </c:pt>
                <c:pt idx="9">
                  <c:v>860670.45078786975</c:v>
                </c:pt>
                <c:pt idx="10">
                  <c:v>845291.50916764245</c:v>
                </c:pt>
                <c:pt idx="11">
                  <c:v>830370.26597661839</c:v>
                </c:pt>
                <c:pt idx="12">
                  <c:v>854995.67982006632</c:v>
                </c:pt>
                <c:pt idx="13">
                  <c:v>840089.36699793732</c:v>
                </c:pt>
                <c:pt idx="14">
                  <c:v>825650.69539151236</c:v>
                </c:pt>
                <c:pt idx="15">
                  <c:v>851517.40313717118</c:v>
                </c:pt>
                <c:pt idx="16">
                  <c:v>837110.36983760144</c:v>
                </c:pt>
                <c:pt idx="17">
                  <c:v>823230.69694995694</c:v>
                </c:pt>
                <c:pt idx="18">
                  <c:v>850442.24691569177</c:v>
                </c:pt>
              </c:numCache>
            </c:numRef>
          </c:val>
          <c:smooth val="0"/>
        </c:ser>
        <c:dLbls>
          <c:showLegendKey val="0"/>
          <c:showVal val="0"/>
          <c:showCatName val="0"/>
          <c:showSerName val="0"/>
          <c:showPercent val="0"/>
          <c:showBubbleSize val="0"/>
        </c:dLbls>
        <c:marker val="1"/>
        <c:smooth val="0"/>
        <c:axId val="111692032"/>
        <c:axId val="111697920"/>
      </c:lineChart>
      <c:catAx>
        <c:axId val="111692032"/>
        <c:scaling>
          <c:orientation val="minMax"/>
        </c:scaling>
        <c:delete val="0"/>
        <c:axPos val="b"/>
        <c:numFmt formatCode="General" sourceLinked="1"/>
        <c:majorTickMark val="out"/>
        <c:minorTickMark val="none"/>
        <c:tickLblPos val="nextTo"/>
        <c:crossAx val="111697920"/>
        <c:crosses val="autoZero"/>
        <c:auto val="1"/>
        <c:lblAlgn val="ctr"/>
        <c:lblOffset val="100"/>
        <c:noMultiLvlLbl val="0"/>
      </c:catAx>
      <c:valAx>
        <c:axId val="111697920"/>
        <c:scaling>
          <c:orientation val="minMax"/>
        </c:scaling>
        <c:delete val="0"/>
        <c:axPos val="l"/>
        <c:majorGridlines/>
        <c:numFmt formatCode="&quot;$&quot;#,##0" sourceLinked="1"/>
        <c:majorTickMark val="out"/>
        <c:minorTickMark val="none"/>
        <c:tickLblPos val="nextTo"/>
        <c:crossAx val="111692032"/>
        <c:crosses val="autoZero"/>
        <c:crossBetween val="between"/>
      </c:valAx>
    </c:plotArea>
    <c:legend>
      <c:legendPos val="r"/>
      <c:layout>
        <c:manualLayout>
          <c:xMode val="edge"/>
          <c:yMode val="edge"/>
          <c:x val="0.65971659302291796"/>
          <c:y val="0.19008924235639127"/>
          <c:w val="0.32658182313948814"/>
          <c:h val="0.60324091657171797"/>
        </c:manualLayout>
      </c:layout>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Town's MSW Disposal Options, 20 Year Projected Cumulative Expenses</a:t>
            </a:r>
          </a:p>
        </c:rich>
      </c:tx>
      <c:layout>
        <c:manualLayout>
          <c:xMode val="edge"/>
          <c:yMode val="edge"/>
          <c:x val="0.10237209302325581"/>
          <c:y val="2.4069196095957441E-2"/>
        </c:manualLayout>
      </c:layout>
      <c:overlay val="0"/>
    </c:title>
    <c:autoTitleDeleted val="0"/>
    <c:plotArea>
      <c:layout/>
      <c:lineChart>
        <c:grouping val="standard"/>
        <c:varyColors val="0"/>
        <c:ser>
          <c:idx val="0"/>
          <c:order val="0"/>
          <c:tx>
            <c:strRef>
              <c:f>'C5.2'!$B$46</c:f>
              <c:strCache>
                <c:ptCount val="1"/>
                <c:pt idx="0">
                  <c:v>A. Haywood T-Station, $55 Comm. Tip Fee, NO LONGER AVAILABLE AFTER JUNE 2012</c:v>
                </c:pt>
              </c:strCache>
            </c:strRef>
          </c:tx>
          <c:cat>
            <c:numRef>
              <c:f>'C5.2'!$C$45:$V$45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'C5.2'!$C$46:$V$46</c:f>
              <c:numCache>
                <c:formatCode>"$"#,##0</c:formatCode>
                <c:ptCount val="20"/>
                <c:pt idx="0">
                  <c:v>692023.25588398241</c:v>
                </c:pt>
                <c:pt idx="1">
                  <c:v>1407938.2022671013</c:v>
                </c:pt>
                <c:pt idx="2">
                  <c:v>2148829.0985275041</c:v>
                </c:pt>
                <c:pt idx="3">
                  <c:v>2932762.307979505</c:v>
                </c:pt>
                <c:pt idx="4">
                  <c:v>3737545.276414413</c:v>
                </c:pt>
                <c:pt idx="5">
                  <c:v>4561365.7415578701</c:v>
                </c:pt>
                <c:pt idx="6">
                  <c:v>5429665.004704888</c:v>
                </c:pt>
                <c:pt idx="7">
                  <c:v>6318894.9302895758</c:v>
                </c:pt>
                <c:pt idx="8">
                  <c:v>7229884.0653396528</c:v>
                </c:pt>
                <c:pt idx="9">
                  <c:v>8191911.37219318</c:v>
                </c:pt>
                <c:pt idx="10">
                  <c:v>9178003.0273888614</c:v>
                </c:pt>
                <c:pt idx="11">
                  <c:v>10189198.338576464</c:v>
                </c:pt>
                <c:pt idx="12">
                  <c:v>11259165.419835005</c:v>
                </c:pt>
                <c:pt idx="13">
                  <c:v>12357081.371419791</c:v>
                </c:pt>
                <c:pt idx="14">
                  <c:v>13484243.457969811</c:v>
                </c:pt>
                <c:pt idx="15">
                  <c:v>14679365.628639471</c:v>
                </c:pt>
                <c:pt idx="16">
                  <c:v>15907255.034867004</c:v>
                </c:pt>
                <c:pt idx="17">
                  <c:v>17169592.183340631</c:v>
                </c:pt>
                <c:pt idx="18">
                  <c:v>18510933.63459764</c:v>
                </c:pt>
                <c:pt idx="19">
                  <c:v>19891185.787158173</c:v>
                </c:pt>
              </c:numCache>
            </c:numRef>
          </c:val>
          <c:smooth val="0"/>
        </c:ser>
        <c:ser>
          <c:idx val="1"/>
          <c:order val="1"/>
          <c:tx>
            <c:strRef>
              <c:f>'C5.2'!$B$47</c:f>
              <c:strCache>
                <c:ptCount val="1"/>
                <c:pt idx="0">
                  <c:v>B. WOLF, $55 Comm. Tip Fee</c:v>
                </c:pt>
              </c:strCache>
            </c:strRef>
          </c:tx>
          <c:cat>
            <c:numRef>
              <c:f>'C5.2'!$C$45:$V$45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'C5.2'!$C$47:$V$47</c:f>
              <c:numCache>
                <c:formatCode>"$"#,##0</c:formatCode>
                <c:ptCount val="20"/>
                <c:pt idx="0">
                  <c:v>878457.99874112522</c:v>
                </c:pt>
                <c:pt idx="1">
                  <c:v>1790347.0708385296</c:v>
                </c:pt>
                <c:pt idx="2">
                  <c:v>2737523.3321275036</c:v>
                </c:pt>
                <c:pt idx="3">
                  <c:v>3738898.5463886475</c:v>
                </c:pt>
                <c:pt idx="4">
                  <c:v>4773206.3854568815</c:v>
                </c:pt>
                <c:pt idx="5">
                  <c:v>5839649.6469471306</c:v>
                </c:pt>
                <c:pt idx="6">
                  <c:v>6964782.3334987564</c:v>
                </c:pt>
                <c:pt idx="7">
                  <c:v>8126276.339200113</c:v>
                </c:pt>
                <c:pt idx="8">
                  <c:v>9326298.2230375558</c:v>
                </c:pt>
                <c:pt idx="9">
                  <c:v>10595594.659429397</c:v>
                </c:pt>
                <c:pt idx="10">
                  <c:v>11908802.12510688</c:v>
                </c:pt>
                <c:pt idx="11">
                  <c:v>13268726.991173916</c:v>
                </c:pt>
                <c:pt idx="12">
                  <c:v>14710976.78941627</c:v>
                </c:pt>
                <c:pt idx="13">
                  <c:v>16206857.540432019</c:v>
                </c:pt>
                <c:pt idx="14">
                  <c:v>17760003.79331984</c:v>
                </c:pt>
                <c:pt idx="15">
                  <c:v>19411695.891664099</c:v>
                </c:pt>
                <c:pt idx="16">
                  <c:v>21129559.309930768</c:v>
                </c:pt>
                <c:pt idx="17">
                  <c:v>22918369.905076467</c:v>
                </c:pt>
                <c:pt idx="18">
                  <c:v>24826084.22177035</c:v>
                </c:pt>
                <c:pt idx="19">
                  <c:v>26816343.641890995</c:v>
                </c:pt>
              </c:numCache>
            </c:numRef>
          </c:val>
          <c:smooth val="0"/>
        </c:ser>
        <c:ser>
          <c:idx val="2"/>
          <c:order val="2"/>
          <c:tx>
            <c:strRef>
              <c:f>'C5.2'!$B$48</c:f>
              <c:strCache>
                <c:ptCount val="1"/>
                <c:pt idx="0">
                  <c:v>C. WOLF, $55 Comm. &amp; Res. Tip Fee</c:v>
                </c:pt>
              </c:strCache>
            </c:strRef>
          </c:tx>
          <c:cat>
            <c:numRef>
              <c:f>'C5.2'!$C$45:$V$45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'C5.2'!$C$48:$V$48</c:f>
              <c:numCache>
                <c:formatCode>"$"#,##0</c:formatCode>
                <c:ptCount val="20"/>
                <c:pt idx="0">
                  <c:v>1076673.0089108218</c:v>
                </c:pt>
                <c:pt idx="1">
                  <c:v>2198228.2647627736</c:v>
                </c:pt>
                <c:pt idx="2">
                  <c:v>3367100.8972310075</c:v>
                </c:pt>
                <c:pt idx="3">
                  <c:v>4619728.0394413862</c:v>
                </c:pt>
                <c:pt idx="4">
                  <c:v>5912070.7872997066</c:v>
                </c:pt>
                <c:pt idx="5">
                  <c:v>7240897.0253324946</c:v>
                </c:pt>
                <c:pt idx="6">
                  <c:v>8657532.8221186809</c:v>
                </c:pt>
                <c:pt idx="7">
                  <c:v>10115381.771440549</c:v>
                </c:pt>
                <c:pt idx="8">
                  <c:v>11616663.112131789</c:v>
                </c:pt>
                <c:pt idx="9">
                  <c:v>13220565.667364853</c:v>
                </c:pt>
                <c:pt idx="10">
                  <c:v>14873848.568588153</c:v>
                </c:pt>
                <c:pt idx="11">
                  <c:v>16579380.933134887</c:v>
                </c:pt>
                <c:pt idx="12">
                  <c:v>18405381.848142173</c:v>
                </c:pt>
                <c:pt idx="13">
                  <c:v>20291190.231874526</c:v>
                </c:pt>
                <c:pt idx="14">
                  <c:v>22240497.647473648</c:v>
                </c:pt>
                <c:pt idx="15">
                  <c:v>24331952.851719588</c:v>
                </c:pt>
                <c:pt idx="16">
                  <c:v>26496527.495452713</c:v>
                </c:pt>
                <c:pt idx="17">
                  <c:v>28739090.366528228</c:v>
                </c:pt>
                <c:pt idx="18">
                  <c:v>31150428.123500176</c:v>
                </c:pt>
                <c:pt idx="19">
                  <c:v>33652209.739900135</c:v>
                </c:pt>
              </c:numCache>
            </c:numRef>
          </c:val>
          <c:smooth val="0"/>
        </c:ser>
        <c:ser>
          <c:idx val="3"/>
          <c:order val="3"/>
          <c:tx>
            <c:strRef>
              <c:f>'C5.2'!$B$49</c:f>
              <c:strCache>
                <c:ptCount val="1"/>
                <c:pt idx="0">
                  <c:v>D. Waste Mgmt. T-Station, $48 Comm. &amp; Res. Tip Fee</c:v>
                </c:pt>
              </c:strCache>
            </c:strRef>
          </c:tx>
          <c:cat>
            <c:numRef>
              <c:f>'C5.2'!$C$45:$V$45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'C5.2'!$C$49:$V$49</c:f>
              <c:numCache>
                <c:formatCode>"$"#,##0</c:formatCode>
                <c:ptCount val="20"/>
                <c:pt idx="0">
                  <c:v>1038005.0653909079</c:v>
                </c:pt>
                <c:pt idx="1">
                  <c:v>2120112.3721718574</c:v>
                </c:pt>
                <c:pt idx="2">
                  <c:v>3248842.2717403593</c:v>
                </c:pt>
                <c:pt idx="3">
                  <c:v>4456427.1443499662</c:v>
                </c:pt>
                <c:pt idx="4">
                  <c:v>5704907.0069679357</c:v>
                </c:pt>
                <c:pt idx="5">
                  <c:v>6991980.4300026577</c:v>
                </c:pt>
                <c:pt idx="6">
                  <c:v>8363010.2499276008</c:v>
                </c:pt>
                <c:pt idx="7">
                  <c:v>9777954.4831959046</c:v>
                </c:pt>
                <c:pt idx="8">
                  <c:v>11239434.122348981</c:v>
                </c:pt>
                <c:pt idx="9">
                  <c:v>12799855.281028736</c:v>
                </c:pt>
                <c:pt idx="10">
                  <c:v>14413576.402708601</c:v>
                </c:pt>
                <c:pt idx="11">
                  <c:v>16084004.667620176</c:v>
                </c:pt>
                <c:pt idx="12">
                  <c:v>17871667.93493256</c:v>
                </c:pt>
                <c:pt idx="13">
                  <c:v>19724713.554459311</c:v>
                </c:pt>
                <c:pt idx="14">
                  <c:v>21647557.538273092</c:v>
                </c:pt>
                <c:pt idx="15">
                  <c:v>23710150.026244346</c:v>
                </c:pt>
                <c:pt idx="16">
                  <c:v>25853687.905261245</c:v>
                </c:pt>
                <c:pt idx="17">
                  <c:v>28084001.501731705</c:v>
                </c:pt>
                <c:pt idx="18">
                  <c:v>30482059.49120849</c:v>
                </c:pt>
                <c:pt idx="19">
                  <c:v>32981407.908611707</c:v>
                </c:pt>
              </c:numCache>
            </c:numRef>
          </c:val>
          <c:smooth val="0"/>
        </c:ser>
        <c:ser>
          <c:idx val="4"/>
          <c:order val="4"/>
          <c:tx>
            <c:strRef>
              <c:f>'C5.2'!$B$50</c:f>
              <c:strCache>
                <c:ptCount val="1"/>
                <c:pt idx="0">
                  <c:v>E. Private T-Station, Constructed by Town, $55 Comm. &amp; Res. Tip Fee</c:v>
                </c:pt>
              </c:strCache>
            </c:strRef>
          </c:tx>
          <c:cat>
            <c:numRef>
              <c:f>'C5.2'!$C$45:$V$45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'C5.2'!$C$50:$V$50</c:f>
              <c:numCache>
                <c:formatCode>"$"#,##0</c:formatCode>
                <c:ptCount val="20"/>
                <c:pt idx="0">
                  <c:v>774161.94589852181</c:v>
                </c:pt>
                <c:pt idx="1">
                  <c:v>1825605.7736727502</c:v>
                </c:pt>
                <c:pt idx="2">
                  <c:v>3032230.3785035219</c:v>
                </c:pt>
                <c:pt idx="3">
                  <c:v>4310288.694925867</c:v>
                </c:pt>
                <c:pt idx="4">
                  <c:v>5614710.3969319714</c:v>
                </c:pt>
                <c:pt idx="5">
                  <c:v>6941121.3737350777</c:v>
                </c:pt>
                <c:pt idx="6">
                  <c:v>8339584.2178207487</c:v>
                </c:pt>
                <c:pt idx="7">
                  <c:v>9752634.9572220594</c:v>
                </c:pt>
                <c:pt idx="8">
                  <c:v>10944309.126402691</c:v>
                </c:pt>
                <c:pt idx="9">
                  <c:v>12218311.64237953</c:v>
                </c:pt>
                <c:pt idx="10">
                  <c:v>13519599.084936351</c:v>
                </c:pt>
                <c:pt idx="11">
                  <c:v>14849048.634105531</c:v>
                </c:pt>
                <c:pt idx="12">
                  <c:v>16272679.28943876</c:v>
                </c:pt>
                <c:pt idx="13">
                  <c:v>17727442.260150637</c:v>
                </c:pt>
                <c:pt idx="14">
                  <c:v>19214392.517833252</c:v>
                </c:pt>
                <c:pt idx="15">
                  <c:v>20809268.644319497</c:v>
                </c:pt>
                <c:pt idx="16">
                  <c:v>22439876.348561462</c:v>
                </c:pt>
                <c:pt idx="17">
                  <c:v>24107590.690409265</c:v>
                </c:pt>
                <c:pt idx="18">
                  <c:v>25899344.237553798</c:v>
                </c:pt>
                <c:pt idx="19">
                  <c:v>27732604.834327728</c:v>
                </c:pt>
              </c:numCache>
            </c:numRef>
          </c:val>
          <c:smooth val="0"/>
        </c:ser>
        <c:dLbls>
          <c:showLegendKey val="0"/>
          <c:showVal val="0"/>
          <c:showCatName val="0"/>
          <c:showSerName val="0"/>
          <c:showPercent val="0"/>
          <c:showBubbleSize val="0"/>
        </c:dLbls>
        <c:marker val="1"/>
        <c:smooth val="0"/>
        <c:axId val="111733376"/>
        <c:axId val="117445376"/>
      </c:lineChart>
      <c:catAx>
        <c:axId val="111733376"/>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117445376"/>
        <c:crosses val="autoZero"/>
        <c:auto val="1"/>
        <c:lblAlgn val="ctr"/>
        <c:lblOffset val="100"/>
        <c:noMultiLvlLbl val="0"/>
      </c:catAx>
      <c:valAx>
        <c:axId val="117445376"/>
        <c:scaling>
          <c:orientation val="minMax"/>
        </c:scaling>
        <c:delete val="0"/>
        <c:axPos val="l"/>
        <c:majorGridlines/>
        <c:title>
          <c:tx>
            <c:rich>
              <a:bodyPr rot="-5400000" vert="horz"/>
              <a:lstStyle/>
              <a:p>
                <a:pPr>
                  <a:defRPr/>
                </a:pPr>
                <a:r>
                  <a:rPr lang="en-US"/>
                  <a:t>Cumulative</a:t>
                </a:r>
                <a:r>
                  <a:rPr lang="en-US" baseline="0"/>
                  <a:t> MSW Expenses (millions of dollars)</a:t>
                </a:r>
                <a:endParaRPr lang="en-US"/>
              </a:p>
            </c:rich>
          </c:tx>
          <c:overlay val="0"/>
        </c:title>
        <c:numFmt formatCode="&quot;$&quot;#,##0" sourceLinked="1"/>
        <c:majorTickMark val="out"/>
        <c:minorTickMark val="none"/>
        <c:tickLblPos val="nextTo"/>
        <c:crossAx val="111733376"/>
        <c:crosses val="autoZero"/>
        <c:crossBetween val="between"/>
        <c:dispUnits>
          <c:builtInUnit val="millions"/>
        </c:dispUnits>
      </c:valAx>
    </c:plotArea>
    <c:legend>
      <c:legendPos val="r"/>
      <c:layout>
        <c:manualLayout>
          <c:xMode val="edge"/>
          <c:yMode val="edge"/>
          <c:x val="0.68372093023255809"/>
          <c:y val="0.31970051855377296"/>
          <c:w val="0.30697674418604654"/>
          <c:h val="0.45379199997725744"/>
        </c:manualLayout>
      </c:layout>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Transfer Station Tons per Day ,</a:t>
            </a:r>
            <a:r>
              <a:rPr lang="en-US" baseline="0"/>
              <a:t> Total Operating Costs per Ton</a:t>
            </a:r>
            <a:endParaRPr lang="en-US"/>
          </a:p>
        </c:rich>
      </c:tx>
      <c:overlay val="0"/>
    </c:title>
    <c:autoTitleDeleted val="0"/>
    <c:plotArea>
      <c:layout/>
      <c:scatterChart>
        <c:scatterStyle val="lineMarker"/>
        <c:varyColors val="0"/>
        <c:ser>
          <c:idx val="0"/>
          <c:order val="0"/>
          <c:tx>
            <c:strRef>
              <c:f>'C6'!$B$27</c:f>
              <c:strCache>
                <c:ptCount val="1"/>
                <c:pt idx="0">
                  <c:v>Total Expenses ($/Ton)</c:v>
                </c:pt>
              </c:strCache>
            </c:strRef>
          </c:tx>
          <c:spPr>
            <a:ln w="28575">
              <a:noFill/>
            </a:ln>
          </c:spPr>
          <c:trendline>
            <c:trendlineType val="linear"/>
            <c:dispRSqr val="0"/>
            <c:dispEq val="1"/>
            <c:trendlineLbl>
              <c:layout>
                <c:manualLayout>
                  <c:x val="-4.2135608048993876E-2"/>
                  <c:y val="9.7524788568095655E-2"/>
                </c:manualLayout>
              </c:layout>
              <c:numFmt formatCode="General" sourceLinked="0"/>
              <c:txPr>
                <a:bodyPr/>
                <a:lstStyle/>
                <a:p>
                  <a:pPr>
                    <a:defRPr sz="1600"/>
                  </a:pPr>
                  <a:endParaRPr lang="en-US"/>
                </a:p>
              </c:txPr>
            </c:trendlineLbl>
          </c:trendline>
          <c:xVal>
            <c:numRef>
              <c:f>'C6'!$C$19:$F$19</c:f>
              <c:numCache>
                <c:formatCode>0</c:formatCode>
                <c:ptCount val="4"/>
                <c:pt idx="0">
                  <c:v>58.160721749846125</c:v>
                </c:pt>
                <c:pt idx="1">
                  <c:v>67.838141104684837</c:v>
                </c:pt>
                <c:pt idx="2">
                  <c:v>77.515560459523542</c:v>
                </c:pt>
                <c:pt idx="3">
                  <c:v>87.192979814362261</c:v>
                </c:pt>
              </c:numCache>
            </c:numRef>
          </c:xVal>
          <c:yVal>
            <c:numRef>
              <c:f>'C6'!$C$27:$F$27</c:f>
              <c:numCache>
                <c:formatCode>"$"#,##0.00_);[Red]\("$"#,##0.00\)</c:formatCode>
                <c:ptCount val="4"/>
                <c:pt idx="0">
                  <c:v>59.863285271674073</c:v>
                </c:pt>
                <c:pt idx="1">
                  <c:v>59.026860961587538</c:v>
                </c:pt>
                <c:pt idx="2">
                  <c:v>58.399283204613795</c:v>
                </c:pt>
                <c:pt idx="3">
                  <c:v>57.911013294325286</c:v>
                </c:pt>
              </c:numCache>
            </c:numRef>
          </c:yVal>
          <c:smooth val="0"/>
        </c:ser>
        <c:dLbls>
          <c:showLegendKey val="0"/>
          <c:showVal val="0"/>
          <c:showCatName val="0"/>
          <c:showSerName val="0"/>
          <c:showPercent val="0"/>
          <c:showBubbleSize val="0"/>
        </c:dLbls>
        <c:axId val="117516544"/>
        <c:axId val="117530624"/>
      </c:scatterChart>
      <c:valAx>
        <c:axId val="117516544"/>
        <c:scaling>
          <c:orientation val="minMax"/>
        </c:scaling>
        <c:delete val="0"/>
        <c:axPos val="b"/>
        <c:numFmt formatCode="0" sourceLinked="1"/>
        <c:majorTickMark val="out"/>
        <c:minorTickMark val="none"/>
        <c:tickLblPos val="nextTo"/>
        <c:crossAx val="117530624"/>
        <c:crosses val="autoZero"/>
        <c:crossBetween val="midCat"/>
      </c:valAx>
      <c:valAx>
        <c:axId val="117530624"/>
        <c:scaling>
          <c:orientation val="minMax"/>
          <c:min val="0"/>
        </c:scaling>
        <c:delete val="0"/>
        <c:axPos val="l"/>
        <c:majorGridlines/>
        <c:numFmt formatCode="&quot;$&quot;#,##0.00_);[Red]\(&quot;$&quot;#,##0.00\)" sourceLinked="1"/>
        <c:majorTickMark val="out"/>
        <c:minorTickMark val="none"/>
        <c:tickLblPos val="nextTo"/>
        <c:crossAx val="117516544"/>
        <c:crosses val="autoZero"/>
        <c:crossBetween val="midCat"/>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lineChart>
        <c:grouping val="standard"/>
        <c:varyColors val="0"/>
        <c:ser>
          <c:idx val="1"/>
          <c:order val="0"/>
          <c:tx>
            <c:strRef>
              <c:f>'C6.1'!$B$33</c:f>
              <c:strCache>
                <c:ptCount val="1"/>
                <c:pt idx="0">
                  <c:v>Cumulative Net Present Worth</c:v>
                </c:pt>
              </c:strCache>
            </c:strRef>
          </c:tx>
          <c:val>
            <c:numRef>
              <c:f>'C6.1'!$C$33:$W$33</c:f>
              <c:numCache>
                <c:formatCode>"$"#,##0_);[Red]\("$"#,##0\)</c:formatCode>
                <c:ptCount val="21"/>
                <c:pt idx="0">
                  <c:v>0</c:v>
                </c:pt>
                <c:pt idx="1">
                  <c:v>0</c:v>
                </c:pt>
                <c:pt idx="2">
                  <c:v>-76383.474503857913</c:v>
                </c:pt>
                <c:pt idx="3">
                  <c:v>-136118.61887572415</c:v>
                </c:pt>
                <c:pt idx="4">
                  <c:v>-193294.01722197939</c:v>
                </c:pt>
                <c:pt idx="5">
                  <c:v>-176137.30615158187</c:v>
                </c:pt>
                <c:pt idx="6">
                  <c:v>-172202.17972790092</c:v>
                </c:pt>
                <c:pt idx="7">
                  <c:v>-181181.76855963576</c:v>
                </c:pt>
                <c:pt idx="8">
                  <c:v>-120912.14041543196</c:v>
                </c:pt>
                <c:pt idx="9">
                  <c:v>-74851.725087089129</c:v>
                </c:pt>
                <c:pt idx="10">
                  <c:v>-42661.029692799479</c:v>
                </c:pt>
                <c:pt idx="11">
                  <c:v>59170.278792501194</c:v>
                </c:pt>
                <c:pt idx="12">
                  <c:v>145813.94700180029</c:v>
                </c:pt>
                <c:pt idx="13">
                  <c:v>217640.85261670739</c:v>
                </c:pt>
                <c:pt idx="14">
                  <c:v>359465.61236664187</c:v>
                </c:pt>
                <c:pt idx="15">
                  <c:v>485139.43811830849</c:v>
                </c:pt>
                <c:pt idx="16">
                  <c:v>595052.72850520909</c:v>
                </c:pt>
                <c:pt idx="17">
                  <c:v>775246.9925911678</c:v>
                </c:pt>
                <c:pt idx="18">
                  <c:v>938421.71011861251</c:v>
                </c:pt>
                <c:pt idx="19">
                  <c:v>1085046.3998647907</c:v>
                </c:pt>
                <c:pt idx="20">
                  <c:v>1302331.4443711508</c:v>
                </c:pt>
              </c:numCache>
            </c:numRef>
          </c:val>
          <c:smooth val="0"/>
        </c:ser>
        <c:dLbls>
          <c:showLegendKey val="0"/>
          <c:showVal val="0"/>
          <c:showCatName val="0"/>
          <c:showSerName val="0"/>
          <c:showPercent val="0"/>
          <c:showBubbleSize val="0"/>
        </c:dLbls>
        <c:marker val="1"/>
        <c:smooth val="0"/>
        <c:axId val="117563776"/>
        <c:axId val="117565312"/>
      </c:lineChart>
      <c:catAx>
        <c:axId val="117563776"/>
        <c:scaling>
          <c:orientation val="minMax"/>
        </c:scaling>
        <c:delete val="0"/>
        <c:axPos val="b"/>
        <c:majorTickMark val="out"/>
        <c:minorTickMark val="none"/>
        <c:tickLblPos val="nextTo"/>
        <c:crossAx val="117565312"/>
        <c:crosses val="autoZero"/>
        <c:auto val="1"/>
        <c:lblAlgn val="ctr"/>
        <c:lblOffset val="100"/>
        <c:noMultiLvlLbl val="0"/>
      </c:catAx>
      <c:valAx>
        <c:axId val="117565312"/>
        <c:scaling>
          <c:orientation val="minMax"/>
        </c:scaling>
        <c:delete val="0"/>
        <c:axPos val="l"/>
        <c:majorGridlines/>
        <c:numFmt formatCode="&quot;$&quot;#,##0_);[Red]\(&quot;$&quot;#,##0\)" sourceLinked="1"/>
        <c:majorTickMark val="out"/>
        <c:minorTickMark val="none"/>
        <c:tickLblPos val="nextTo"/>
        <c:crossAx val="117563776"/>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6</xdr:col>
      <xdr:colOff>726282</xdr:colOff>
      <xdr:row>20</xdr:row>
      <xdr:rowOff>116682</xdr:rowOff>
    </xdr:from>
    <xdr:to>
      <xdr:col>13</xdr:col>
      <xdr:colOff>478631</xdr:colOff>
      <xdr:row>35</xdr:row>
      <xdr:rowOff>83344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735807</xdr:colOff>
      <xdr:row>35</xdr:row>
      <xdr:rowOff>169069</xdr:rowOff>
    </xdr:from>
    <xdr:to>
      <xdr:col>13</xdr:col>
      <xdr:colOff>364331</xdr:colOff>
      <xdr:row>47</xdr:row>
      <xdr:rowOff>169863</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192880</xdr:colOff>
      <xdr:row>57</xdr:row>
      <xdr:rowOff>88106</xdr:rowOff>
    </xdr:from>
    <xdr:to>
      <xdr:col>17</xdr:col>
      <xdr:colOff>384967</xdr:colOff>
      <xdr:row>76</xdr:row>
      <xdr:rowOff>198437</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277812</xdr:colOff>
      <xdr:row>81</xdr:row>
      <xdr:rowOff>70644</xdr:rowOff>
    </xdr:from>
    <xdr:to>
      <xdr:col>18</xdr:col>
      <xdr:colOff>920749</xdr:colOff>
      <xdr:row>105</xdr:row>
      <xdr:rowOff>95250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3417092</xdr:colOff>
      <xdr:row>82</xdr:row>
      <xdr:rowOff>156368</xdr:rowOff>
    </xdr:from>
    <xdr:to>
      <xdr:col>10</xdr:col>
      <xdr:colOff>511969</xdr:colOff>
      <xdr:row>107</xdr:row>
      <xdr:rowOff>11905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95250</xdr:colOff>
      <xdr:row>59</xdr:row>
      <xdr:rowOff>75008</xdr:rowOff>
    </xdr:from>
    <xdr:to>
      <xdr:col>19</xdr:col>
      <xdr:colOff>607218</xdr:colOff>
      <xdr:row>76</xdr:row>
      <xdr:rowOff>11906</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2667000</xdr:colOff>
      <xdr:row>57</xdr:row>
      <xdr:rowOff>33336</xdr:rowOff>
    </xdr:from>
    <xdr:to>
      <xdr:col>10</xdr:col>
      <xdr:colOff>83344</xdr:colOff>
      <xdr:row>79</xdr:row>
      <xdr:rowOff>63499</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71437</xdr:colOff>
      <xdr:row>46</xdr:row>
      <xdr:rowOff>27383</xdr:rowOff>
    </xdr:from>
    <xdr:to>
      <xdr:col>2</xdr:col>
      <xdr:colOff>678656</xdr:colOff>
      <xdr:row>60</xdr:row>
      <xdr:rowOff>103583</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609600</xdr:colOff>
      <xdr:row>40</xdr:row>
      <xdr:rowOff>14287</xdr:rowOff>
    </xdr:from>
    <xdr:to>
      <xdr:col>8</xdr:col>
      <xdr:colOff>666750</xdr:colOff>
      <xdr:row>51</xdr:row>
      <xdr:rowOff>66675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609600</xdr:colOff>
      <xdr:row>40</xdr:row>
      <xdr:rowOff>14287</xdr:rowOff>
    </xdr:from>
    <xdr:to>
      <xdr:col>8</xdr:col>
      <xdr:colOff>666750</xdr:colOff>
      <xdr:row>51</xdr:row>
      <xdr:rowOff>66675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609600</xdr:colOff>
      <xdr:row>40</xdr:row>
      <xdr:rowOff>14287</xdr:rowOff>
    </xdr:from>
    <xdr:to>
      <xdr:col>8</xdr:col>
      <xdr:colOff>666750</xdr:colOff>
      <xdr:row>51</xdr:row>
      <xdr:rowOff>66675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609600</xdr:colOff>
      <xdr:row>40</xdr:row>
      <xdr:rowOff>14287</xdr:rowOff>
    </xdr:from>
    <xdr:to>
      <xdr:col>8</xdr:col>
      <xdr:colOff>666750</xdr:colOff>
      <xdr:row>51</xdr:row>
      <xdr:rowOff>66675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277585</xdr:colOff>
      <xdr:row>32</xdr:row>
      <xdr:rowOff>80961</xdr:rowOff>
    </xdr:from>
    <xdr:to>
      <xdr:col>6</xdr:col>
      <xdr:colOff>818129</xdr:colOff>
      <xdr:row>49</xdr:row>
      <xdr:rowOff>130968</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789213</xdr:colOff>
      <xdr:row>35</xdr:row>
      <xdr:rowOff>77561</xdr:rowOff>
    </xdr:from>
    <xdr:to>
      <xdr:col>14</xdr:col>
      <xdr:colOff>367392</xdr:colOff>
      <xdr:row>52</xdr:row>
      <xdr:rowOff>149679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857249</xdr:colOff>
      <xdr:row>17</xdr:row>
      <xdr:rowOff>118380</xdr:rowOff>
    </xdr:from>
    <xdr:to>
      <xdr:col>14</xdr:col>
      <xdr:colOff>408214</xdr:colOff>
      <xdr:row>34</xdr:row>
      <xdr:rowOff>122464</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kydc\LOSData\HAL\Planning\Waynesville%20SW\Waynesville%20SW%20Cost%20Scenarios_12.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WOLF vs WMTS"/>
      <sheetName val="C"/>
      <sheetName val="R"/>
      <sheetName val="BB"/>
      <sheetName val="J"/>
      <sheetName val="Y"/>
      <sheetName val="S"/>
      <sheetName val="1"/>
      <sheetName val="Rev"/>
      <sheetName val="Increase"/>
      <sheetName val="C2"/>
      <sheetName val="R2"/>
      <sheetName val="R3"/>
      <sheetName val="R4"/>
      <sheetName val="C4"/>
      <sheetName val="R5"/>
      <sheetName val="C5"/>
      <sheetName val="Sheet1"/>
      <sheetName val="C2 (2)"/>
    </sheetNames>
    <sheetDataSet>
      <sheetData sheetId="0"/>
      <sheetData sheetId="1">
        <row r="29">
          <cell r="D29">
            <v>121195.96</v>
          </cell>
        </row>
        <row r="30">
          <cell r="D30">
            <v>99963.5</v>
          </cell>
        </row>
        <row r="31">
          <cell r="D31">
            <v>0</v>
          </cell>
        </row>
        <row r="32">
          <cell r="D32">
            <v>64950</v>
          </cell>
        </row>
        <row r="33">
          <cell r="D33">
            <v>29573</v>
          </cell>
        </row>
        <row r="34">
          <cell r="D34">
            <v>69257.142857142855</v>
          </cell>
        </row>
        <row r="35">
          <cell r="D35">
            <v>76987.920571428578</v>
          </cell>
        </row>
        <row r="50">
          <cell r="G50">
            <v>2896</v>
          </cell>
        </row>
      </sheetData>
      <sheetData sheetId="2">
        <row r="10">
          <cell r="G10">
            <v>50960</v>
          </cell>
        </row>
        <row r="12">
          <cell r="G12">
            <v>9992.32</v>
          </cell>
        </row>
        <row r="13">
          <cell r="G13">
            <v>16523.52</v>
          </cell>
        </row>
        <row r="17">
          <cell r="G17">
            <v>161298.85</v>
          </cell>
        </row>
        <row r="20">
          <cell r="G20">
            <v>12202</v>
          </cell>
        </row>
        <row r="21">
          <cell r="G21">
            <v>14758</v>
          </cell>
        </row>
        <row r="22">
          <cell r="G22">
            <v>64285.714285714283</v>
          </cell>
        </row>
        <row r="26">
          <cell r="G26">
            <v>66004.08085714285</v>
          </cell>
        </row>
      </sheetData>
      <sheetData sheetId="3">
        <row r="10">
          <cell r="G10">
            <v>53393.600000000006</v>
          </cell>
        </row>
        <row r="11">
          <cell r="G11">
            <v>82617.599999999991</v>
          </cell>
        </row>
        <row r="13">
          <cell r="G13">
            <v>9992.32</v>
          </cell>
        </row>
        <row r="14">
          <cell r="G14">
            <v>16523.52</v>
          </cell>
        </row>
        <row r="16">
          <cell r="G16">
            <v>1210.04</v>
          </cell>
        </row>
        <row r="17">
          <cell r="G17">
            <v>822.38</v>
          </cell>
        </row>
        <row r="24">
          <cell r="G24">
            <v>14510</v>
          </cell>
        </row>
        <row r="25">
          <cell r="G25">
            <v>17573</v>
          </cell>
        </row>
        <row r="26">
          <cell r="G26">
            <v>46142.857142857145</v>
          </cell>
        </row>
        <row r="30">
          <cell r="G30">
            <v>48557.06342857144</v>
          </cell>
        </row>
      </sheetData>
      <sheetData sheetId="4">
        <row r="10">
          <cell r="G10">
            <v>49524.799999999996</v>
          </cell>
        </row>
        <row r="12">
          <cell r="G12">
            <v>9992.32</v>
          </cell>
        </row>
        <row r="19">
          <cell r="G19">
            <v>6206</v>
          </cell>
        </row>
        <row r="20">
          <cell r="G20">
            <v>7506</v>
          </cell>
        </row>
        <row r="21">
          <cell r="G21">
            <v>18571.428571428572</v>
          </cell>
        </row>
        <row r="25">
          <cell r="G25">
            <v>18360.109714285714</v>
          </cell>
        </row>
      </sheetData>
      <sheetData sheetId="5">
        <row r="10">
          <cell r="G10">
            <v>24643.200000000001</v>
          </cell>
        </row>
        <row r="12">
          <cell r="G12">
            <v>19065.599999999999</v>
          </cell>
        </row>
        <row r="18">
          <cell r="G18">
            <v>3950</v>
          </cell>
        </row>
        <row r="19">
          <cell r="G19">
            <v>4777</v>
          </cell>
        </row>
        <row r="20">
          <cell r="G20">
            <v>9285.7142857142862</v>
          </cell>
        </row>
        <row r="24">
          <cell r="G24">
            <v>12344.302857142859</v>
          </cell>
        </row>
      </sheetData>
      <sheetData sheetId="6">
        <row r="10">
          <cell r="G10">
            <v>17606.400000000001</v>
          </cell>
        </row>
        <row r="11">
          <cell r="G11">
            <v>38131.199999999997</v>
          </cell>
        </row>
        <row r="14">
          <cell r="G14">
            <v>18172.8</v>
          </cell>
        </row>
        <row r="15">
          <cell r="G15">
            <v>19065.599999999999</v>
          </cell>
        </row>
        <row r="18">
          <cell r="G18">
            <v>22204.799999999999</v>
          </cell>
        </row>
        <row r="19">
          <cell r="G19">
            <v>19065.599999999999</v>
          </cell>
        </row>
        <row r="22">
          <cell r="G22">
            <v>6782.4000000000005</v>
          </cell>
        </row>
        <row r="23">
          <cell r="G23">
            <v>6917.76</v>
          </cell>
        </row>
        <row r="24">
          <cell r="G24">
            <v>6733.44</v>
          </cell>
        </row>
        <row r="28">
          <cell r="G28">
            <v>1928.8</v>
          </cell>
        </row>
        <row r="29">
          <cell r="G29">
            <v>837.6</v>
          </cell>
        </row>
        <row r="30">
          <cell r="G30">
            <v>837.6</v>
          </cell>
        </row>
        <row r="32">
          <cell r="G32">
            <v>15430.4</v>
          </cell>
        </row>
        <row r="33">
          <cell r="G33">
            <v>12710.4</v>
          </cell>
        </row>
        <row r="34">
          <cell r="G34">
            <v>6700.8</v>
          </cell>
        </row>
        <row r="36">
          <cell r="G36">
            <v>8679.6</v>
          </cell>
        </row>
        <row r="37">
          <cell r="G37">
            <v>7149.5999999999995</v>
          </cell>
        </row>
        <row r="38">
          <cell r="G38">
            <v>3769.2000000000003</v>
          </cell>
        </row>
        <row r="50">
          <cell r="G50">
            <v>6078.8</v>
          </cell>
        </row>
        <row r="54">
          <cell r="G54">
            <v>24250</v>
          </cell>
        </row>
        <row r="60">
          <cell r="G60">
            <v>14459</v>
          </cell>
        </row>
        <row r="61">
          <cell r="G61">
            <v>17487</v>
          </cell>
        </row>
        <row r="62">
          <cell r="G62">
            <v>72714.28571428571</v>
          </cell>
        </row>
        <row r="65">
          <cell r="G65">
            <v>20000</v>
          </cell>
        </row>
        <row r="70">
          <cell r="G70">
            <v>73542.617142857154</v>
          </cell>
        </row>
      </sheetData>
      <sheetData sheetId="7">
        <row r="10">
          <cell r="G10">
            <v>12480</v>
          </cell>
        </row>
        <row r="12">
          <cell r="G12">
            <v>49982.400000000001</v>
          </cell>
        </row>
        <row r="16">
          <cell r="G16">
            <v>12000</v>
          </cell>
        </row>
        <row r="19">
          <cell r="G19">
            <v>4859.17</v>
          </cell>
        </row>
        <row r="20">
          <cell r="G20">
            <v>5906</v>
          </cell>
        </row>
        <row r="21">
          <cell r="G21">
            <v>26142.857142857141</v>
          </cell>
        </row>
        <row r="25">
          <cell r="G25">
            <v>22274.08542857143</v>
          </cell>
        </row>
      </sheetData>
      <sheetData sheetId="8"/>
      <sheetData sheetId="9"/>
      <sheetData sheetId="10">
        <row r="9">
          <cell r="H9">
            <v>56600</v>
          </cell>
        </row>
        <row r="11">
          <cell r="H11">
            <v>50440</v>
          </cell>
          <cell r="P11">
            <v>10088</v>
          </cell>
        </row>
        <row r="16">
          <cell r="H16">
            <v>9000</v>
          </cell>
          <cell r="P16">
            <v>3600</v>
          </cell>
        </row>
        <row r="20">
          <cell r="H20">
            <v>3000</v>
          </cell>
          <cell r="P20">
            <v>1200</v>
          </cell>
        </row>
        <row r="24">
          <cell r="H24">
            <v>2400</v>
          </cell>
          <cell r="P24">
            <v>960</v>
          </cell>
        </row>
      </sheetData>
      <sheetData sheetId="11">
        <row r="10">
          <cell r="G10">
            <v>50960</v>
          </cell>
        </row>
        <row r="12">
          <cell r="G12">
            <v>9992.32</v>
          </cell>
        </row>
        <row r="13">
          <cell r="G13">
            <v>16523.52</v>
          </cell>
        </row>
        <row r="17">
          <cell r="G17">
            <v>159280</v>
          </cell>
        </row>
        <row r="20">
          <cell r="G20">
            <v>12202</v>
          </cell>
        </row>
        <row r="21">
          <cell r="G21">
            <v>10088</v>
          </cell>
        </row>
        <row r="22">
          <cell r="G22">
            <v>14758</v>
          </cell>
        </row>
        <row r="23">
          <cell r="G23">
            <v>1200</v>
          </cell>
        </row>
        <row r="24">
          <cell r="G24">
            <v>3600</v>
          </cell>
        </row>
        <row r="25">
          <cell r="G25">
            <v>960</v>
          </cell>
        </row>
        <row r="26">
          <cell r="G26">
            <v>64285.714285714283</v>
          </cell>
        </row>
        <row r="30">
          <cell r="G30">
            <v>68769.910857142851</v>
          </cell>
        </row>
      </sheetData>
      <sheetData sheetId="12">
        <row r="29">
          <cell r="G29">
            <v>9000</v>
          </cell>
        </row>
      </sheetData>
      <sheetData sheetId="13">
        <row r="22">
          <cell r="G22">
            <v>159610</v>
          </cell>
        </row>
        <row r="42">
          <cell r="G42">
            <v>108909.92057142859</v>
          </cell>
        </row>
      </sheetData>
      <sheetData sheetId="14">
        <row r="22">
          <cell r="G22">
            <v>139296</v>
          </cell>
        </row>
        <row r="25">
          <cell r="G25">
            <v>14510</v>
          </cell>
        </row>
        <row r="26">
          <cell r="G26">
            <v>66925.268292682929</v>
          </cell>
        </row>
        <row r="27">
          <cell r="G27">
            <v>17573</v>
          </cell>
        </row>
        <row r="28">
          <cell r="G28">
            <v>3000</v>
          </cell>
        </row>
        <row r="30">
          <cell r="G30">
            <v>2400</v>
          </cell>
        </row>
        <row r="37">
          <cell r="G37">
            <v>66857.142857142855</v>
          </cell>
        </row>
        <row r="42">
          <cell r="G42">
            <v>107244.17422996518</v>
          </cell>
        </row>
      </sheetData>
      <sheetData sheetId="15">
        <row r="17">
          <cell r="G17">
            <v>139008</v>
          </cell>
        </row>
        <row r="20">
          <cell r="G20">
            <v>12202</v>
          </cell>
        </row>
        <row r="21">
          <cell r="G21">
            <v>13385.053658536586</v>
          </cell>
        </row>
        <row r="22">
          <cell r="G22">
            <v>14758</v>
          </cell>
        </row>
        <row r="23">
          <cell r="G23">
            <v>1200</v>
          </cell>
        </row>
        <row r="25">
          <cell r="G25">
            <v>960</v>
          </cell>
        </row>
        <row r="26">
          <cell r="G26">
            <v>64285.714285714283</v>
          </cell>
        </row>
        <row r="30">
          <cell r="G30">
            <v>65014.921588850179</v>
          </cell>
        </row>
      </sheetData>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9"/>
  <sheetViews>
    <sheetView tabSelected="1" workbookViewId="0">
      <selection activeCell="B40" sqref="B40"/>
    </sheetView>
  </sheetViews>
  <sheetFormatPr defaultRowHeight="15" x14ac:dyDescent="0.25"/>
  <sheetData>
    <row r="1" spans="1:2" ht="27.75" x14ac:dyDescent="0.4">
      <c r="A1" s="330" t="s">
        <v>1483</v>
      </c>
    </row>
    <row r="2" spans="1:2" ht="26.25" x14ac:dyDescent="0.25">
      <c r="A2" s="331"/>
    </row>
    <row r="3" spans="1:2" ht="18" x14ac:dyDescent="0.25">
      <c r="A3" s="332" t="s">
        <v>1481</v>
      </c>
    </row>
    <row r="4" spans="1:2" ht="20.25" x14ac:dyDescent="0.3">
      <c r="A4" s="333" t="s">
        <v>1479</v>
      </c>
    </row>
    <row r="5" spans="1:2" x14ac:dyDescent="0.25">
      <c r="A5" s="334"/>
    </row>
    <row r="6" spans="1:2" ht="18" x14ac:dyDescent="0.25">
      <c r="A6" s="332" t="s">
        <v>1482</v>
      </c>
    </row>
    <row r="7" spans="1:2" ht="20.25" x14ac:dyDescent="0.3">
      <c r="A7" s="333" t="s">
        <v>1480</v>
      </c>
    </row>
    <row r="10" spans="1:2" x14ac:dyDescent="0.25">
      <c r="A10" t="s">
        <v>526</v>
      </c>
      <c r="B10" t="str">
        <f>'A1'!A3</f>
        <v>MSW Tonnage Projections for Town of Waynesville and Haywood County</v>
      </c>
    </row>
    <row r="11" spans="1:2" x14ac:dyDescent="0.25">
      <c r="A11" t="s">
        <v>1477</v>
      </c>
      <c r="B11" t="str">
        <f>'A2'!A2</f>
        <v>Town of Waynesville Trip Data from Haywood County Transfer Station</v>
      </c>
    </row>
    <row r="12" spans="1:2" x14ac:dyDescent="0.25">
      <c r="A12" t="s">
        <v>1526</v>
      </c>
      <c r="B12" t="str">
        <f>'A3'!A3</f>
        <v>Haywood County Solid Waste Department Full Cost Accounting Analysis</v>
      </c>
    </row>
    <row r="13" spans="1:2" x14ac:dyDescent="0.25">
      <c r="A13" t="s">
        <v>1556</v>
      </c>
      <c r="B13" t="str">
        <f>'A4'!A3</f>
        <v>Haywood County Transfer Station Materials Analysis, 1/1/2008 to 6/30/2010</v>
      </c>
    </row>
    <row r="14" spans="1:2" x14ac:dyDescent="0.25">
      <c r="A14" s="344" t="s">
        <v>529</v>
      </c>
      <c r="B14" t="str">
        <f>'B1'!A3</f>
        <v>MSW Disposal Expenses Under Current and Future Scenarios</v>
      </c>
    </row>
    <row r="15" spans="1:2" x14ac:dyDescent="0.25">
      <c r="A15" t="s">
        <v>623</v>
      </c>
      <c r="B15" t="str">
        <f>B1.1!A3</f>
        <v>Commercial Cost Estimate for Direct Disposal at WOLF with $55 Commercial Tipping Fee</v>
      </c>
    </row>
    <row r="16" spans="1:2" x14ac:dyDescent="0.25">
      <c r="A16" t="s">
        <v>624</v>
      </c>
      <c r="B16" t="str">
        <f>B1.2!A3</f>
        <v>Residential Garbage Information</v>
      </c>
    </row>
    <row r="17" spans="1:2" x14ac:dyDescent="0.25">
      <c r="A17" t="s">
        <v>625</v>
      </c>
      <c r="B17" t="str">
        <f>B1.3!A3</f>
        <v>Residential Cost Estimate for Direct Disposal at WOLF with $55 Res. Tipping Fee</v>
      </c>
    </row>
    <row r="18" spans="1:2" x14ac:dyDescent="0.25">
      <c r="A18" t="s">
        <v>626</v>
      </c>
      <c r="B18" t="str">
        <f>B1.4!A3</f>
        <v>Residentail Cost Estimate for Direct Disposal at WMTS with $48  Res. Tipping Fee</v>
      </c>
    </row>
    <row r="19" spans="1:2" x14ac:dyDescent="0.25">
      <c r="A19" t="s">
        <v>627</v>
      </c>
      <c r="B19" t="str">
        <f>B1.5!A3</f>
        <v>Commercial Cost Estimate for Direct Disposal at WMTS with $48 Commercial Tipping Fee</v>
      </c>
    </row>
    <row r="20" spans="1:2" x14ac:dyDescent="0.25">
      <c r="A20" t="s">
        <v>551</v>
      </c>
      <c r="B20" t="str">
        <f>'B2'!A3</f>
        <v>Town of Waynesville's Financial Impact Analysis of Hauling Residential and Commercial Solid Waste to WOLF</v>
      </c>
    </row>
    <row r="21" spans="1:2" x14ac:dyDescent="0.25">
      <c r="A21" t="s">
        <v>628</v>
      </c>
      <c r="B21" t="str">
        <f>'C1'!A3</f>
        <v>20 Year Cumulative Cost Estimate for Scenario A</v>
      </c>
    </row>
    <row r="22" spans="1:2" x14ac:dyDescent="0.25">
      <c r="A22" t="s">
        <v>631</v>
      </c>
      <c r="B22" t="str">
        <f>'C2'!A3</f>
        <v>20 Year Cumulative Cost Estimate for Scenario B: Haul to Wolf , $55 Commercial Tip Fee, No Res Tip Fee</v>
      </c>
    </row>
    <row r="23" spans="1:2" x14ac:dyDescent="0.25">
      <c r="A23" t="s">
        <v>632</v>
      </c>
      <c r="B23" t="str">
        <f>'C3'!A3</f>
        <v>20 Year Cumulative Cost Estimate for Scenario C: Haul to Wolf , $55 Commercial and Residential Tip Fee</v>
      </c>
    </row>
    <row r="24" spans="1:2" x14ac:dyDescent="0.25">
      <c r="A24" t="s">
        <v>634</v>
      </c>
      <c r="B24" t="str">
        <f>'C4'!A3</f>
        <v>20 Year Cumulative Cost Estimate for Scenario D: Haul to Waste Management Transfer Station , $48 Commercial and Residential Tip Fee</v>
      </c>
    </row>
    <row r="25" spans="1:2" x14ac:dyDescent="0.25">
      <c r="A25" t="s">
        <v>633</v>
      </c>
      <c r="B25" t="str">
        <f>'C5'!A3</f>
        <v>20 Year Cumulative Cost Estimate for Scenario E: Build New Transfer Station on Town Property (144 Calhoun Rd.) for Private Firm to Operate</v>
      </c>
    </row>
    <row r="26" spans="1:2" x14ac:dyDescent="0.25">
      <c r="A26" t="s">
        <v>639</v>
      </c>
      <c r="B26" t="str">
        <f>C5.1!A3</f>
        <v>CONSTRUCTION COST ESTIMATE FOR NEW TRANSFER STATION AT 144 CALHOUN RD</v>
      </c>
    </row>
    <row r="27" spans="1:2" x14ac:dyDescent="0.25">
      <c r="A27" t="s">
        <v>656</v>
      </c>
      <c r="B27" t="str">
        <f>C5.2!A3</f>
        <v>Summary of MSW Disposal Scenarios</v>
      </c>
    </row>
    <row r="28" spans="1:2" x14ac:dyDescent="0.25">
      <c r="A28" t="s">
        <v>641</v>
      </c>
      <c r="B28" t="str">
        <f>'C6'!A3</f>
        <v>OPERATIONS COST ESTIMATE FOR NEW TRANSFER STATION AT 144 CALHOUN RD</v>
      </c>
    </row>
    <row r="29" spans="1:2" x14ac:dyDescent="0.25">
      <c r="A29" t="s">
        <v>644</v>
      </c>
      <c r="B29" t="s">
        <v>1558</v>
      </c>
    </row>
    <row r="30" spans="1:2" x14ac:dyDescent="0.25">
      <c r="A30" t="s">
        <v>645</v>
      </c>
      <c r="B30" t="s">
        <v>1559</v>
      </c>
    </row>
    <row r="31" spans="1:2" x14ac:dyDescent="0.25">
      <c r="A31" t="s">
        <v>646</v>
      </c>
      <c r="B31" t="s">
        <v>1560</v>
      </c>
    </row>
    <row r="32" spans="1:2" x14ac:dyDescent="0.25">
      <c r="A32" t="s">
        <v>647</v>
      </c>
      <c r="B32" t="s">
        <v>1561</v>
      </c>
    </row>
    <row r="33" spans="1:2" x14ac:dyDescent="0.25">
      <c r="A33" t="s">
        <v>651</v>
      </c>
      <c r="B33" t="s">
        <v>1562</v>
      </c>
    </row>
    <row r="34" spans="1:2" x14ac:dyDescent="0.25">
      <c r="A34" t="s">
        <v>1375</v>
      </c>
      <c r="B34" t="str">
        <f>'D1'!A3</f>
        <v>NC DENR FY09-10 Municipal Solid Waste Survey Information</v>
      </c>
    </row>
    <row r="35" spans="1:2" x14ac:dyDescent="0.25">
      <c r="A35" t="s">
        <v>1377</v>
      </c>
      <c r="B35" t="str">
        <f>'D2'!C3</f>
        <v>NC DENR FY09-10 Municipal Recycling Survey Information</v>
      </c>
    </row>
    <row r="36" spans="1:2" x14ac:dyDescent="0.25">
      <c r="A36" t="s">
        <v>1378</v>
      </c>
      <c r="B36" t="str">
        <f>'D3'!A3</f>
        <v>NC DENR FY09-10 Municipal Recycling Survey Information</v>
      </c>
    </row>
    <row r="37" spans="1:2" x14ac:dyDescent="0.25">
      <c r="A37" t="s">
        <v>1379</v>
      </c>
      <c r="B37" t="str">
        <f>'E1'!A3</f>
        <v>Privatizing Residential Solid Waste and Recycling</v>
      </c>
    </row>
    <row r="38" spans="1:2" x14ac:dyDescent="0.25">
      <c r="A38" t="s">
        <v>1433</v>
      </c>
      <c r="B38" t="str">
        <f>'E2'!A3</f>
        <v>Privatizing Yard Waste Collection and Disposal</v>
      </c>
    </row>
    <row r="39" spans="1:2" x14ac:dyDescent="0.25">
      <c r="A39" t="s">
        <v>1410</v>
      </c>
      <c r="B39" t="str">
        <f>'F1'!A3</f>
        <v>Summary of Municipal Solid Waste Disposal Scenarios</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1"/>
  <sheetViews>
    <sheetView zoomScale="80" zoomScaleNormal="80" workbookViewId="0">
      <selection sqref="A1:H3"/>
    </sheetView>
  </sheetViews>
  <sheetFormatPr defaultRowHeight="15" x14ac:dyDescent="0.2"/>
  <cols>
    <col min="1" max="1" width="15.28515625" style="195" customWidth="1"/>
    <col min="2" max="2" width="22.28515625" style="195" customWidth="1"/>
    <col min="3" max="3" width="13.5703125" style="195" customWidth="1"/>
    <col min="4" max="4" width="14.28515625" style="195" bestFit="1" customWidth="1"/>
    <col min="5" max="6" width="9.140625" style="195"/>
    <col min="7" max="7" width="14.28515625" style="195" bestFit="1" customWidth="1"/>
    <col min="8" max="9" width="9.140625" style="195"/>
    <col min="10" max="10" width="28.28515625" style="195" customWidth="1"/>
    <col min="11" max="11" width="9.140625" style="195"/>
    <col min="12" max="12" width="11.28515625" style="195" customWidth="1"/>
    <col min="13" max="256" width="9.140625" style="195"/>
    <col min="257" max="257" width="15.28515625" style="195" customWidth="1"/>
    <col min="258" max="258" width="22.28515625" style="195" customWidth="1"/>
    <col min="259" max="259" width="13.5703125" style="195" customWidth="1"/>
    <col min="260" max="260" width="14.28515625" style="195" bestFit="1" customWidth="1"/>
    <col min="261" max="262" width="9.140625" style="195"/>
    <col min="263" max="263" width="14.28515625" style="195" bestFit="1" customWidth="1"/>
    <col min="264" max="265" width="9.140625" style="195"/>
    <col min="266" max="266" width="28.28515625" style="195" customWidth="1"/>
    <col min="267" max="267" width="9.140625" style="195"/>
    <col min="268" max="268" width="11.28515625" style="195" customWidth="1"/>
    <col min="269" max="512" width="9.140625" style="195"/>
    <col min="513" max="513" width="15.28515625" style="195" customWidth="1"/>
    <col min="514" max="514" width="22.28515625" style="195" customWidth="1"/>
    <col min="515" max="515" width="13.5703125" style="195" customWidth="1"/>
    <col min="516" max="516" width="14.28515625" style="195" bestFit="1" customWidth="1"/>
    <col min="517" max="518" width="9.140625" style="195"/>
    <col min="519" max="519" width="14.28515625" style="195" bestFit="1" customWidth="1"/>
    <col min="520" max="521" width="9.140625" style="195"/>
    <col min="522" max="522" width="28.28515625" style="195" customWidth="1"/>
    <col min="523" max="523" width="9.140625" style="195"/>
    <col min="524" max="524" width="11.28515625" style="195" customWidth="1"/>
    <col min="525" max="768" width="9.140625" style="195"/>
    <col min="769" max="769" width="15.28515625" style="195" customWidth="1"/>
    <col min="770" max="770" width="22.28515625" style="195" customWidth="1"/>
    <col min="771" max="771" width="13.5703125" style="195" customWidth="1"/>
    <col min="772" max="772" width="14.28515625" style="195" bestFit="1" customWidth="1"/>
    <col min="773" max="774" width="9.140625" style="195"/>
    <col min="775" max="775" width="14.28515625" style="195" bestFit="1" customWidth="1"/>
    <col min="776" max="777" width="9.140625" style="195"/>
    <col min="778" max="778" width="28.28515625" style="195" customWidth="1"/>
    <col min="779" max="779" width="9.140625" style="195"/>
    <col min="780" max="780" width="11.28515625" style="195" customWidth="1"/>
    <col min="781" max="1024" width="9.140625" style="195"/>
    <col min="1025" max="1025" width="15.28515625" style="195" customWidth="1"/>
    <col min="1026" max="1026" width="22.28515625" style="195" customWidth="1"/>
    <col min="1027" max="1027" width="13.5703125" style="195" customWidth="1"/>
    <col min="1028" max="1028" width="14.28515625" style="195" bestFit="1" customWidth="1"/>
    <col min="1029" max="1030" width="9.140625" style="195"/>
    <col min="1031" max="1031" width="14.28515625" style="195" bestFit="1" customWidth="1"/>
    <col min="1032" max="1033" width="9.140625" style="195"/>
    <col min="1034" max="1034" width="28.28515625" style="195" customWidth="1"/>
    <col min="1035" max="1035" width="9.140625" style="195"/>
    <col min="1036" max="1036" width="11.28515625" style="195" customWidth="1"/>
    <col min="1037" max="1280" width="9.140625" style="195"/>
    <col min="1281" max="1281" width="15.28515625" style="195" customWidth="1"/>
    <col min="1282" max="1282" width="22.28515625" style="195" customWidth="1"/>
    <col min="1283" max="1283" width="13.5703125" style="195" customWidth="1"/>
    <col min="1284" max="1284" width="14.28515625" style="195" bestFit="1" customWidth="1"/>
    <col min="1285" max="1286" width="9.140625" style="195"/>
    <col min="1287" max="1287" width="14.28515625" style="195" bestFit="1" customWidth="1"/>
    <col min="1288" max="1289" width="9.140625" style="195"/>
    <col min="1290" max="1290" width="28.28515625" style="195" customWidth="1"/>
    <col min="1291" max="1291" width="9.140625" style="195"/>
    <col min="1292" max="1292" width="11.28515625" style="195" customWidth="1"/>
    <col min="1293" max="1536" width="9.140625" style="195"/>
    <col min="1537" max="1537" width="15.28515625" style="195" customWidth="1"/>
    <col min="1538" max="1538" width="22.28515625" style="195" customWidth="1"/>
    <col min="1539" max="1539" width="13.5703125" style="195" customWidth="1"/>
    <col min="1540" max="1540" width="14.28515625" style="195" bestFit="1" customWidth="1"/>
    <col min="1541" max="1542" width="9.140625" style="195"/>
    <col min="1543" max="1543" width="14.28515625" style="195" bestFit="1" customWidth="1"/>
    <col min="1544" max="1545" width="9.140625" style="195"/>
    <col min="1546" max="1546" width="28.28515625" style="195" customWidth="1"/>
    <col min="1547" max="1547" width="9.140625" style="195"/>
    <col min="1548" max="1548" width="11.28515625" style="195" customWidth="1"/>
    <col min="1549" max="1792" width="9.140625" style="195"/>
    <col min="1793" max="1793" width="15.28515625" style="195" customWidth="1"/>
    <col min="1794" max="1794" width="22.28515625" style="195" customWidth="1"/>
    <col min="1795" max="1795" width="13.5703125" style="195" customWidth="1"/>
    <col min="1796" max="1796" width="14.28515625" style="195" bestFit="1" customWidth="1"/>
    <col min="1797" max="1798" width="9.140625" style="195"/>
    <col min="1799" max="1799" width="14.28515625" style="195" bestFit="1" customWidth="1"/>
    <col min="1800" max="1801" width="9.140625" style="195"/>
    <col min="1802" max="1802" width="28.28515625" style="195" customWidth="1"/>
    <col min="1803" max="1803" width="9.140625" style="195"/>
    <col min="1804" max="1804" width="11.28515625" style="195" customWidth="1"/>
    <col min="1805" max="2048" width="9.140625" style="195"/>
    <col min="2049" max="2049" width="15.28515625" style="195" customWidth="1"/>
    <col min="2050" max="2050" width="22.28515625" style="195" customWidth="1"/>
    <col min="2051" max="2051" width="13.5703125" style="195" customWidth="1"/>
    <col min="2052" max="2052" width="14.28515625" style="195" bestFit="1" customWidth="1"/>
    <col min="2053" max="2054" width="9.140625" style="195"/>
    <col min="2055" max="2055" width="14.28515625" style="195" bestFit="1" customWidth="1"/>
    <col min="2056" max="2057" width="9.140625" style="195"/>
    <col min="2058" max="2058" width="28.28515625" style="195" customWidth="1"/>
    <col min="2059" max="2059" width="9.140625" style="195"/>
    <col min="2060" max="2060" width="11.28515625" style="195" customWidth="1"/>
    <col min="2061" max="2304" width="9.140625" style="195"/>
    <col min="2305" max="2305" width="15.28515625" style="195" customWidth="1"/>
    <col min="2306" max="2306" width="22.28515625" style="195" customWidth="1"/>
    <col min="2307" max="2307" width="13.5703125" style="195" customWidth="1"/>
    <col min="2308" max="2308" width="14.28515625" style="195" bestFit="1" customWidth="1"/>
    <col min="2309" max="2310" width="9.140625" style="195"/>
    <col min="2311" max="2311" width="14.28515625" style="195" bestFit="1" customWidth="1"/>
    <col min="2312" max="2313" width="9.140625" style="195"/>
    <col min="2314" max="2314" width="28.28515625" style="195" customWidth="1"/>
    <col min="2315" max="2315" width="9.140625" style="195"/>
    <col min="2316" max="2316" width="11.28515625" style="195" customWidth="1"/>
    <col min="2317" max="2560" width="9.140625" style="195"/>
    <col min="2561" max="2561" width="15.28515625" style="195" customWidth="1"/>
    <col min="2562" max="2562" width="22.28515625" style="195" customWidth="1"/>
    <col min="2563" max="2563" width="13.5703125" style="195" customWidth="1"/>
    <col min="2564" max="2564" width="14.28515625" style="195" bestFit="1" customWidth="1"/>
    <col min="2565" max="2566" width="9.140625" style="195"/>
    <col min="2567" max="2567" width="14.28515625" style="195" bestFit="1" customWidth="1"/>
    <col min="2568" max="2569" width="9.140625" style="195"/>
    <col min="2570" max="2570" width="28.28515625" style="195" customWidth="1"/>
    <col min="2571" max="2571" width="9.140625" style="195"/>
    <col min="2572" max="2572" width="11.28515625" style="195" customWidth="1"/>
    <col min="2573" max="2816" width="9.140625" style="195"/>
    <col min="2817" max="2817" width="15.28515625" style="195" customWidth="1"/>
    <col min="2818" max="2818" width="22.28515625" style="195" customWidth="1"/>
    <col min="2819" max="2819" width="13.5703125" style="195" customWidth="1"/>
    <col min="2820" max="2820" width="14.28515625" style="195" bestFit="1" customWidth="1"/>
    <col min="2821" max="2822" width="9.140625" style="195"/>
    <col min="2823" max="2823" width="14.28515625" style="195" bestFit="1" customWidth="1"/>
    <col min="2824" max="2825" width="9.140625" style="195"/>
    <col min="2826" max="2826" width="28.28515625" style="195" customWidth="1"/>
    <col min="2827" max="2827" width="9.140625" style="195"/>
    <col min="2828" max="2828" width="11.28515625" style="195" customWidth="1"/>
    <col min="2829" max="3072" width="9.140625" style="195"/>
    <col min="3073" max="3073" width="15.28515625" style="195" customWidth="1"/>
    <col min="3074" max="3074" width="22.28515625" style="195" customWidth="1"/>
    <col min="3075" max="3075" width="13.5703125" style="195" customWidth="1"/>
    <col min="3076" max="3076" width="14.28515625" style="195" bestFit="1" customWidth="1"/>
    <col min="3077" max="3078" width="9.140625" style="195"/>
    <col min="3079" max="3079" width="14.28515625" style="195" bestFit="1" customWidth="1"/>
    <col min="3080" max="3081" width="9.140625" style="195"/>
    <col min="3082" max="3082" width="28.28515625" style="195" customWidth="1"/>
    <col min="3083" max="3083" width="9.140625" style="195"/>
    <col min="3084" max="3084" width="11.28515625" style="195" customWidth="1"/>
    <col min="3085" max="3328" width="9.140625" style="195"/>
    <col min="3329" max="3329" width="15.28515625" style="195" customWidth="1"/>
    <col min="3330" max="3330" width="22.28515625" style="195" customWidth="1"/>
    <col min="3331" max="3331" width="13.5703125" style="195" customWidth="1"/>
    <col min="3332" max="3332" width="14.28515625" style="195" bestFit="1" customWidth="1"/>
    <col min="3333" max="3334" width="9.140625" style="195"/>
    <col min="3335" max="3335" width="14.28515625" style="195" bestFit="1" customWidth="1"/>
    <col min="3336" max="3337" width="9.140625" style="195"/>
    <col min="3338" max="3338" width="28.28515625" style="195" customWidth="1"/>
    <col min="3339" max="3339" width="9.140625" style="195"/>
    <col min="3340" max="3340" width="11.28515625" style="195" customWidth="1"/>
    <col min="3341" max="3584" width="9.140625" style="195"/>
    <col min="3585" max="3585" width="15.28515625" style="195" customWidth="1"/>
    <col min="3586" max="3586" width="22.28515625" style="195" customWidth="1"/>
    <col min="3587" max="3587" width="13.5703125" style="195" customWidth="1"/>
    <col min="3588" max="3588" width="14.28515625" style="195" bestFit="1" customWidth="1"/>
    <col min="3589" max="3590" width="9.140625" style="195"/>
    <col min="3591" max="3591" width="14.28515625" style="195" bestFit="1" customWidth="1"/>
    <col min="3592" max="3593" width="9.140625" style="195"/>
    <col min="3594" max="3594" width="28.28515625" style="195" customWidth="1"/>
    <col min="3595" max="3595" width="9.140625" style="195"/>
    <col min="3596" max="3596" width="11.28515625" style="195" customWidth="1"/>
    <col min="3597" max="3840" width="9.140625" style="195"/>
    <col min="3841" max="3841" width="15.28515625" style="195" customWidth="1"/>
    <col min="3842" max="3842" width="22.28515625" style="195" customWidth="1"/>
    <col min="3843" max="3843" width="13.5703125" style="195" customWidth="1"/>
    <col min="3844" max="3844" width="14.28515625" style="195" bestFit="1" customWidth="1"/>
    <col min="3845" max="3846" width="9.140625" style="195"/>
    <col min="3847" max="3847" width="14.28515625" style="195" bestFit="1" customWidth="1"/>
    <col min="3848" max="3849" width="9.140625" style="195"/>
    <col min="3850" max="3850" width="28.28515625" style="195" customWidth="1"/>
    <col min="3851" max="3851" width="9.140625" style="195"/>
    <col min="3852" max="3852" width="11.28515625" style="195" customWidth="1"/>
    <col min="3853" max="4096" width="9.140625" style="195"/>
    <col min="4097" max="4097" width="15.28515625" style="195" customWidth="1"/>
    <col min="4098" max="4098" width="22.28515625" style="195" customWidth="1"/>
    <col min="4099" max="4099" width="13.5703125" style="195" customWidth="1"/>
    <col min="4100" max="4100" width="14.28515625" style="195" bestFit="1" customWidth="1"/>
    <col min="4101" max="4102" width="9.140625" style="195"/>
    <col min="4103" max="4103" width="14.28515625" style="195" bestFit="1" customWidth="1"/>
    <col min="4104" max="4105" width="9.140625" style="195"/>
    <col min="4106" max="4106" width="28.28515625" style="195" customWidth="1"/>
    <col min="4107" max="4107" width="9.140625" style="195"/>
    <col min="4108" max="4108" width="11.28515625" style="195" customWidth="1"/>
    <col min="4109" max="4352" width="9.140625" style="195"/>
    <col min="4353" max="4353" width="15.28515625" style="195" customWidth="1"/>
    <col min="4354" max="4354" width="22.28515625" style="195" customWidth="1"/>
    <col min="4355" max="4355" width="13.5703125" style="195" customWidth="1"/>
    <col min="4356" max="4356" width="14.28515625" style="195" bestFit="1" customWidth="1"/>
    <col min="4357" max="4358" width="9.140625" style="195"/>
    <col min="4359" max="4359" width="14.28515625" style="195" bestFit="1" customWidth="1"/>
    <col min="4360" max="4361" width="9.140625" style="195"/>
    <col min="4362" max="4362" width="28.28515625" style="195" customWidth="1"/>
    <col min="4363" max="4363" width="9.140625" style="195"/>
    <col min="4364" max="4364" width="11.28515625" style="195" customWidth="1"/>
    <col min="4365" max="4608" width="9.140625" style="195"/>
    <col min="4609" max="4609" width="15.28515625" style="195" customWidth="1"/>
    <col min="4610" max="4610" width="22.28515625" style="195" customWidth="1"/>
    <col min="4611" max="4611" width="13.5703125" style="195" customWidth="1"/>
    <col min="4612" max="4612" width="14.28515625" style="195" bestFit="1" customWidth="1"/>
    <col min="4613" max="4614" width="9.140625" style="195"/>
    <col min="4615" max="4615" width="14.28515625" style="195" bestFit="1" customWidth="1"/>
    <col min="4616" max="4617" width="9.140625" style="195"/>
    <col min="4618" max="4618" width="28.28515625" style="195" customWidth="1"/>
    <col min="4619" max="4619" width="9.140625" style="195"/>
    <col min="4620" max="4620" width="11.28515625" style="195" customWidth="1"/>
    <col min="4621" max="4864" width="9.140625" style="195"/>
    <col min="4865" max="4865" width="15.28515625" style="195" customWidth="1"/>
    <col min="4866" max="4866" width="22.28515625" style="195" customWidth="1"/>
    <col min="4867" max="4867" width="13.5703125" style="195" customWidth="1"/>
    <col min="4868" max="4868" width="14.28515625" style="195" bestFit="1" customWidth="1"/>
    <col min="4869" max="4870" width="9.140625" style="195"/>
    <col min="4871" max="4871" width="14.28515625" style="195" bestFit="1" customWidth="1"/>
    <col min="4872" max="4873" width="9.140625" style="195"/>
    <col min="4874" max="4874" width="28.28515625" style="195" customWidth="1"/>
    <col min="4875" max="4875" width="9.140625" style="195"/>
    <col min="4876" max="4876" width="11.28515625" style="195" customWidth="1"/>
    <col min="4877" max="5120" width="9.140625" style="195"/>
    <col min="5121" max="5121" width="15.28515625" style="195" customWidth="1"/>
    <col min="5122" max="5122" width="22.28515625" style="195" customWidth="1"/>
    <col min="5123" max="5123" width="13.5703125" style="195" customWidth="1"/>
    <col min="5124" max="5124" width="14.28515625" style="195" bestFit="1" customWidth="1"/>
    <col min="5125" max="5126" width="9.140625" style="195"/>
    <col min="5127" max="5127" width="14.28515625" style="195" bestFit="1" customWidth="1"/>
    <col min="5128" max="5129" width="9.140625" style="195"/>
    <col min="5130" max="5130" width="28.28515625" style="195" customWidth="1"/>
    <col min="5131" max="5131" width="9.140625" style="195"/>
    <col min="5132" max="5132" width="11.28515625" style="195" customWidth="1"/>
    <col min="5133" max="5376" width="9.140625" style="195"/>
    <col min="5377" max="5377" width="15.28515625" style="195" customWidth="1"/>
    <col min="5378" max="5378" width="22.28515625" style="195" customWidth="1"/>
    <col min="5379" max="5379" width="13.5703125" style="195" customWidth="1"/>
    <col min="5380" max="5380" width="14.28515625" style="195" bestFit="1" customWidth="1"/>
    <col min="5381" max="5382" width="9.140625" style="195"/>
    <col min="5383" max="5383" width="14.28515625" style="195" bestFit="1" customWidth="1"/>
    <col min="5384" max="5385" width="9.140625" style="195"/>
    <col min="5386" max="5386" width="28.28515625" style="195" customWidth="1"/>
    <col min="5387" max="5387" width="9.140625" style="195"/>
    <col min="5388" max="5388" width="11.28515625" style="195" customWidth="1"/>
    <col min="5389" max="5632" width="9.140625" style="195"/>
    <col min="5633" max="5633" width="15.28515625" style="195" customWidth="1"/>
    <col min="5634" max="5634" width="22.28515625" style="195" customWidth="1"/>
    <col min="5635" max="5635" width="13.5703125" style="195" customWidth="1"/>
    <col min="5636" max="5636" width="14.28515625" style="195" bestFit="1" customWidth="1"/>
    <col min="5637" max="5638" width="9.140625" style="195"/>
    <col min="5639" max="5639" width="14.28515625" style="195" bestFit="1" customWidth="1"/>
    <col min="5640" max="5641" width="9.140625" style="195"/>
    <col min="5642" max="5642" width="28.28515625" style="195" customWidth="1"/>
    <col min="5643" max="5643" width="9.140625" style="195"/>
    <col min="5644" max="5644" width="11.28515625" style="195" customWidth="1"/>
    <col min="5645" max="5888" width="9.140625" style="195"/>
    <col min="5889" max="5889" width="15.28515625" style="195" customWidth="1"/>
    <col min="5890" max="5890" width="22.28515625" style="195" customWidth="1"/>
    <col min="5891" max="5891" width="13.5703125" style="195" customWidth="1"/>
    <col min="5892" max="5892" width="14.28515625" style="195" bestFit="1" customWidth="1"/>
    <col min="5893" max="5894" width="9.140625" style="195"/>
    <col min="5895" max="5895" width="14.28515625" style="195" bestFit="1" customWidth="1"/>
    <col min="5896" max="5897" width="9.140625" style="195"/>
    <col min="5898" max="5898" width="28.28515625" style="195" customWidth="1"/>
    <col min="5899" max="5899" width="9.140625" style="195"/>
    <col min="5900" max="5900" width="11.28515625" style="195" customWidth="1"/>
    <col min="5901" max="6144" width="9.140625" style="195"/>
    <col min="6145" max="6145" width="15.28515625" style="195" customWidth="1"/>
    <col min="6146" max="6146" width="22.28515625" style="195" customWidth="1"/>
    <col min="6147" max="6147" width="13.5703125" style="195" customWidth="1"/>
    <col min="6148" max="6148" width="14.28515625" style="195" bestFit="1" customWidth="1"/>
    <col min="6149" max="6150" width="9.140625" style="195"/>
    <col min="6151" max="6151" width="14.28515625" style="195" bestFit="1" customWidth="1"/>
    <col min="6152" max="6153" width="9.140625" style="195"/>
    <col min="6154" max="6154" width="28.28515625" style="195" customWidth="1"/>
    <col min="6155" max="6155" width="9.140625" style="195"/>
    <col min="6156" max="6156" width="11.28515625" style="195" customWidth="1"/>
    <col min="6157" max="6400" width="9.140625" style="195"/>
    <col min="6401" max="6401" width="15.28515625" style="195" customWidth="1"/>
    <col min="6402" max="6402" width="22.28515625" style="195" customWidth="1"/>
    <col min="6403" max="6403" width="13.5703125" style="195" customWidth="1"/>
    <col min="6404" max="6404" width="14.28515625" style="195" bestFit="1" customWidth="1"/>
    <col min="6405" max="6406" width="9.140625" style="195"/>
    <col min="6407" max="6407" width="14.28515625" style="195" bestFit="1" customWidth="1"/>
    <col min="6408" max="6409" width="9.140625" style="195"/>
    <col min="6410" max="6410" width="28.28515625" style="195" customWidth="1"/>
    <col min="6411" max="6411" width="9.140625" style="195"/>
    <col min="6412" max="6412" width="11.28515625" style="195" customWidth="1"/>
    <col min="6413" max="6656" width="9.140625" style="195"/>
    <col min="6657" max="6657" width="15.28515625" style="195" customWidth="1"/>
    <col min="6658" max="6658" width="22.28515625" style="195" customWidth="1"/>
    <col min="6659" max="6659" width="13.5703125" style="195" customWidth="1"/>
    <col min="6660" max="6660" width="14.28515625" style="195" bestFit="1" customWidth="1"/>
    <col min="6661" max="6662" width="9.140625" style="195"/>
    <col min="6663" max="6663" width="14.28515625" style="195" bestFit="1" customWidth="1"/>
    <col min="6664" max="6665" width="9.140625" style="195"/>
    <col min="6666" max="6666" width="28.28515625" style="195" customWidth="1"/>
    <col min="6667" max="6667" width="9.140625" style="195"/>
    <col min="6668" max="6668" width="11.28515625" style="195" customWidth="1"/>
    <col min="6669" max="6912" width="9.140625" style="195"/>
    <col min="6913" max="6913" width="15.28515625" style="195" customWidth="1"/>
    <col min="6914" max="6914" width="22.28515625" style="195" customWidth="1"/>
    <col min="6915" max="6915" width="13.5703125" style="195" customWidth="1"/>
    <col min="6916" max="6916" width="14.28515625" style="195" bestFit="1" customWidth="1"/>
    <col min="6917" max="6918" width="9.140625" style="195"/>
    <col min="6919" max="6919" width="14.28515625" style="195" bestFit="1" customWidth="1"/>
    <col min="6920" max="6921" width="9.140625" style="195"/>
    <col min="6922" max="6922" width="28.28515625" style="195" customWidth="1"/>
    <col min="6923" max="6923" width="9.140625" style="195"/>
    <col min="6924" max="6924" width="11.28515625" style="195" customWidth="1"/>
    <col min="6925" max="7168" width="9.140625" style="195"/>
    <col min="7169" max="7169" width="15.28515625" style="195" customWidth="1"/>
    <col min="7170" max="7170" width="22.28515625" style="195" customWidth="1"/>
    <col min="7171" max="7171" width="13.5703125" style="195" customWidth="1"/>
    <col min="7172" max="7172" width="14.28515625" style="195" bestFit="1" customWidth="1"/>
    <col min="7173" max="7174" width="9.140625" style="195"/>
    <col min="7175" max="7175" width="14.28515625" style="195" bestFit="1" customWidth="1"/>
    <col min="7176" max="7177" width="9.140625" style="195"/>
    <col min="7178" max="7178" width="28.28515625" style="195" customWidth="1"/>
    <col min="7179" max="7179" width="9.140625" style="195"/>
    <col min="7180" max="7180" width="11.28515625" style="195" customWidth="1"/>
    <col min="7181" max="7424" width="9.140625" style="195"/>
    <col min="7425" max="7425" width="15.28515625" style="195" customWidth="1"/>
    <col min="7426" max="7426" width="22.28515625" style="195" customWidth="1"/>
    <col min="7427" max="7427" width="13.5703125" style="195" customWidth="1"/>
    <col min="7428" max="7428" width="14.28515625" style="195" bestFit="1" customWidth="1"/>
    <col min="7429" max="7430" width="9.140625" style="195"/>
    <col min="7431" max="7431" width="14.28515625" style="195" bestFit="1" customWidth="1"/>
    <col min="7432" max="7433" width="9.140625" style="195"/>
    <col min="7434" max="7434" width="28.28515625" style="195" customWidth="1"/>
    <col min="7435" max="7435" width="9.140625" style="195"/>
    <col min="7436" max="7436" width="11.28515625" style="195" customWidth="1"/>
    <col min="7437" max="7680" width="9.140625" style="195"/>
    <col min="7681" max="7681" width="15.28515625" style="195" customWidth="1"/>
    <col min="7682" max="7682" width="22.28515625" style="195" customWidth="1"/>
    <col min="7683" max="7683" width="13.5703125" style="195" customWidth="1"/>
    <col min="7684" max="7684" width="14.28515625" style="195" bestFit="1" customWidth="1"/>
    <col min="7685" max="7686" width="9.140625" style="195"/>
    <col min="7687" max="7687" width="14.28515625" style="195" bestFit="1" customWidth="1"/>
    <col min="7688" max="7689" width="9.140625" style="195"/>
    <col min="7690" max="7690" width="28.28515625" style="195" customWidth="1"/>
    <col min="7691" max="7691" width="9.140625" style="195"/>
    <col min="7692" max="7692" width="11.28515625" style="195" customWidth="1"/>
    <col min="7693" max="7936" width="9.140625" style="195"/>
    <col min="7937" max="7937" width="15.28515625" style="195" customWidth="1"/>
    <col min="7938" max="7938" width="22.28515625" style="195" customWidth="1"/>
    <col min="7939" max="7939" width="13.5703125" style="195" customWidth="1"/>
    <col min="7940" max="7940" width="14.28515625" style="195" bestFit="1" customWidth="1"/>
    <col min="7941" max="7942" width="9.140625" style="195"/>
    <col min="7943" max="7943" width="14.28515625" style="195" bestFit="1" customWidth="1"/>
    <col min="7944" max="7945" width="9.140625" style="195"/>
    <col min="7946" max="7946" width="28.28515625" style="195" customWidth="1"/>
    <col min="7947" max="7947" width="9.140625" style="195"/>
    <col min="7948" max="7948" width="11.28515625" style="195" customWidth="1"/>
    <col min="7949" max="8192" width="9.140625" style="195"/>
    <col min="8193" max="8193" width="15.28515625" style="195" customWidth="1"/>
    <col min="8194" max="8194" width="22.28515625" style="195" customWidth="1"/>
    <col min="8195" max="8195" width="13.5703125" style="195" customWidth="1"/>
    <col min="8196" max="8196" width="14.28515625" style="195" bestFit="1" customWidth="1"/>
    <col min="8197" max="8198" width="9.140625" style="195"/>
    <col min="8199" max="8199" width="14.28515625" style="195" bestFit="1" customWidth="1"/>
    <col min="8200" max="8201" width="9.140625" style="195"/>
    <col min="8202" max="8202" width="28.28515625" style="195" customWidth="1"/>
    <col min="8203" max="8203" width="9.140625" style="195"/>
    <col min="8204" max="8204" width="11.28515625" style="195" customWidth="1"/>
    <col min="8205" max="8448" width="9.140625" style="195"/>
    <col min="8449" max="8449" width="15.28515625" style="195" customWidth="1"/>
    <col min="8450" max="8450" width="22.28515625" style="195" customWidth="1"/>
    <col min="8451" max="8451" width="13.5703125" style="195" customWidth="1"/>
    <col min="8452" max="8452" width="14.28515625" style="195" bestFit="1" customWidth="1"/>
    <col min="8453" max="8454" width="9.140625" style="195"/>
    <col min="8455" max="8455" width="14.28515625" style="195" bestFit="1" customWidth="1"/>
    <col min="8456" max="8457" width="9.140625" style="195"/>
    <col min="8458" max="8458" width="28.28515625" style="195" customWidth="1"/>
    <col min="8459" max="8459" width="9.140625" style="195"/>
    <col min="8460" max="8460" width="11.28515625" style="195" customWidth="1"/>
    <col min="8461" max="8704" width="9.140625" style="195"/>
    <col min="8705" max="8705" width="15.28515625" style="195" customWidth="1"/>
    <col min="8706" max="8706" width="22.28515625" style="195" customWidth="1"/>
    <col min="8707" max="8707" width="13.5703125" style="195" customWidth="1"/>
    <col min="8708" max="8708" width="14.28515625" style="195" bestFit="1" customWidth="1"/>
    <col min="8709" max="8710" width="9.140625" style="195"/>
    <col min="8711" max="8711" width="14.28515625" style="195" bestFit="1" customWidth="1"/>
    <col min="8712" max="8713" width="9.140625" style="195"/>
    <col min="8714" max="8714" width="28.28515625" style="195" customWidth="1"/>
    <col min="8715" max="8715" width="9.140625" style="195"/>
    <col min="8716" max="8716" width="11.28515625" style="195" customWidth="1"/>
    <col min="8717" max="8960" width="9.140625" style="195"/>
    <col min="8961" max="8961" width="15.28515625" style="195" customWidth="1"/>
    <col min="8962" max="8962" width="22.28515625" style="195" customWidth="1"/>
    <col min="8963" max="8963" width="13.5703125" style="195" customWidth="1"/>
    <col min="8964" max="8964" width="14.28515625" style="195" bestFit="1" customWidth="1"/>
    <col min="8965" max="8966" width="9.140625" style="195"/>
    <col min="8967" max="8967" width="14.28515625" style="195" bestFit="1" customWidth="1"/>
    <col min="8968" max="8969" width="9.140625" style="195"/>
    <col min="8970" max="8970" width="28.28515625" style="195" customWidth="1"/>
    <col min="8971" max="8971" width="9.140625" style="195"/>
    <col min="8972" max="8972" width="11.28515625" style="195" customWidth="1"/>
    <col min="8973" max="9216" width="9.140625" style="195"/>
    <col min="9217" max="9217" width="15.28515625" style="195" customWidth="1"/>
    <col min="9218" max="9218" width="22.28515625" style="195" customWidth="1"/>
    <col min="9219" max="9219" width="13.5703125" style="195" customWidth="1"/>
    <col min="9220" max="9220" width="14.28515625" style="195" bestFit="1" customWidth="1"/>
    <col min="9221" max="9222" width="9.140625" style="195"/>
    <col min="9223" max="9223" width="14.28515625" style="195" bestFit="1" customWidth="1"/>
    <col min="9224" max="9225" width="9.140625" style="195"/>
    <col min="9226" max="9226" width="28.28515625" style="195" customWidth="1"/>
    <col min="9227" max="9227" width="9.140625" style="195"/>
    <col min="9228" max="9228" width="11.28515625" style="195" customWidth="1"/>
    <col min="9229" max="9472" width="9.140625" style="195"/>
    <col min="9473" max="9473" width="15.28515625" style="195" customWidth="1"/>
    <col min="9474" max="9474" width="22.28515625" style="195" customWidth="1"/>
    <col min="9475" max="9475" width="13.5703125" style="195" customWidth="1"/>
    <col min="9476" max="9476" width="14.28515625" style="195" bestFit="1" customWidth="1"/>
    <col min="9477" max="9478" width="9.140625" style="195"/>
    <col min="9479" max="9479" width="14.28515625" style="195" bestFit="1" customWidth="1"/>
    <col min="9480" max="9481" width="9.140625" style="195"/>
    <col min="9482" max="9482" width="28.28515625" style="195" customWidth="1"/>
    <col min="9483" max="9483" width="9.140625" style="195"/>
    <col min="9484" max="9484" width="11.28515625" style="195" customWidth="1"/>
    <col min="9485" max="9728" width="9.140625" style="195"/>
    <col min="9729" max="9729" width="15.28515625" style="195" customWidth="1"/>
    <col min="9730" max="9730" width="22.28515625" style="195" customWidth="1"/>
    <col min="9731" max="9731" width="13.5703125" style="195" customWidth="1"/>
    <col min="9732" max="9732" width="14.28515625" style="195" bestFit="1" customWidth="1"/>
    <col min="9733" max="9734" width="9.140625" style="195"/>
    <col min="9735" max="9735" width="14.28515625" style="195" bestFit="1" customWidth="1"/>
    <col min="9736" max="9737" width="9.140625" style="195"/>
    <col min="9738" max="9738" width="28.28515625" style="195" customWidth="1"/>
    <col min="9739" max="9739" width="9.140625" style="195"/>
    <col min="9740" max="9740" width="11.28515625" style="195" customWidth="1"/>
    <col min="9741" max="9984" width="9.140625" style="195"/>
    <col min="9985" max="9985" width="15.28515625" style="195" customWidth="1"/>
    <col min="9986" max="9986" width="22.28515625" style="195" customWidth="1"/>
    <col min="9987" max="9987" width="13.5703125" style="195" customWidth="1"/>
    <col min="9988" max="9988" width="14.28515625" style="195" bestFit="1" customWidth="1"/>
    <col min="9989" max="9990" width="9.140625" style="195"/>
    <col min="9991" max="9991" width="14.28515625" style="195" bestFit="1" customWidth="1"/>
    <col min="9992" max="9993" width="9.140625" style="195"/>
    <col min="9994" max="9994" width="28.28515625" style="195" customWidth="1"/>
    <col min="9995" max="9995" width="9.140625" style="195"/>
    <col min="9996" max="9996" width="11.28515625" style="195" customWidth="1"/>
    <col min="9997" max="10240" width="9.140625" style="195"/>
    <col min="10241" max="10241" width="15.28515625" style="195" customWidth="1"/>
    <col min="10242" max="10242" width="22.28515625" style="195" customWidth="1"/>
    <col min="10243" max="10243" width="13.5703125" style="195" customWidth="1"/>
    <col min="10244" max="10244" width="14.28515625" style="195" bestFit="1" customWidth="1"/>
    <col min="10245" max="10246" width="9.140625" style="195"/>
    <col min="10247" max="10247" width="14.28515625" style="195" bestFit="1" customWidth="1"/>
    <col min="10248" max="10249" width="9.140625" style="195"/>
    <col min="10250" max="10250" width="28.28515625" style="195" customWidth="1"/>
    <col min="10251" max="10251" width="9.140625" style="195"/>
    <col min="10252" max="10252" width="11.28515625" style="195" customWidth="1"/>
    <col min="10253" max="10496" width="9.140625" style="195"/>
    <col min="10497" max="10497" width="15.28515625" style="195" customWidth="1"/>
    <col min="10498" max="10498" width="22.28515625" style="195" customWidth="1"/>
    <col min="10499" max="10499" width="13.5703125" style="195" customWidth="1"/>
    <col min="10500" max="10500" width="14.28515625" style="195" bestFit="1" customWidth="1"/>
    <col min="10501" max="10502" width="9.140625" style="195"/>
    <col min="10503" max="10503" width="14.28515625" style="195" bestFit="1" customWidth="1"/>
    <col min="10504" max="10505" width="9.140625" style="195"/>
    <col min="10506" max="10506" width="28.28515625" style="195" customWidth="1"/>
    <col min="10507" max="10507" width="9.140625" style="195"/>
    <col min="10508" max="10508" width="11.28515625" style="195" customWidth="1"/>
    <col min="10509" max="10752" width="9.140625" style="195"/>
    <col min="10753" max="10753" width="15.28515625" style="195" customWidth="1"/>
    <col min="10754" max="10754" width="22.28515625" style="195" customWidth="1"/>
    <col min="10755" max="10755" width="13.5703125" style="195" customWidth="1"/>
    <col min="10756" max="10756" width="14.28515625" style="195" bestFit="1" customWidth="1"/>
    <col min="10757" max="10758" width="9.140625" style="195"/>
    <col min="10759" max="10759" width="14.28515625" style="195" bestFit="1" customWidth="1"/>
    <col min="10760" max="10761" width="9.140625" style="195"/>
    <col min="10762" max="10762" width="28.28515625" style="195" customWidth="1"/>
    <col min="10763" max="10763" width="9.140625" style="195"/>
    <col min="10764" max="10764" width="11.28515625" style="195" customWidth="1"/>
    <col min="10765" max="11008" width="9.140625" style="195"/>
    <col min="11009" max="11009" width="15.28515625" style="195" customWidth="1"/>
    <col min="11010" max="11010" width="22.28515625" style="195" customWidth="1"/>
    <col min="11011" max="11011" width="13.5703125" style="195" customWidth="1"/>
    <col min="11012" max="11012" width="14.28515625" style="195" bestFit="1" customWidth="1"/>
    <col min="11013" max="11014" width="9.140625" style="195"/>
    <col min="11015" max="11015" width="14.28515625" style="195" bestFit="1" customWidth="1"/>
    <col min="11016" max="11017" width="9.140625" style="195"/>
    <col min="11018" max="11018" width="28.28515625" style="195" customWidth="1"/>
    <col min="11019" max="11019" width="9.140625" style="195"/>
    <col min="11020" max="11020" width="11.28515625" style="195" customWidth="1"/>
    <col min="11021" max="11264" width="9.140625" style="195"/>
    <col min="11265" max="11265" width="15.28515625" style="195" customWidth="1"/>
    <col min="11266" max="11266" width="22.28515625" style="195" customWidth="1"/>
    <col min="11267" max="11267" width="13.5703125" style="195" customWidth="1"/>
    <col min="11268" max="11268" width="14.28515625" style="195" bestFit="1" customWidth="1"/>
    <col min="11269" max="11270" width="9.140625" style="195"/>
    <col min="11271" max="11271" width="14.28515625" style="195" bestFit="1" customWidth="1"/>
    <col min="11272" max="11273" width="9.140625" style="195"/>
    <col min="11274" max="11274" width="28.28515625" style="195" customWidth="1"/>
    <col min="11275" max="11275" width="9.140625" style="195"/>
    <col min="11276" max="11276" width="11.28515625" style="195" customWidth="1"/>
    <col min="11277" max="11520" width="9.140625" style="195"/>
    <col min="11521" max="11521" width="15.28515625" style="195" customWidth="1"/>
    <col min="11522" max="11522" width="22.28515625" style="195" customWidth="1"/>
    <col min="11523" max="11523" width="13.5703125" style="195" customWidth="1"/>
    <col min="11524" max="11524" width="14.28515625" style="195" bestFit="1" customWidth="1"/>
    <col min="11525" max="11526" width="9.140625" style="195"/>
    <col min="11527" max="11527" width="14.28515625" style="195" bestFit="1" customWidth="1"/>
    <col min="11528" max="11529" width="9.140625" style="195"/>
    <col min="11530" max="11530" width="28.28515625" style="195" customWidth="1"/>
    <col min="11531" max="11531" width="9.140625" style="195"/>
    <col min="11532" max="11532" width="11.28515625" style="195" customWidth="1"/>
    <col min="11533" max="11776" width="9.140625" style="195"/>
    <col min="11777" max="11777" width="15.28515625" style="195" customWidth="1"/>
    <col min="11778" max="11778" width="22.28515625" style="195" customWidth="1"/>
    <col min="11779" max="11779" width="13.5703125" style="195" customWidth="1"/>
    <col min="11780" max="11780" width="14.28515625" style="195" bestFit="1" customWidth="1"/>
    <col min="11781" max="11782" width="9.140625" style="195"/>
    <col min="11783" max="11783" width="14.28515625" style="195" bestFit="1" customWidth="1"/>
    <col min="11784" max="11785" width="9.140625" style="195"/>
    <col min="11786" max="11786" width="28.28515625" style="195" customWidth="1"/>
    <col min="11787" max="11787" width="9.140625" style="195"/>
    <col min="11788" max="11788" width="11.28515625" style="195" customWidth="1"/>
    <col min="11789" max="12032" width="9.140625" style="195"/>
    <col min="12033" max="12033" width="15.28515625" style="195" customWidth="1"/>
    <col min="12034" max="12034" width="22.28515625" style="195" customWidth="1"/>
    <col min="12035" max="12035" width="13.5703125" style="195" customWidth="1"/>
    <col min="12036" max="12036" width="14.28515625" style="195" bestFit="1" customWidth="1"/>
    <col min="12037" max="12038" width="9.140625" style="195"/>
    <col min="12039" max="12039" width="14.28515625" style="195" bestFit="1" customWidth="1"/>
    <col min="12040" max="12041" width="9.140625" style="195"/>
    <col min="12042" max="12042" width="28.28515625" style="195" customWidth="1"/>
    <col min="12043" max="12043" width="9.140625" style="195"/>
    <col min="12044" max="12044" width="11.28515625" style="195" customWidth="1"/>
    <col min="12045" max="12288" width="9.140625" style="195"/>
    <col min="12289" max="12289" width="15.28515625" style="195" customWidth="1"/>
    <col min="12290" max="12290" width="22.28515625" style="195" customWidth="1"/>
    <col min="12291" max="12291" width="13.5703125" style="195" customWidth="1"/>
    <col min="12292" max="12292" width="14.28515625" style="195" bestFit="1" customWidth="1"/>
    <col min="12293" max="12294" width="9.140625" style="195"/>
    <col min="12295" max="12295" width="14.28515625" style="195" bestFit="1" customWidth="1"/>
    <col min="12296" max="12297" width="9.140625" style="195"/>
    <col min="12298" max="12298" width="28.28515625" style="195" customWidth="1"/>
    <col min="12299" max="12299" width="9.140625" style="195"/>
    <col min="12300" max="12300" width="11.28515625" style="195" customWidth="1"/>
    <col min="12301" max="12544" width="9.140625" style="195"/>
    <col min="12545" max="12545" width="15.28515625" style="195" customWidth="1"/>
    <col min="12546" max="12546" width="22.28515625" style="195" customWidth="1"/>
    <col min="12547" max="12547" width="13.5703125" style="195" customWidth="1"/>
    <col min="12548" max="12548" width="14.28515625" style="195" bestFit="1" customWidth="1"/>
    <col min="12549" max="12550" width="9.140625" style="195"/>
    <col min="12551" max="12551" width="14.28515625" style="195" bestFit="1" customWidth="1"/>
    <col min="12552" max="12553" width="9.140625" style="195"/>
    <col min="12554" max="12554" width="28.28515625" style="195" customWidth="1"/>
    <col min="12555" max="12555" width="9.140625" style="195"/>
    <col min="12556" max="12556" width="11.28515625" style="195" customWidth="1"/>
    <col min="12557" max="12800" width="9.140625" style="195"/>
    <col min="12801" max="12801" width="15.28515625" style="195" customWidth="1"/>
    <col min="12802" max="12802" width="22.28515625" style="195" customWidth="1"/>
    <col min="12803" max="12803" width="13.5703125" style="195" customWidth="1"/>
    <col min="12804" max="12804" width="14.28515625" style="195" bestFit="1" customWidth="1"/>
    <col min="12805" max="12806" width="9.140625" style="195"/>
    <col min="12807" max="12807" width="14.28515625" style="195" bestFit="1" customWidth="1"/>
    <col min="12808" max="12809" width="9.140625" style="195"/>
    <col min="12810" max="12810" width="28.28515625" style="195" customWidth="1"/>
    <col min="12811" max="12811" width="9.140625" style="195"/>
    <col min="12812" max="12812" width="11.28515625" style="195" customWidth="1"/>
    <col min="12813" max="13056" width="9.140625" style="195"/>
    <col min="13057" max="13057" width="15.28515625" style="195" customWidth="1"/>
    <col min="13058" max="13058" width="22.28515625" style="195" customWidth="1"/>
    <col min="13059" max="13059" width="13.5703125" style="195" customWidth="1"/>
    <col min="13060" max="13060" width="14.28515625" style="195" bestFit="1" customWidth="1"/>
    <col min="13061" max="13062" width="9.140625" style="195"/>
    <col min="13063" max="13063" width="14.28515625" style="195" bestFit="1" customWidth="1"/>
    <col min="13064" max="13065" width="9.140625" style="195"/>
    <col min="13066" max="13066" width="28.28515625" style="195" customWidth="1"/>
    <col min="13067" max="13067" width="9.140625" style="195"/>
    <col min="13068" max="13068" width="11.28515625" style="195" customWidth="1"/>
    <col min="13069" max="13312" width="9.140625" style="195"/>
    <col min="13313" max="13313" width="15.28515625" style="195" customWidth="1"/>
    <col min="13314" max="13314" width="22.28515625" style="195" customWidth="1"/>
    <col min="13315" max="13315" width="13.5703125" style="195" customWidth="1"/>
    <col min="13316" max="13316" width="14.28515625" style="195" bestFit="1" customWidth="1"/>
    <col min="13317" max="13318" width="9.140625" style="195"/>
    <col min="13319" max="13319" width="14.28515625" style="195" bestFit="1" customWidth="1"/>
    <col min="13320" max="13321" width="9.140625" style="195"/>
    <col min="13322" max="13322" width="28.28515625" style="195" customWidth="1"/>
    <col min="13323" max="13323" width="9.140625" style="195"/>
    <col min="13324" max="13324" width="11.28515625" style="195" customWidth="1"/>
    <col min="13325" max="13568" width="9.140625" style="195"/>
    <col min="13569" max="13569" width="15.28515625" style="195" customWidth="1"/>
    <col min="13570" max="13570" width="22.28515625" style="195" customWidth="1"/>
    <col min="13571" max="13571" width="13.5703125" style="195" customWidth="1"/>
    <col min="13572" max="13572" width="14.28515625" style="195" bestFit="1" customWidth="1"/>
    <col min="13573" max="13574" width="9.140625" style="195"/>
    <col min="13575" max="13575" width="14.28515625" style="195" bestFit="1" customWidth="1"/>
    <col min="13576" max="13577" width="9.140625" style="195"/>
    <col min="13578" max="13578" width="28.28515625" style="195" customWidth="1"/>
    <col min="13579" max="13579" width="9.140625" style="195"/>
    <col min="13580" max="13580" width="11.28515625" style="195" customWidth="1"/>
    <col min="13581" max="13824" width="9.140625" style="195"/>
    <col min="13825" max="13825" width="15.28515625" style="195" customWidth="1"/>
    <col min="13826" max="13826" width="22.28515625" style="195" customWidth="1"/>
    <col min="13827" max="13827" width="13.5703125" style="195" customWidth="1"/>
    <col min="13828" max="13828" width="14.28515625" style="195" bestFit="1" customWidth="1"/>
    <col min="13829" max="13830" width="9.140625" style="195"/>
    <col min="13831" max="13831" width="14.28515625" style="195" bestFit="1" customWidth="1"/>
    <col min="13832" max="13833" width="9.140625" style="195"/>
    <col min="13834" max="13834" width="28.28515625" style="195" customWidth="1"/>
    <col min="13835" max="13835" width="9.140625" style="195"/>
    <col min="13836" max="13836" width="11.28515625" style="195" customWidth="1"/>
    <col min="13837" max="14080" width="9.140625" style="195"/>
    <col min="14081" max="14081" width="15.28515625" style="195" customWidth="1"/>
    <col min="14082" max="14082" width="22.28515625" style="195" customWidth="1"/>
    <col min="14083" max="14083" width="13.5703125" style="195" customWidth="1"/>
    <col min="14084" max="14084" width="14.28515625" style="195" bestFit="1" customWidth="1"/>
    <col min="14085" max="14086" width="9.140625" style="195"/>
    <col min="14087" max="14087" width="14.28515625" style="195" bestFit="1" customWidth="1"/>
    <col min="14088" max="14089" width="9.140625" style="195"/>
    <col min="14090" max="14090" width="28.28515625" style="195" customWidth="1"/>
    <col min="14091" max="14091" width="9.140625" style="195"/>
    <col min="14092" max="14092" width="11.28515625" style="195" customWidth="1"/>
    <col min="14093" max="14336" width="9.140625" style="195"/>
    <col min="14337" max="14337" width="15.28515625" style="195" customWidth="1"/>
    <col min="14338" max="14338" width="22.28515625" style="195" customWidth="1"/>
    <col min="14339" max="14339" width="13.5703125" style="195" customWidth="1"/>
    <col min="14340" max="14340" width="14.28515625" style="195" bestFit="1" customWidth="1"/>
    <col min="14341" max="14342" width="9.140625" style="195"/>
    <col min="14343" max="14343" width="14.28515625" style="195" bestFit="1" customWidth="1"/>
    <col min="14344" max="14345" width="9.140625" style="195"/>
    <col min="14346" max="14346" width="28.28515625" style="195" customWidth="1"/>
    <col min="14347" max="14347" width="9.140625" style="195"/>
    <col min="14348" max="14348" width="11.28515625" style="195" customWidth="1"/>
    <col min="14349" max="14592" width="9.140625" style="195"/>
    <col min="14593" max="14593" width="15.28515625" style="195" customWidth="1"/>
    <col min="14594" max="14594" width="22.28515625" style="195" customWidth="1"/>
    <col min="14595" max="14595" width="13.5703125" style="195" customWidth="1"/>
    <col min="14596" max="14596" width="14.28515625" style="195" bestFit="1" customWidth="1"/>
    <col min="14597" max="14598" width="9.140625" style="195"/>
    <col min="14599" max="14599" width="14.28515625" style="195" bestFit="1" customWidth="1"/>
    <col min="14600" max="14601" width="9.140625" style="195"/>
    <col min="14602" max="14602" width="28.28515625" style="195" customWidth="1"/>
    <col min="14603" max="14603" width="9.140625" style="195"/>
    <col min="14604" max="14604" width="11.28515625" style="195" customWidth="1"/>
    <col min="14605" max="14848" width="9.140625" style="195"/>
    <col min="14849" max="14849" width="15.28515625" style="195" customWidth="1"/>
    <col min="14850" max="14850" width="22.28515625" style="195" customWidth="1"/>
    <col min="14851" max="14851" width="13.5703125" style="195" customWidth="1"/>
    <col min="14852" max="14852" width="14.28515625" style="195" bestFit="1" customWidth="1"/>
    <col min="14853" max="14854" width="9.140625" style="195"/>
    <col min="14855" max="14855" width="14.28515625" style="195" bestFit="1" customWidth="1"/>
    <col min="14856" max="14857" width="9.140625" style="195"/>
    <col min="14858" max="14858" width="28.28515625" style="195" customWidth="1"/>
    <col min="14859" max="14859" width="9.140625" style="195"/>
    <col min="14860" max="14860" width="11.28515625" style="195" customWidth="1"/>
    <col min="14861" max="15104" width="9.140625" style="195"/>
    <col min="15105" max="15105" width="15.28515625" style="195" customWidth="1"/>
    <col min="15106" max="15106" width="22.28515625" style="195" customWidth="1"/>
    <col min="15107" max="15107" width="13.5703125" style="195" customWidth="1"/>
    <col min="15108" max="15108" width="14.28515625" style="195" bestFit="1" customWidth="1"/>
    <col min="15109" max="15110" width="9.140625" style="195"/>
    <col min="15111" max="15111" width="14.28515625" style="195" bestFit="1" customWidth="1"/>
    <col min="15112" max="15113" width="9.140625" style="195"/>
    <col min="15114" max="15114" width="28.28515625" style="195" customWidth="1"/>
    <col min="15115" max="15115" width="9.140625" style="195"/>
    <col min="15116" max="15116" width="11.28515625" style="195" customWidth="1"/>
    <col min="15117" max="15360" width="9.140625" style="195"/>
    <col min="15361" max="15361" width="15.28515625" style="195" customWidth="1"/>
    <col min="15362" max="15362" width="22.28515625" style="195" customWidth="1"/>
    <col min="15363" max="15363" width="13.5703125" style="195" customWidth="1"/>
    <col min="15364" max="15364" width="14.28515625" style="195" bestFit="1" customWidth="1"/>
    <col min="15365" max="15366" width="9.140625" style="195"/>
    <col min="15367" max="15367" width="14.28515625" style="195" bestFit="1" customWidth="1"/>
    <col min="15368" max="15369" width="9.140625" style="195"/>
    <col min="15370" max="15370" width="28.28515625" style="195" customWidth="1"/>
    <col min="15371" max="15371" width="9.140625" style="195"/>
    <col min="15372" max="15372" width="11.28515625" style="195" customWidth="1"/>
    <col min="15373" max="15616" width="9.140625" style="195"/>
    <col min="15617" max="15617" width="15.28515625" style="195" customWidth="1"/>
    <col min="15618" max="15618" width="22.28515625" style="195" customWidth="1"/>
    <col min="15619" max="15619" width="13.5703125" style="195" customWidth="1"/>
    <col min="15620" max="15620" width="14.28515625" style="195" bestFit="1" customWidth="1"/>
    <col min="15621" max="15622" width="9.140625" style="195"/>
    <col min="15623" max="15623" width="14.28515625" style="195" bestFit="1" customWidth="1"/>
    <col min="15624" max="15625" width="9.140625" style="195"/>
    <col min="15626" max="15626" width="28.28515625" style="195" customWidth="1"/>
    <col min="15627" max="15627" width="9.140625" style="195"/>
    <col min="15628" max="15628" width="11.28515625" style="195" customWidth="1"/>
    <col min="15629" max="15872" width="9.140625" style="195"/>
    <col min="15873" max="15873" width="15.28515625" style="195" customWidth="1"/>
    <col min="15874" max="15874" width="22.28515625" style="195" customWidth="1"/>
    <col min="15875" max="15875" width="13.5703125" style="195" customWidth="1"/>
    <col min="15876" max="15876" width="14.28515625" style="195" bestFit="1" customWidth="1"/>
    <col min="15877" max="15878" width="9.140625" style="195"/>
    <col min="15879" max="15879" width="14.28515625" style="195" bestFit="1" customWidth="1"/>
    <col min="15880" max="15881" width="9.140625" style="195"/>
    <col min="15882" max="15882" width="28.28515625" style="195" customWidth="1"/>
    <col min="15883" max="15883" width="9.140625" style="195"/>
    <col min="15884" max="15884" width="11.28515625" style="195" customWidth="1"/>
    <col min="15885" max="16128" width="9.140625" style="195"/>
    <col min="16129" max="16129" width="15.28515625" style="195" customWidth="1"/>
    <col min="16130" max="16130" width="22.28515625" style="195" customWidth="1"/>
    <col min="16131" max="16131" width="13.5703125" style="195" customWidth="1"/>
    <col min="16132" max="16132" width="14.28515625" style="195" bestFit="1" customWidth="1"/>
    <col min="16133" max="16134" width="9.140625" style="195"/>
    <col min="16135" max="16135" width="14.28515625" style="195" bestFit="1" customWidth="1"/>
    <col min="16136" max="16137" width="9.140625" style="195"/>
    <col min="16138" max="16138" width="28.28515625" style="195" customWidth="1"/>
    <col min="16139" max="16139" width="9.140625" style="195"/>
    <col min="16140" max="16140" width="11.28515625" style="195" customWidth="1"/>
    <col min="16141" max="16384" width="9.140625" style="195"/>
  </cols>
  <sheetData>
    <row r="1" spans="1:8" ht="18" x14ac:dyDescent="0.25">
      <c r="A1" s="192" t="s">
        <v>528</v>
      </c>
    </row>
    <row r="2" spans="1:8" ht="18" x14ac:dyDescent="0.25">
      <c r="A2" s="359" t="s">
        <v>626</v>
      </c>
      <c r="B2" s="359"/>
      <c r="C2" s="359"/>
      <c r="D2" s="359"/>
      <c r="E2" s="359"/>
      <c r="F2" s="359"/>
      <c r="G2" s="359"/>
      <c r="H2" s="359"/>
    </row>
    <row r="3" spans="1:8" ht="15.75" x14ac:dyDescent="0.25">
      <c r="A3" s="364" t="s">
        <v>602</v>
      </c>
      <c r="B3" s="364"/>
      <c r="C3" s="364"/>
      <c r="D3" s="364"/>
      <c r="E3" s="364"/>
      <c r="F3" s="364"/>
      <c r="G3" s="364"/>
      <c r="H3" s="364"/>
    </row>
    <row r="4" spans="1:8" ht="15.75" x14ac:dyDescent="0.25">
      <c r="A4" s="361" t="s">
        <v>554</v>
      </c>
      <c r="B4" s="361"/>
      <c r="C4" s="361"/>
      <c r="D4" s="361"/>
      <c r="E4" s="361"/>
      <c r="F4" s="361"/>
      <c r="G4" s="361"/>
      <c r="H4" s="361"/>
    </row>
    <row r="7" spans="1:8" ht="15.75" x14ac:dyDescent="0.25">
      <c r="C7" s="196"/>
      <c r="D7" s="196" t="s">
        <v>555</v>
      </c>
      <c r="E7" s="196" t="s">
        <v>556</v>
      </c>
      <c r="F7" s="196" t="s">
        <v>145</v>
      </c>
      <c r="G7" s="196"/>
    </row>
    <row r="8" spans="1:8" ht="15.75" x14ac:dyDescent="0.25">
      <c r="C8" s="196" t="s">
        <v>557</v>
      </c>
      <c r="D8" s="196" t="s">
        <v>558</v>
      </c>
      <c r="E8" s="196" t="s">
        <v>559</v>
      </c>
      <c r="F8" s="196" t="s">
        <v>560</v>
      </c>
      <c r="G8" s="196"/>
    </row>
    <row r="9" spans="1:8" ht="15.75" x14ac:dyDescent="0.25">
      <c r="A9" s="197"/>
      <c r="B9" s="197"/>
      <c r="C9" s="198" t="s">
        <v>561</v>
      </c>
      <c r="D9" s="198" t="s">
        <v>562</v>
      </c>
      <c r="E9" s="198" t="s">
        <v>563</v>
      </c>
      <c r="F9" s="198" t="s">
        <v>564</v>
      </c>
      <c r="G9" s="198" t="s">
        <v>565</v>
      </c>
    </row>
    <row r="10" spans="1:8" ht="15.75" x14ac:dyDescent="0.25">
      <c r="A10" s="195" t="s">
        <v>566</v>
      </c>
      <c r="B10" s="199"/>
      <c r="C10" s="200"/>
      <c r="D10" s="200"/>
      <c r="E10" s="200"/>
      <c r="F10" s="200"/>
      <c r="G10" s="200"/>
    </row>
    <row r="11" spans="1:8" x14ac:dyDescent="0.2">
      <c r="A11" s="195" t="s">
        <v>585</v>
      </c>
      <c r="B11" s="195" t="s">
        <v>0</v>
      </c>
      <c r="C11" s="195" t="s">
        <v>569</v>
      </c>
      <c r="D11" s="195">
        <v>1</v>
      </c>
      <c r="E11" s="195">
        <v>2080</v>
      </c>
      <c r="F11" s="201">
        <v>25.67</v>
      </c>
      <c r="G11" s="201">
        <f t="shared" ref="G11:G19" si="0">D11*E11*F11</f>
        <v>53393.600000000006</v>
      </c>
    </row>
    <row r="12" spans="1:8" x14ac:dyDescent="0.2">
      <c r="B12" s="205" t="s">
        <v>586</v>
      </c>
      <c r="C12" s="205"/>
      <c r="D12" s="205"/>
      <c r="E12" s="205"/>
      <c r="F12" s="210"/>
      <c r="G12" s="210">
        <f>[1]Increase!H9</f>
        <v>56600</v>
      </c>
    </row>
    <row r="13" spans="1:8" x14ac:dyDescent="0.2">
      <c r="B13" s="195" t="s">
        <v>562</v>
      </c>
      <c r="C13" s="195" t="s">
        <v>569</v>
      </c>
      <c r="D13" s="195">
        <v>2</v>
      </c>
      <c r="E13" s="195">
        <v>2080</v>
      </c>
      <c r="F13" s="195">
        <v>19.86</v>
      </c>
      <c r="G13" s="201">
        <f t="shared" si="0"/>
        <v>82617.599999999991</v>
      </c>
    </row>
    <row r="14" spans="1:8" x14ac:dyDescent="0.2">
      <c r="B14" s="195" t="s">
        <v>568</v>
      </c>
      <c r="G14" s="201"/>
    </row>
    <row r="15" spans="1:8" x14ac:dyDescent="0.2">
      <c r="A15" s="195" t="s">
        <v>587</v>
      </c>
      <c r="B15" s="195" t="s">
        <v>0</v>
      </c>
      <c r="C15" s="195" t="s">
        <v>569</v>
      </c>
      <c r="D15" s="195">
        <v>1</v>
      </c>
      <c r="E15" s="195">
        <v>416</v>
      </c>
      <c r="F15" s="195">
        <v>24.02</v>
      </c>
      <c r="G15" s="201">
        <f t="shared" si="0"/>
        <v>9992.32</v>
      </c>
    </row>
    <row r="16" spans="1:8" x14ac:dyDescent="0.2">
      <c r="B16" s="195" t="s">
        <v>562</v>
      </c>
      <c r="C16" s="195" t="s">
        <v>569</v>
      </c>
      <c r="D16" s="195">
        <v>2</v>
      </c>
      <c r="E16" s="195">
        <v>416</v>
      </c>
      <c r="F16" s="195">
        <v>19.86</v>
      </c>
      <c r="G16" s="201">
        <f t="shared" si="0"/>
        <v>16523.52</v>
      </c>
    </row>
    <row r="17" spans="1:13" x14ac:dyDescent="0.2">
      <c r="B17" s="195" t="s">
        <v>588</v>
      </c>
      <c r="G17" s="201"/>
    </row>
    <row r="18" spans="1:13" x14ac:dyDescent="0.2">
      <c r="A18" s="195" t="s">
        <v>589</v>
      </c>
      <c r="B18" s="195" t="s">
        <v>0</v>
      </c>
      <c r="C18" s="195" t="s">
        <v>590</v>
      </c>
      <c r="D18" s="195">
        <v>1</v>
      </c>
      <c r="E18" s="195">
        <v>26</v>
      </c>
      <c r="F18" s="195">
        <v>46.54</v>
      </c>
      <c r="G18" s="201">
        <f t="shared" si="0"/>
        <v>1210.04</v>
      </c>
    </row>
    <row r="19" spans="1:13" x14ac:dyDescent="0.2">
      <c r="B19" s="195" t="s">
        <v>562</v>
      </c>
      <c r="C19" s="195" t="s">
        <v>590</v>
      </c>
      <c r="D19" s="195">
        <v>1</v>
      </c>
      <c r="E19" s="195">
        <v>26</v>
      </c>
      <c r="F19" s="195">
        <v>31.63</v>
      </c>
      <c r="G19" s="201">
        <f t="shared" si="0"/>
        <v>822.38</v>
      </c>
    </row>
    <row r="20" spans="1:13" x14ac:dyDescent="0.2">
      <c r="B20" s="195" t="s">
        <v>591</v>
      </c>
      <c r="G20" s="201"/>
    </row>
    <row r="21" spans="1:13" x14ac:dyDescent="0.2">
      <c r="G21" s="201"/>
    </row>
    <row r="22" spans="1:13" x14ac:dyDescent="0.2">
      <c r="A22" s="195" t="s">
        <v>571</v>
      </c>
      <c r="C22" s="195" t="s">
        <v>262</v>
      </c>
      <c r="E22" s="195" t="s">
        <v>34</v>
      </c>
      <c r="G22" s="201"/>
    </row>
    <row r="23" spans="1:13" x14ac:dyDescent="0.2">
      <c r="B23" s="205" t="s">
        <v>24</v>
      </c>
      <c r="C23" s="205">
        <v>2902</v>
      </c>
      <c r="D23" s="205"/>
      <c r="E23" s="214">
        <v>48</v>
      </c>
      <c r="F23" s="205"/>
      <c r="G23" s="215">
        <f>C23*E23</f>
        <v>139296</v>
      </c>
      <c r="H23" s="204"/>
    </row>
    <row r="24" spans="1:13" x14ac:dyDescent="0.2">
      <c r="G24" s="201"/>
    </row>
    <row r="25" spans="1:13" ht="15.75" x14ac:dyDescent="0.25">
      <c r="A25" s="195" t="s">
        <v>573</v>
      </c>
      <c r="G25" s="201"/>
      <c r="I25" s="216"/>
      <c r="J25" s="167"/>
      <c r="K25" s="167"/>
      <c r="L25" s="199"/>
      <c r="M25" s="199"/>
    </row>
    <row r="26" spans="1:13" x14ac:dyDescent="0.2">
      <c r="B26" s="195" t="s">
        <v>25</v>
      </c>
      <c r="G26" s="201">
        <v>14510</v>
      </c>
      <c r="I26" s="167"/>
      <c r="J26" s="167"/>
      <c r="K26" s="167"/>
      <c r="L26" s="199"/>
      <c r="M26" s="199"/>
    </row>
    <row r="27" spans="1:13" x14ac:dyDescent="0.2">
      <c r="B27" s="205" t="s">
        <v>574</v>
      </c>
      <c r="C27" s="205"/>
      <c r="D27" s="205"/>
      <c r="E27" s="205"/>
      <c r="F27" s="205"/>
      <c r="G27" s="217">
        <f>D55</f>
        <v>66925.268292682929</v>
      </c>
      <c r="I27" s="167"/>
      <c r="J27" s="167"/>
      <c r="K27" s="218"/>
      <c r="L27" s="199"/>
      <c r="M27" s="199"/>
    </row>
    <row r="28" spans="1:13" x14ac:dyDescent="0.2">
      <c r="B28" s="195" t="s">
        <v>575</v>
      </c>
      <c r="G28" s="201">
        <v>17573</v>
      </c>
      <c r="I28" s="167"/>
    </row>
    <row r="29" spans="1:13" x14ac:dyDescent="0.2">
      <c r="B29" s="205" t="s">
        <v>592</v>
      </c>
      <c r="C29" s="205"/>
      <c r="D29" s="205"/>
      <c r="E29" s="205"/>
      <c r="F29" s="205"/>
      <c r="G29" s="206">
        <f>[1]Increase!H20</f>
        <v>3000</v>
      </c>
    </row>
    <row r="30" spans="1:13" x14ac:dyDescent="0.2">
      <c r="B30" s="205" t="s">
        <v>593</v>
      </c>
      <c r="C30" s="205"/>
      <c r="D30" s="205"/>
      <c r="E30" s="205"/>
      <c r="F30" s="205"/>
      <c r="G30" s="215">
        <f>[1]R2!G29*0.5</f>
        <v>4500</v>
      </c>
    </row>
    <row r="31" spans="1:13" x14ac:dyDescent="0.2">
      <c r="B31" s="205" t="s">
        <v>594</v>
      </c>
      <c r="C31" s="205"/>
      <c r="D31" s="205"/>
      <c r="E31" s="205"/>
      <c r="F31" s="205"/>
      <c r="G31" s="206">
        <f>[1]Increase!H24</f>
        <v>2400</v>
      </c>
    </row>
    <row r="32" spans="1:13" x14ac:dyDescent="0.2">
      <c r="B32" s="195" t="s">
        <v>579</v>
      </c>
    </row>
    <row r="33" spans="1:13" x14ac:dyDescent="0.2">
      <c r="B33" s="195" t="s">
        <v>595</v>
      </c>
      <c r="D33" s="201">
        <v>60000</v>
      </c>
      <c r="G33" s="201"/>
    </row>
    <row r="34" spans="1:13" x14ac:dyDescent="0.2">
      <c r="B34" s="195" t="s">
        <v>596</v>
      </c>
      <c r="D34" s="201">
        <v>23000</v>
      </c>
      <c r="G34" s="201"/>
    </row>
    <row r="35" spans="1:13" x14ac:dyDescent="0.2">
      <c r="B35" s="195" t="s">
        <v>597</v>
      </c>
      <c r="D35" s="201">
        <v>120000</v>
      </c>
      <c r="G35" s="201"/>
    </row>
    <row r="36" spans="1:13" x14ac:dyDescent="0.2">
      <c r="B36" s="195" t="s">
        <v>598</v>
      </c>
      <c r="D36" s="201">
        <v>120000</v>
      </c>
      <c r="G36" s="201"/>
      <c r="J36" s="220"/>
      <c r="K36" s="225"/>
      <c r="L36" s="226"/>
      <c r="M36" s="221"/>
    </row>
    <row r="37" spans="1:13" x14ac:dyDescent="0.2">
      <c r="B37" s="205" t="s">
        <v>599</v>
      </c>
      <c r="C37" s="205"/>
      <c r="D37" s="210">
        <v>145000</v>
      </c>
      <c r="G37" s="201"/>
      <c r="J37" s="220"/>
      <c r="K37" s="225"/>
      <c r="L37" s="226"/>
      <c r="M37" s="221"/>
    </row>
    <row r="38" spans="1:13" x14ac:dyDescent="0.2">
      <c r="D38" s="201">
        <f>SUM(D33:D37)</f>
        <v>468000</v>
      </c>
      <c r="E38" s="195">
        <v>7</v>
      </c>
      <c r="F38" s="195" t="s">
        <v>536</v>
      </c>
      <c r="G38" s="201">
        <f>D38/E38</f>
        <v>66857.142857142855</v>
      </c>
    </row>
    <row r="39" spans="1:13" x14ac:dyDescent="0.2">
      <c r="D39" s="201"/>
      <c r="G39" s="201"/>
    </row>
    <row r="40" spans="1:13" x14ac:dyDescent="0.2">
      <c r="B40" s="211"/>
      <c r="C40" s="211"/>
      <c r="D40" s="212"/>
      <c r="E40" s="211"/>
      <c r="F40" s="211"/>
      <c r="G40" s="213"/>
    </row>
    <row r="41" spans="1:13" x14ac:dyDescent="0.2">
      <c r="G41" s="197"/>
    </row>
    <row r="42" spans="1:13" x14ac:dyDescent="0.2">
      <c r="A42" s="195" t="s">
        <v>581</v>
      </c>
      <c r="G42" s="207">
        <f>SUM(G11:G41)</f>
        <v>536220.87114982586</v>
      </c>
    </row>
    <row r="43" spans="1:13" x14ac:dyDescent="0.2">
      <c r="B43" s="195" t="s">
        <v>582</v>
      </c>
      <c r="D43" s="208">
        <v>0.2</v>
      </c>
      <c r="G43" s="203">
        <f>D43*G42</f>
        <v>107244.17422996518</v>
      </c>
    </row>
    <row r="44" spans="1:13" x14ac:dyDescent="0.2">
      <c r="G44" s="197"/>
    </row>
    <row r="45" spans="1:13" ht="16.5" thickBot="1" x14ac:dyDescent="0.3">
      <c r="B45" s="361" t="s">
        <v>600</v>
      </c>
      <c r="C45" s="361"/>
      <c r="D45" s="361"/>
      <c r="E45" s="361"/>
      <c r="F45" s="361"/>
      <c r="G45" s="209">
        <f>SUM(G42:G44)</f>
        <v>643465.04537979106</v>
      </c>
    </row>
    <row r="46" spans="1:13" ht="15.75" thickTop="1" x14ac:dyDescent="0.2"/>
    <row r="48" spans="1:13" x14ac:dyDescent="0.2">
      <c r="B48" s="174"/>
      <c r="C48" s="219" t="s">
        <v>14</v>
      </c>
      <c r="D48" s="174" t="s">
        <v>66</v>
      </c>
      <c r="E48" s="220"/>
    </row>
    <row r="49" spans="1:10" x14ac:dyDescent="0.2">
      <c r="B49" s="174" t="s">
        <v>603</v>
      </c>
      <c r="C49" s="174">
        <v>41</v>
      </c>
      <c r="D49" s="174">
        <v>54.4</v>
      </c>
      <c r="E49" s="221">
        <f>D49/C49</f>
        <v>1.326829268292683</v>
      </c>
    </row>
    <row r="50" spans="1:10" x14ac:dyDescent="0.2">
      <c r="B50" s="174" t="s">
        <v>604</v>
      </c>
      <c r="C50" s="219">
        <v>55</v>
      </c>
      <c r="D50" s="219">
        <v>48</v>
      </c>
      <c r="E50" s="221"/>
    </row>
    <row r="51" spans="1:10" x14ac:dyDescent="0.2">
      <c r="B51" s="174" t="s">
        <v>538</v>
      </c>
      <c r="C51" s="174">
        <v>50</v>
      </c>
      <c r="D51" s="222">
        <f>C51*E49</f>
        <v>66.341463414634148</v>
      </c>
      <c r="E51" s="221"/>
    </row>
    <row r="52" spans="1:10" x14ac:dyDescent="0.2">
      <c r="B52" s="174" t="s">
        <v>539</v>
      </c>
      <c r="C52" s="174">
        <v>52</v>
      </c>
      <c r="D52" s="174">
        <v>52</v>
      </c>
      <c r="E52" s="221"/>
    </row>
    <row r="53" spans="1:10" x14ac:dyDescent="0.2">
      <c r="B53" s="174" t="s">
        <v>540</v>
      </c>
      <c r="C53" s="174">
        <v>5</v>
      </c>
      <c r="D53" s="174">
        <v>5</v>
      </c>
      <c r="E53" s="221"/>
    </row>
    <row r="54" spans="1:10" x14ac:dyDescent="0.2">
      <c r="B54" s="174" t="s">
        <v>542</v>
      </c>
      <c r="C54" s="223">
        <v>3.88</v>
      </c>
      <c r="D54" s="223">
        <v>3.88</v>
      </c>
      <c r="E54" s="221"/>
    </row>
    <row r="55" spans="1:10" x14ac:dyDescent="0.2">
      <c r="B55" s="174" t="s">
        <v>605</v>
      </c>
      <c r="C55" s="224">
        <v>35100</v>
      </c>
      <c r="D55" s="219">
        <f>D51*D52*D53*D54</f>
        <v>66925.268292682929</v>
      </c>
      <c r="E55" s="221"/>
    </row>
    <row r="59" spans="1:10" ht="47.25" customHeight="1" x14ac:dyDescent="0.2">
      <c r="A59" s="365" t="s">
        <v>606</v>
      </c>
      <c r="B59" s="365"/>
      <c r="C59" s="365"/>
      <c r="D59" s="365"/>
      <c r="E59" s="365"/>
      <c r="F59" s="365"/>
      <c r="G59" s="365"/>
      <c r="H59" s="365"/>
      <c r="I59" s="365"/>
      <c r="J59" s="365"/>
    </row>
    <row r="60" spans="1:10" x14ac:dyDescent="0.2">
      <c r="A60" s="195" t="s">
        <v>607</v>
      </c>
    </row>
    <row r="61" spans="1:10" x14ac:dyDescent="0.2">
      <c r="A61" s="195" t="s">
        <v>608</v>
      </c>
    </row>
    <row r="62" spans="1:10" x14ac:dyDescent="0.2">
      <c r="A62" s="195" t="s">
        <v>609</v>
      </c>
    </row>
    <row r="63" spans="1:10" x14ac:dyDescent="0.2">
      <c r="A63" s="195" t="s">
        <v>610</v>
      </c>
    </row>
    <row r="65" spans="1:1" x14ac:dyDescent="0.2">
      <c r="A65" s="195" t="s">
        <v>611</v>
      </c>
    </row>
    <row r="66" spans="1:1" x14ac:dyDescent="0.2">
      <c r="A66" s="195" t="s">
        <v>612</v>
      </c>
    </row>
    <row r="67" spans="1:1" x14ac:dyDescent="0.2">
      <c r="A67" s="195" t="s">
        <v>610</v>
      </c>
    </row>
    <row r="69" spans="1:1" x14ac:dyDescent="0.2">
      <c r="A69" s="195" t="s">
        <v>613</v>
      </c>
    </row>
    <row r="70" spans="1:1" x14ac:dyDescent="0.2">
      <c r="A70" s="195" t="s">
        <v>614</v>
      </c>
    </row>
    <row r="71" spans="1:1" x14ac:dyDescent="0.2">
      <c r="A71" s="195" t="s">
        <v>615</v>
      </c>
    </row>
  </sheetData>
  <mergeCells count="5">
    <mergeCell ref="A2:H2"/>
    <mergeCell ref="A3:H3"/>
    <mergeCell ref="A4:H4"/>
    <mergeCell ref="B45:F45"/>
    <mergeCell ref="A59:J59"/>
  </mergeCells>
  <pageMargins left="0" right="0" top="0.5" bottom="0" header="0.5" footer="0"/>
  <pageSetup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zoomScale="80" zoomScaleNormal="80" workbookViewId="0">
      <selection sqref="A1:H3"/>
    </sheetView>
  </sheetViews>
  <sheetFormatPr defaultRowHeight="15" x14ac:dyDescent="0.2"/>
  <cols>
    <col min="1" max="1" width="15.28515625" style="195" customWidth="1"/>
    <col min="2" max="2" width="22.28515625" style="195" customWidth="1"/>
    <col min="3" max="3" width="13.5703125" style="195" customWidth="1"/>
    <col min="4" max="4" width="14.28515625" style="195" bestFit="1" customWidth="1"/>
    <col min="5" max="6" width="9.140625" style="195"/>
    <col min="7" max="7" width="14.28515625" style="195" bestFit="1" customWidth="1"/>
    <col min="8" max="8" width="9.140625" style="195"/>
    <col min="9" max="9" width="11.5703125" style="195" bestFit="1" customWidth="1"/>
    <col min="10" max="256" width="9.140625" style="195"/>
    <col min="257" max="257" width="15.28515625" style="195" customWidth="1"/>
    <col min="258" max="258" width="22.28515625" style="195" customWidth="1"/>
    <col min="259" max="259" width="13.5703125" style="195" customWidth="1"/>
    <col min="260" max="260" width="14.28515625" style="195" bestFit="1" customWidth="1"/>
    <col min="261" max="262" width="9.140625" style="195"/>
    <col min="263" max="263" width="14.28515625" style="195" bestFit="1" customWidth="1"/>
    <col min="264" max="264" width="9.140625" style="195"/>
    <col min="265" max="265" width="11.5703125" style="195" bestFit="1" customWidth="1"/>
    <col min="266" max="512" width="9.140625" style="195"/>
    <col min="513" max="513" width="15.28515625" style="195" customWidth="1"/>
    <col min="514" max="514" width="22.28515625" style="195" customWidth="1"/>
    <col min="515" max="515" width="13.5703125" style="195" customWidth="1"/>
    <col min="516" max="516" width="14.28515625" style="195" bestFit="1" customWidth="1"/>
    <col min="517" max="518" width="9.140625" style="195"/>
    <col min="519" max="519" width="14.28515625" style="195" bestFit="1" customWidth="1"/>
    <col min="520" max="520" width="9.140625" style="195"/>
    <col min="521" max="521" width="11.5703125" style="195" bestFit="1" customWidth="1"/>
    <col min="522" max="768" width="9.140625" style="195"/>
    <col min="769" max="769" width="15.28515625" style="195" customWidth="1"/>
    <col min="770" max="770" width="22.28515625" style="195" customWidth="1"/>
    <col min="771" max="771" width="13.5703125" style="195" customWidth="1"/>
    <col min="772" max="772" width="14.28515625" style="195" bestFit="1" customWidth="1"/>
    <col min="773" max="774" width="9.140625" style="195"/>
    <col min="775" max="775" width="14.28515625" style="195" bestFit="1" customWidth="1"/>
    <col min="776" max="776" width="9.140625" style="195"/>
    <col min="777" max="777" width="11.5703125" style="195" bestFit="1" customWidth="1"/>
    <col min="778" max="1024" width="9.140625" style="195"/>
    <col min="1025" max="1025" width="15.28515625" style="195" customWidth="1"/>
    <col min="1026" max="1026" width="22.28515625" style="195" customWidth="1"/>
    <col min="1027" max="1027" width="13.5703125" style="195" customWidth="1"/>
    <col min="1028" max="1028" width="14.28515625" style="195" bestFit="1" customWidth="1"/>
    <col min="1029" max="1030" width="9.140625" style="195"/>
    <col min="1031" max="1031" width="14.28515625" style="195" bestFit="1" customWidth="1"/>
    <col min="1032" max="1032" width="9.140625" style="195"/>
    <col min="1033" max="1033" width="11.5703125" style="195" bestFit="1" customWidth="1"/>
    <col min="1034" max="1280" width="9.140625" style="195"/>
    <col min="1281" max="1281" width="15.28515625" style="195" customWidth="1"/>
    <col min="1282" max="1282" width="22.28515625" style="195" customWidth="1"/>
    <col min="1283" max="1283" width="13.5703125" style="195" customWidth="1"/>
    <col min="1284" max="1284" width="14.28515625" style="195" bestFit="1" customWidth="1"/>
    <col min="1285" max="1286" width="9.140625" style="195"/>
    <col min="1287" max="1287" width="14.28515625" style="195" bestFit="1" customWidth="1"/>
    <col min="1288" max="1288" width="9.140625" style="195"/>
    <col min="1289" max="1289" width="11.5703125" style="195" bestFit="1" customWidth="1"/>
    <col min="1290" max="1536" width="9.140625" style="195"/>
    <col min="1537" max="1537" width="15.28515625" style="195" customWidth="1"/>
    <col min="1538" max="1538" width="22.28515625" style="195" customWidth="1"/>
    <col min="1539" max="1539" width="13.5703125" style="195" customWidth="1"/>
    <col min="1540" max="1540" width="14.28515625" style="195" bestFit="1" customWidth="1"/>
    <col min="1541" max="1542" width="9.140625" style="195"/>
    <col min="1543" max="1543" width="14.28515625" style="195" bestFit="1" customWidth="1"/>
    <col min="1544" max="1544" width="9.140625" style="195"/>
    <col min="1545" max="1545" width="11.5703125" style="195" bestFit="1" customWidth="1"/>
    <col min="1546" max="1792" width="9.140625" style="195"/>
    <col min="1793" max="1793" width="15.28515625" style="195" customWidth="1"/>
    <col min="1794" max="1794" width="22.28515625" style="195" customWidth="1"/>
    <col min="1795" max="1795" width="13.5703125" style="195" customWidth="1"/>
    <col min="1796" max="1796" width="14.28515625" style="195" bestFit="1" customWidth="1"/>
    <col min="1797" max="1798" width="9.140625" style="195"/>
    <col min="1799" max="1799" width="14.28515625" style="195" bestFit="1" customWidth="1"/>
    <col min="1800" max="1800" width="9.140625" style="195"/>
    <col min="1801" max="1801" width="11.5703125" style="195" bestFit="1" customWidth="1"/>
    <col min="1802" max="2048" width="9.140625" style="195"/>
    <col min="2049" max="2049" width="15.28515625" style="195" customWidth="1"/>
    <col min="2050" max="2050" width="22.28515625" style="195" customWidth="1"/>
    <col min="2051" max="2051" width="13.5703125" style="195" customWidth="1"/>
    <col min="2052" max="2052" width="14.28515625" style="195" bestFit="1" customWidth="1"/>
    <col min="2053" max="2054" width="9.140625" style="195"/>
    <col min="2055" max="2055" width="14.28515625" style="195" bestFit="1" customWidth="1"/>
    <col min="2056" max="2056" width="9.140625" style="195"/>
    <col min="2057" max="2057" width="11.5703125" style="195" bestFit="1" customWidth="1"/>
    <col min="2058" max="2304" width="9.140625" style="195"/>
    <col min="2305" max="2305" width="15.28515625" style="195" customWidth="1"/>
    <col min="2306" max="2306" width="22.28515625" style="195" customWidth="1"/>
    <col min="2307" max="2307" width="13.5703125" style="195" customWidth="1"/>
    <col min="2308" max="2308" width="14.28515625" style="195" bestFit="1" customWidth="1"/>
    <col min="2309" max="2310" width="9.140625" style="195"/>
    <col min="2311" max="2311" width="14.28515625" style="195" bestFit="1" customWidth="1"/>
    <col min="2312" max="2312" width="9.140625" style="195"/>
    <col min="2313" max="2313" width="11.5703125" style="195" bestFit="1" customWidth="1"/>
    <col min="2314" max="2560" width="9.140625" style="195"/>
    <col min="2561" max="2561" width="15.28515625" style="195" customWidth="1"/>
    <col min="2562" max="2562" width="22.28515625" style="195" customWidth="1"/>
    <col min="2563" max="2563" width="13.5703125" style="195" customWidth="1"/>
    <col min="2564" max="2564" width="14.28515625" style="195" bestFit="1" customWidth="1"/>
    <col min="2565" max="2566" width="9.140625" style="195"/>
    <col min="2567" max="2567" width="14.28515625" style="195" bestFit="1" customWidth="1"/>
    <col min="2568" max="2568" width="9.140625" style="195"/>
    <col min="2569" max="2569" width="11.5703125" style="195" bestFit="1" customWidth="1"/>
    <col min="2570" max="2816" width="9.140625" style="195"/>
    <col min="2817" max="2817" width="15.28515625" style="195" customWidth="1"/>
    <col min="2818" max="2818" width="22.28515625" style="195" customWidth="1"/>
    <col min="2819" max="2819" width="13.5703125" style="195" customWidth="1"/>
    <col min="2820" max="2820" width="14.28515625" style="195" bestFit="1" customWidth="1"/>
    <col min="2821" max="2822" width="9.140625" style="195"/>
    <col min="2823" max="2823" width="14.28515625" style="195" bestFit="1" customWidth="1"/>
    <col min="2824" max="2824" width="9.140625" style="195"/>
    <col min="2825" max="2825" width="11.5703125" style="195" bestFit="1" customWidth="1"/>
    <col min="2826" max="3072" width="9.140625" style="195"/>
    <col min="3073" max="3073" width="15.28515625" style="195" customWidth="1"/>
    <col min="3074" max="3074" width="22.28515625" style="195" customWidth="1"/>
    <col min="3075" max="3075" width="13.5703125" style="195" customWidth="1"/>
    <col min="3076" max="3076" width="14.28515625" style="195" bestFit="1" customWidth="1"/>
    <col min="3077" max="3078" width="9.140625" style="195"/>
    <col min="3079" max="3079" width="14.28515625" style="195" bestFit="1" customWidth="1"/>
    <col min="3080" max="3080" width="9.140625" style="195"/>
    <col min="3081" max="3081" width="11.5703125" style="195" bestFit="1" customWidth="1"/>
    <col min="3082" max="3328" width="9.140625" style="195"/>
    <col min="3329" max="3329" width="15.28515625" style="195" customWidth="1"/>
    <col min="3330" max="3330" width="22.28515625" style="195" customWidth="1"/>
    <col min="3331" max="3331" width="13.5703125" style="195" customWidth="1"/>
    <col min="3332" max="3332" width="14.28515625" style="195" bestFit="1" customWidth="1"/>
    <col min="3333" max="3334" width="9.140625" style="195"/>
    <col min="3335" max="3335" width="14.28515625" style="195" bestFit="1" customWidth="1"/>
    <col min="3336" max="3336" width="9.140625" style="195"/>
    <col min="3337" max="3337" width="11.5703125" style="195" bestFit="1" customWidth="1"/>
    <col min="3338" max="3584" width="9.140625" style="195"/>
    <col min="3585" max="3585" width="15.28515625" style="195" customWidth="1"/>
    <col min="3586" max="3586" width="22.28515625" style="195" customWidth="1"/>
    <col min="3587" max="3587" width="13.5703125" style="195" customWidth="1"/>
    <col min="3588" max="3588" width="14.28515625" style="195" bestFit="1" customWidth="1"/>
    <col min="3589" max="3590" width="9.140625" style="195"/>
    <col min="3591" max="3591" width="14.28515625" style="195" bestFit="1" customWidth="1"/>
    <col min="3592" max="3592" width="9.140625" style="195"/>
    <col min="3593" max="3593" width="11.5703125" style="195" bestFit="1" customWidth="1"/>
    <col min="3594" max="3840" width="9.140625" style="195"/>
    <col min="3841" max="3841" width="15.28515625" style="195" customWidth="1"/>
    <col min="3842" max="3842" width="22.28515625" style="195" customWidth="1"/>
    <col min="3843" max="3843" width="13.5703125" style="195" customWidth="1"/>
    <col min="3844" max="3844" width="14.28515625" style="195" bestFit="1" customWidth="1"/>
    <col min="3845" max="3846" width="9.140625" style="195"/>
    <col min="3847" max="3847" width="14.28515625" style="195" bestFit="1" customWidth="1"/>
    <col min="3848" max="3848" width="9.140625" style="195"/>
    <col min="3849" max="3849" width="11.5703125" style="195" bestFit="1" customWidth="1"/>
    <col min="3850" max="4096" width="9.140625" style="195"/>
    <col min="4097" max="4097" width="15.28515625" style="195" customWidth="1"/>
    <col min="4098" max="4098" width="22.28515625" style="195" customWidth="1"/>
    <col min="4099" max="4099" width="13.5703125" style="195" customWidth="1"/>
    <col min="4100" max="4100" width="14.28515625" style="195" bestFit="1" customWidth="1"/>
    <col min="4101" max="4102" width="9.140625" style="195"/>
    <col min="4103" max="4103" width="14.28515625" style="195" bestFit="1" customWidth="1"/>
    <col min="4104" max="4104" width="9.140625" style="195"/>
    <col min="4105" max="4105" width="11.5703125" style="195" bestFit="1" customWidth="1"/>
    <col min="4106" max="4352" width="9.140625" style="195"/>
    <col min="4353" max="4353" width="15.28515625" style="195" customWidth="1"/>
    <col min="4354" max="4354" width="22.28515625" style="195" customWidth="1"/>
    <col min="4355" max="4355" width="13.5703125" style="195" customWidth="1"/>
    <col min="4356" max="4356" width="14.28515625" style="195" bestFit="1" customWidth="1"/>
    <col min="4357" max="4358" width="9.140625" style="195"/>
    <col min="4359" max="4359" width="14.28515625" style="195" bestFit="1" customWidth="1"/>
    <col min="4360" max="4360" width="9.140625" style="195"/>
    <col min="4361" max="4361" width="11.5703125" style="195" bestFit="1" customWidth="1"/>
    <col min="4362" max="4608" width="9.140625" style="195"/>
    <col min="4609" max="4609" width="15.28515625" style="195" customWidth="1"/>
    <col min="4610" max="4610" width="22.28515625" style="195" customWidth="1"/>
    <col min="4611" max="4611" width="13.5703125" style="195" customWidth="1"/>
    <col min="4612" max="4612" width="14.28515625" style="195" bestFit="1" customWidth="1"/>
    <col min="4613" max="4614" width="9.140625" style="195"/>
    <col min="4615" max="4615" width="14.28515625" style="195" bestFit="1" customWidth="1"/>
    <col min="4616" max="4616" width="9.140625" style="195"/>
    <col min="4617" max="4617" width="11.5703125" style="195" bestFit="1" customWidth="1"/>
    <col min="4618" max="4864" width="9.140625" style="195"/>
    <col min="4865" max="4865" width="15.28515625" style="195" customWidth="1"/>
    <col min="4866" max="4866" width="22.28515625" style="195" customWidth="1"/>
    <col min="4867" max="4867" width="13.5703125" style="195" customWidth="1"/>
    <col min="4868" max="4868" width="14.28515625" style="195" bestFit="1" customWidth="1"/>
    <col min="4869" max="4870" width="9.140625" style="195"/>
    <col min="4871" max="4871" width="14.28515625" style="195" bestFit="1" customWidth="1"/>
    <col min="4872" max="4872" width="9.140625" style="195"/>
    <col min="4873" max="4873" width="11.5703125" style="195" bestFit="1" customWidth="1"/>
    <col min="4874" max="5120" width="9.140625" style="195"/>
    <col min="5121" max="5121" width="15.28515625" style="195" customWidth="1"/>
    <col min="5122" max="5122" width="22.28515625" style="195" customWidth="1"/>
    <col min="5123" max="5123" width="13.5703125" style="195" customWidth="1"/>
    <col min="5124" max="5124" width="14.28515625" style="195" bestFit="1" customWidth="1"/>
    <col min="5125" max="5126" width="9.140625" style="195"/>
    <col min="5127" max="5127" width="14.28515625" style="195" bestFit="1" customWidth="1"/>
    <col min="5128" max="5128" width="9.140625" style="195"/>
    <col min="5129" max="5129" width="11.5703125" style="195" bestFit="1" customWidth="1"/>
    <col min="5130" max="5376" width="9.140625" style="195"/>
    <col min="5377" max="5377" width="15.28515625" style="195" customWidth="1"/>
    <col min="5378" max="5378" width="22.28515625" style="195" customWidth="1"/>
    <col min="5379" max="5379" width="13.5703125" style="195" customWidth="1"/>
    <col min="5380" max="5380" width="14.28515625" style="195" bestFit="1" customWidth="1"/>
    <col min="5381" max="5382" width="9.140625" style="195"/>
    <col min="5383" max="5383" width="14.28515625" style="195" bestFit="1" customWidth="1"/>
    <col min="5384" max="5384" width="9.140625" style="195"/>
    <col min="5385" max="5385" width="11.5703125" style="195" bestFit="1" customWidth="1"/>
    <col min="5386" max="5632" width="9.140625" style="195"/>
    <col min="5633" max="5633" width="15.28515625" style="195" customWidth="1"/>
    <col min="5634" max="5634" width="22.28515625" style="195" customWidth="1"/>
    <col min="5635" max="5635" width="13.5703125" style="195" customWidth="1"/>
    <col min="5636" max="5636" width="14.28515625" style="195" bestFit="1" customWidth="1"/>
    <col min="5637" max="5638" width="9.140625" style="195"/>
    <col min="5639" max="5639" width="14.28515625" style="195" bestFit="1" customWidth="1"/>
    <col min="5640" max="5640" width="9.140625" style="195"/>
    <col min="5641" max="5641" width="11.5703125" style="195" bestFit="1" customWidth="1"/>
    <col min="5642" max="5888" width="9.140625" style="195"/>
    <col min="5889" max="5889" width="15.28515625" style="195" customWidth="1"/>
    <col min="5890" max="5890" width="22.28515625" style="195" customWidth="1"/>
    <col min="5891" max="5891" width="13.5703125" style="195" customWidth="1"/>
    <col min="5892" max="5892" width="14.28515625" style="195" bestFit="1" customWidth="1"/>
    <col min="5893" max="5894" width="9.140625" style="195"/>
    <col min="5895" max="5895" width="14.28515625" style="195" bestFit="1" customWidth="1"/>
    <col min="5896" max="5896" width="9.140625" style="195"/>
    <col min="5897" max="5897" width="11.5703125" style="195" bestFit="1" customWidth="1"/>
    <col min="5898" max="6144" width="9.140625" style="195"/>
    <col min="6145" max="6145" width="15.28515625" style="195" customWidth="1"/>
    <col min="6146" max="6146" width="22.28515625" style="195" customWidth="1"/>
    <col min="6147" max="6147" width="13.5703125" style="195" customWidth="1"/>
    <col min="6148" max="6148" width="14.28515625" style="195" bestFit="1" customWidth="1"/>
    <col min="6149" max="6150" width="9.140625" style="195"/>
    <col min="6151" max="6151" width="14.28515625" style="195" bestFit="1" customWidth="1"/>
    <col min="6152" max="6152" width="9.140625" style="195"/>
    <col min="6153" max="6153" width="11.5703125" style="195" bestFit="1" customWidth="1"/>
    <col min="6154" max="6400" width="9.140625" style="195"/>
    <col min="6401" max="6401" width="15.28515625" style="195" customWidth="1"/>
    <col min="6402" max="6402" width="22.28515625" style="195" customWidth="1"/>
    <col min="6403" max="6403" width="13.5703125" style="195" customWidth="1"/>
    <col min="6404" max="6404" width="14.28515625" style="195" bestFit="1" customWidth="1"/>
    <col min="6405" max="6406" width="9.140625" style="195"/>
    <col min="6407" max="6407" width="14.28515625" style="195" bestFit="1" customWidth="1"/>
    <col min="6408" max="6408" width="9.140625" style="195"/>
    <col min="6409" max="6409" width="11.5703125" style="195" bestFit="1" customWidth="1"/>
    <col min="6410" max="6656" width="9.140625" style="195"/>
    <col min="6657" max="6657" width="15.28515625" style="195" customWidth="1"/>
    <col min="6658" max="6658" width="22.28515625" style="195" customWidth="1"/>
    <col min="6659" max="6659" width="13.5703125" style="195" customWidth="1"/>
    <col min="6660" max="6660" width="14.28515625" style="195" bestFit="1" customWidth="1"/>
    <col min="6661" max="6662" width="9.140625" style="195"/>
    <col min="6663" max="6663" width="14.28515625" style="195" bestFit="1" customWidth="1"/>
    <col min="6664" max="6664" width="9.140625" style="195"/>
    <col min="6665" max="6665" width="11.5703125" style="195" bestFit="1" customWidth="1"/>
    <col min="6666" max="6912" width="9.140625" style="195"/>
    <col min="6913" max="6913" width="15.28515625" style="195" customWidth="1"/>
    <col min="6914" max="6914" width="22.28515625" style="195" customWidth="1"/>
    <col min="6915" max="6915" width="13.5703125" style="195" customWidth="1"/>
    <col min="6916" max="6916" width="14.28515625" style="195" bestFit="1" customWidth="1"/>
    <col min="6917" max="6918" width="9.140625" style="195"/>
    <col min="6919" max="6919" width="14.28515625" style="195" bestFit="1" customWidth="1"/>
    <col min="6920" max="6920" width="9.140625" style="195"/>
    <col min="6921" max="6921" width="11.5703125" style="195" bestFit="1" customWidth="1"/>
    <col min="6922" max="7168" width="9.140625" style="195"/>
    <col min="7169" max="7169" width="15.28515625" style="195" customWidth="1"/>
    <col min="7170" max="7170" width="22.28515625" style="195" customWidth="1"/>
    <col min="7171" max="7171" width="13.5703125" style="195" customWidth="1"/>
    <col min="7172" max="7172" width="14.28515625" style="195" bestFit="1" customWidth="1"/>
    <col min="7173" max="7174" width="9.140625" style="195"/>
    <col min="7175" max="7175" width="14.28515625" style="195" bestFit="1" customWidth="1"/>
    <col min="7176" max="7176" width="9.140625" style="195"/>
    <col min="7177" max="7177" width="11.5703125" style="195" bestFit="1" customWidth="1"/>
    <col min="7178" max="7424" width="9.140625" style="195"/>
    <col min="7425" max="7425" width="15.28515625" style="195" customWidth="1"/>
    <col min="7426" max="7426" width="22.28515625" style="195" customWidth="1"/>
    <col min="7427" max="7427" width="13.5703125" style="195" customWidth="1"/>
    <col min="7428" max="7428" width="14.28515625" style="195" bestFit="1" customWidth="1"/>
    <col min="7429" max="7430" width="9.140625" style="195"/>
    <col min="7431" max="7431" width="14.28515625" style="195" bestFit="1" customWidth="1"/>
    <col min="7432" max="7432" width="9.140625" style="195"/>
    <col min="7433" max="7433" width="11.5703125" style="195" bestFit="1" customWidth="1"/>
    <col min="7434" max="7680" width="9.140625" style="195"/>
    <col min="7681" max="7681" width="15.28515625" style="195" customWidth="1"/>
    <col min="7682" max="7682" width="22.28515625" style="195" customWidth="1"/>
    <col min="7683" max="7683" width="13.5703125" style="195" customWidth="1"/>
    <col min="7684" max="7684" width="14.28515625" style="195" bestFit="1" customWidth="1"/>
    <col min="7685" max="7686" width="9.140625" style="195"/>
    <col min="7687" max="7687" width="14.28515625" style="195" bestFit="1" customWidth="1"/>
    <col min="7688" max="7688" width="9.140625" style="195"/>
    <col min="7689" max="7689" width="11.5703125" style="195" bestFit="1" customWidth="1"/>
    <col min="7690" max="7936" width="9.140625" style="195"/>
    <col min="7937" max="7937" width="15.28515625" style="195" customWidth="1"/>
    <col min="7938" max="7938" width="22.28515625" style="195" customWidth="1"/>
    <col min="7939" max="7939" width="13.5703125" style="195" customWidth="1"/>
    <col min="7940" max="7940" width="14.28515625" style="195" bestFit="1" customWidth="1"/>
    <col min="7941" max="7942" width="9.140625" style="195"/>
    <col min="7943" max="7943" width="14.28515625" style="195" bestFit="1" customWidth="1"/>
    <col min="7944" max="7944" width="9.140625" style="195"/>
    <col min="7945" max="7945" width="11.5703125" style="195" bestFit="1" customWidth="1"/>
    <col min="7946" max="8192" width="9.140625" style="195"/>
    <col min="8193" max="8193" width="15.28515625" style="195" customWidth="1"/>
    <col min="8194" max="8194" width="22.28515625" style="195" customWidth="1"/>
    <col min="8195" max="8195" width="13.5703125" style="195" customWidth="1"/>
    <col min="8196" max="8196" width="14.28515625" style="195" bestFit="1" customWidth="1"/>
    <col min="8197" max="8198" width="9.140625" style="195"/>
    <col min="8199" max="8199" width="14.28515625" style="195" bestFit="1" customWidth="1"/>
    <col min="8200" max="8200" width="9.140625" style="195"/>
    <col min="8201" max="8201" width="11.5703125" style="195" bestFit="1" customWidth="1"/>
    <col min="8202" max="8448" width="9.140625" style="195"/>
    <col min="8449" max="8449" width="15.28515625" style="195" customWidth="1"/>
    <col min="8450" max="8450" width="22.28515625" style="195" customWidth="1"/>
    <col min="8451" max="8451" width="13.5703125" style="195" customWidth="1"/>
    <col min="8452" max="8452" width="14.28515625" style="195" bestFit="1" customWidth="1"/>
    <col min="8453" max="8454" width="9.140625" style="195"/>
    <col min="8455" max="8455" width="14.28515625" style="195" bestFit="1" customWidth="1"/>
    <col min="8456" max="8456" width="9.140625" style="195"/>
    <col min="8457" max="8457" width="11.5703125" style="195" bestFit="1" customWidth="1"/>
    <col min="8458" max="8704" width="9.140625" style="195"/>
    <col min="8705" max="8705" width="15.28515625" style="195" customWidth="1"/>
    <col min="8706" max="8706" width="22.28515625" style="195" customWidth="1"/>
    <col min="8707" max="8707" width="13.5703125" style="195" customWidth="1"/>
    <col min="8708" max="8708" width="14.28515625" style="195" bestFit="1" customWidth="1"/>
    <col min="8709" max="8710" width="9.140625" style="195"/>
    <col min="8711" max="8711" width="14.28515625" style="195" bestFit="1" customWidth="1"/>
    <col min="8712" max="8712" width="9.140625" style="195"/>
    <col min="8713" max="8713" width="11.5703125" style="195" bestFit="1" customWidth="1"/>
    <col min="8714" max="8960" width="9.140625" style="195"/>
    <col min="8961" max="8961" width="15.28515625" style="195" customWidth="1"/>
    <col min="8962" max="8962" width="22.28515625" style="195" customWidth="1"/>
    <col min="8963" max="8963" width="13.5703125" style="195" customWidth="1"/>
    <col min="8964" max="8964" width="14.28515625" style="195" bestFit="1" customWidth="1"/>
    <col min="8965" max="8966" width="9.140625" style="195"/>
    <col min="8967" max="8967" width="14.28515625" style="195" bestFit="1" customWidth="1"/>
    <col min="8968" max="8968" width="9.140625" style="195"/>
    <col min="8969" max="8969" width="11.5703125" style="195" bestFit="1" customWidth="1"/>
    <col min="8970" max="9216" width="9.140625" style="195"/>
    <col min="9217" max="9217" width="15.28515625" style="195" customWidth="1"/>
    <col min="9218" max="9218" width="22.28515625" style="195" customWidth="1"/>
    <col min="9219" max="9219" width="13.5703125" style="195" customWidth="1"/>
    <col min="9220" max="9220" width="14.28515625" style="195" bestFit="1" customWidth="1"/>
    <col min="9221" max="9222" width="9.140625" style="195"/>
    <col min="9223" max="9223" width="14.28515625" style="195" bestFit="1" customWidth="1"/>
    <col min="9224" max="9224" width="9.140625" style="195"/>
    <col min="9225" max="9225" width="11.5703125" style="195" bestFit="1" customWidth="1"/>
    <col min="9226" max="9472" width="9.140625" style="195"/>
    <col min="9473" max="9473" width="15.28515625" style="195" customWidth="1"/>
    <col min="9474" max="9474" width="22.28515625" style="195" customWidth="1"/>
    <col min="9475" max="9475" width="13.5703125" style="195" customWidth="1"/>
    <col min="9476" max="9476" width="14.28515625" style="195" bestFit="1" customWidth="1"/>
    <col min="9477" max="9478" width="9.140625" style="195"/>
    <col min="9479" max="9479" width="14.28515625" style="195" bestFit="1" customWidth="1"/>
    <col min="9480" max="9480" width="9.140625" style="195"/>
    <col min="9481" max="9481" width="11.5703125" style="195" bestFit="1" customWidth="1"/>
    <col min="9482" max="9728" width="9.140625" style="195"/>
    <col min="9729" max="9729" width="15.28515625" style="195" customWidth="1"/>
    <col min="9730" max="9730" width="22.28515625" style="195" customWidth="1"/>
    <col min="9731" max="9731" width="13.5703125" style="195" customWidth="1"/>
    <col min="9732" max="9732" width="14.28515625" style="195" bestFit="1" customWidth="1"/>
    <col min="9733" max="9734" width="9.140625" style="195"/>
    <col min="9735" max="9735" width="14.28515625" style="195" bestFit="1" customWidth="1"/>
    <col min="9736" max="9736" width="9.140625" style="195"/>
    <col min="9737" max="9737" width="11.5703125" style="195" bestFit="1" customWidth="1"/>
    <col min="9738" max="9984" width="9.140625" style="195"/>
    <col min="9985" max="9985" width="15.28515625" style="195" customWidth="1"/>
    <col min="9986" max="9986" width="22.28515625" style="195" customWidth="1"/>
    <col min="9987" max="9987" width="13.5703125" style="195" customWidth="1"/>
    <col min="9988" max="9988" width="14.28515625" style="195" bestFit="1" customWidth="1"/>
    <col min="9989" max="9990" width="9.140625" style="195"/>
    <col min="9991" max="9991" width="14.28515625" style="195" bestFit="1" customWidth="1"/>
    <col min="9992" max="9992" width="9.140625" style="195"/>
    <col min="9993" max="9993" width="11.5703125" style="195" bestFit="1" customWidth="1"/>
    <col min="9994" max="10240" width="9.140625" style="195"/>
    <col min="10241" max="10241" width="15.28515625" style="195" customWidth="1"/>
    <col min="10242" max="10242" width="22.28515625" style="195" customWidth="1"/>
    <col min="10243" max="10243" width="13.5703125" style="195" customWidth="1"/>
    <col min="10244" max="10244" width="14.28515625" style="195" bestFit="1" customWidth="1"/>
    <col min="10245" max="10246" width="9.140625" style="195"/>
    <col min="10247" max="10247" width="14.28515625" style="195" bestFit="1" customWidth="1"/>
    <col min="10248" max="10248" width="9.140625" style="195"/>
    <col min="10249" max="10249" width="11.5703125" style="195" bestFit="1" customWidth="1"/>
    <col min="10250" max="10496" width="9.140625" style="195"/>
    <col min="10497" max="10497" width="15.28515625" style="195" customWidth="1"/>
    <col min="10498" max="10498" width="22.28515625" style="195" customWidth="1"/>
    <col min="10499" max="10499" width="13.5703125" style="195" customWidth="1"/>
    <col min="10500" max="10500" width="14.28515625" style="195" bestFit="1" customWidth="1"/>
    <col min="10501" max="10502" width="9.140625" style="195"/>
    <col min="10503" max="10503" width="14.28515625" style="195" bestFit="1" customWidth="1"/>
    <col min="10504" max="10504" width="9.140625" style="195"/>
    <col min="10505" max="10505" width="11.5703125" style="195" bestFit="1" customWidth="1"/>
    <col min="10506" max="10752" width="9.140625" style="195"/>
    <col min="10753" max="10753" width="15.28515625" style="195" customWidth="1"/>
    <col min="10754" max="10754" width="22.28515625" style="195" customWidth="1"/>
    <col min="10755" max="10755" width="13.5703125" style="195" customWidth="1"/>
    <col min="10756" max="10756" width="14.28515625" style="195" bestFit="1" customWidth="1"/>
    <col min="10757" max="10758" width="9.140625" style="195"/>
    <col min="10759" max="10759" width="14.28515625" style="195" bestFit="1" customWidth="1"/>
    <col min="10760" max="10760" width="9.140625" style="195"/>
    <col min="10761" max="10761" width="11.5703125" style="195" bestFit="1" customWidth="1"/>
    <col min="10762" max="11008" width="9.140625" style="195"/>
    <col min="11009" max="11009" width="15.28515625" style="195" customWidth="1"/>
    <col min="11010" max="11010" width="22.28515625" style="195" customWidth="1"/>
    <col min="11011" max="11011" width="13.5703125" style="195" customWidth="1"/>
    <col min="11012" max="11012" width="14.28515625" style="195" bestFit="1" customWidth="1"/>
    <col min="11013" max="11014" width="9.140625" style="195"/>
    <col min="11015" max="11015" width="14.28515625" style="195" bestFit="1" customWidth="1"/>
    <col min="11016" max="11016" width="9.140625" style="195"/>
    <col min="11017" max="11017" width="11.5703125" style="195" bestFit="1" customWidth="1"/>
    <col min="11018" max="11264" width="9.140625" style="195"/>
    <col min="11265" max="11265" width="15.28515625" style="195" customWidth="1"/>
    <col min="11266" max="11266" width="22.28515625" style="195" customWidth="1"/>
    <col min="11267" max="11267" width="13.5703125" style="195" customWidth="1"/>
    <col min="11268" max="11268" width="14.28515625" style="195" bestFit="1" customWidth="1"/>
    <col min="11269" max="11270" width="9.140625" style="195"/>
    <col min="11271" max="11271" width="14.28515625" style="195" bestFit="1" customWidth="1"/>
    <col min="11272" max="11272" width="9.140625" style="195"/>
    <col min="11273" max="11273" width="11.5703125" style="195" bestFit="1" customWidth="1"/>
    <col min="11274" max="11520" width="9.140625" style="195"/>
    <col min="11521" max="11521" width="15.28515625" style="195" customWidth="1"/>
    <col min="11522" max="11522" width="22.28515625" style="195" customWidth="1"/>
    <col min="11523" max="11523" width="13.5703125" style="195" customWidth="1"/>
    <col min="11524" max="11524" width="14.28515625" style="195" bestFit="1" customWidth="1"/>
    <col min="11525" max="11526" width="9.140625" style="195"/>
    <col min="11527" max="11527" width="14.28515625" style="195" bestFit="1" customWidth="1"/>
    <col min="11528" max="11528" width="9.140625" style="195"/>
    <col min="11529" max="11529" width="11.5703125" style="195" bestFit="1" customWidth="1"/>
    <col min="11530" max="11776" width="9.140625" style="195"/>
    <col min="11777" max="11777" width="15.28515625" style="195" customWidth="1"/>
    <col min="11778" max="11778" width="22.28515625" style="195" customWidth="1"/>
    <col min="11779" max="11779" width="13.5703125" style="195" customWidth="1"/>
    <col min="11780" max="11780" width="14.28515625" style="195" bestFit="1" customWidth="1"/>
    <col min="11781" max="11782" width="9.140625" style="195"/>
    <col min="11783" max="11783" width="14.28515625" style="195" bestFit="1" customWidth="1"/>
    <col min="11784" max="11784" width="9.140625" style="195"/>
    <col min="11785" max="11785" width="11.5703125" style="195" bestFit="1" customWidth="1"/>
    <col min="11786" max="12032" width="9.140625" style="195"/>
    <col min="12033" max="12033" width="15.28515625" style="195" customWidth="1"/>
    <col min="12034" max="12034" width="22.28515625" style="195" customWidth="1"/>
    <col min="12035" max="12035" width="13.5703125" style="195" customWidth="1"/>
    <col min="12036" max="12036" width="14.28515625" style="195" bestFit="1" customWidth="1"/>
    <col min="12037" max="12038" width="9.140625" style="195"/>
    <col min="12039" max="12039" width="14.28515625" style="195" bestFit="1" customWidth="1"/>
    <col min="12040" max="12040" width="9.140625" style="195"/>
    <col min="12041" max="12041" width="11.5703125" style="195" bestFit="1" customWidth="1"/>
    <col min="12042" max="12288" width="9.140625" style="195"/>
    <col min="12289" max="12289" width="15.28515625" style="195" customWidth="1"/>
    <col min="12290" max="12290" width="22.28515625" style="195" customWidth="1"/>
    <col min="12291" max="12291" width="13.5703125" style="195" customWidth="1"/>
    <col min="12292" max="12292" width="14.28515625" style="195" bestFit="1" customWidth="1"/>
    <col min="12293" max="12294" width="9.140625" style="195"/>
    <col min="12295" max="12295" width="14.28515625" style="195" bestFit="1" customWidth="1"/>
    <col min="12296" max="12296" width="9.140625" style="195"/>
    <col min="12297" max="12297" width="11.5703125" style="195" bestFit="1" customWidth="1"/>
    <col min="12298" max="12544" width="9.140625" style="195"/>
    <col min="12545" max="12545" width="15.28515625" style="195" customWidth="1"/>
    <col min="12546" max="12546" width="22.28515625" style="195" customWidth="1"/>
    <col min="12547" max="12547" width="13.5703125" style="195" customWidth="1"/>
    <col min="12548" max="12548" width="14.28515625" style="195" bestFit="1" customWidth="1"/>
    <col min="12549" max="12550" width="9.140625" style="195"/>
    <col min="12551" max="12551" width="14.28515625" style="195" bestFit="1" customWidth="1"/>
    <col min="12552" max="12552" width="9.140625" style="195"/>
    <col min="12553" max="12553" width="11.5703125" style="195" bestFit="1" customWidth="1"/>
    <col min="12554" max="12800" width="9.140625" style="195"/>
    <col min="12801" max="12801" width="15.28515625" style="195" customWidth="1"/>
    <col min="12802" max="12802" width="22.28515625" style="195" customWidth="1"/>
    <col min="12803" max="12803" width="13.5703125" style="195" customWidth="1"/>
    <col min="12804" max="12804" width="14.28515625" style="195" bestFit="1" customWidth="1"/>
    <col min="12805" max="12806" width="9.140625" style="195"/>
    <col min="12807" max="12807" width="14.28515625" style="195" bestFit="1" customWidth="1"/>
    <col min="12808" max="12808" width="9.140625" style="195"/>
    <col min="12809" max="12809" width="11.5703125" style="195" bestFit="1" customWidth="1"/>
    <col min="12810" max="13056" width="9.140625" style="195"/>
    <col min="13057" max="13057" width="15.28515625" style="195" customWidth="1"/>
    <col min="13058" max="13058" width="22.28515625" style="195" customWidth="1"/>
    <col min="13059" max="13059" width="13.5703125" style="195" customWidth="1"/>
    <col min="13060" max="13060" width="14.28515625" style="195" bestFit="1" customWidth="1"/>
    <col min="13061" max="13062" width="9.140625" style="195"/>
    <col min="13063" max="13063" width="14.28515625" style="195" bestFit="1" customWidth="1"/>
    <col min="13064" max="13064" width="9.140625" style="195"/>
    <col min="13065" max="13065" width="11.5703125" style="195" bestFit="1" customWidth="1"/>
    <col min="13066" max="13312" width="9.140625" style="195"/>
    <col min="13313" max="13313" width="15.28515625" style="195" customWidth="1"/>
    <col min="13314" max="13314" width="22.28515625" style="195" customWidth="1"/>
    <col min="13315" max="13315" width="13.5703125" style="195" customWidth="1"/>
    <col min="13316" max="13316" width="14.28515625" style="195" bestFit="1" customWidth="1"/>
    <col min="13317" max="13318" width="9.140625" style="195"/>
    <col min="13319" max="13319" width="14.28515625" style="195" bestFit="1" customWidth="1"/>
    <col min="13320" max="13320" width="9.140625" style="195"/>
    <col min="13321" max="13321" width="11.5703125" style="195" bestFit="1" customWidth="1"/>
    <col min="13322" max="13568" width="9.140625" style="195"/>
    <col min="13569" max="13569" width="15.28515625" style="195" customWidth="1"/>
    <col min="13570" max="13570" width="22.28515625" style="195" customWidth="1"/>
    <col min="13571" max="13571" width="13.5703125" style="195" customWidth="1"/>
    <col min="13572" max="13572" width="14.28515625" style="195" bestFit="1" customWidth="1"/>
    <col min="13573" max="13574" width="9.140625" style="195"/>
    <col min="13575" max="13575" width="14.28515625" style="195" bestFit="1" customWidth="1"/>
    <col min="13576" max="13576" width="9.140625" style="195"/>
    <col min="13577" max="13577" width="11.5703125" style="195" bestFit="1" customWidth="1"/>
    <col min="13578" max="13824" width="9.140625" style="195"/>
    <col min="13825" max="13825" width="15.28515625" style="195" customWidth="1"/>
    <col min="13826" max="13826" width="22.28515625" style="195" customWidth="1"/>
    <col min="13827" max="13827" width="13.5703125" style="195" customWidth="1"/>
    <col min="13828" max="13828" width="14.28515625" style="195" bestFit="1" customWidth="1"/>
    <col min="13829" max="13830" width="9.140625" style="195"/>
    <col min="13831" max="13831" width="14.28515625" style="195" bestFit="1" customWidth="1"/>
    <col min="13832" max="13832" width="9.140625" style="195"/>
    <col min="13833" max="13833" width="11.5703125" style="195" bestFit="1" customWidth="1"/>
    <col min="13834" max="14080" width="9.140625" style="195"/>
    <col min="14081" max="14081" width="15.28515625" style="195" customWidth="1"/>
    <col min="14082" max="14082" width="22.28515625" style="195" customWidth="1"/>
    <col min="14083" max="14083" width="13.5703125" style="195" customWidth="1"/>
    <col min="14084" max="14084" width="14.28515625" style="195" bestFit="1" customWidth="1"/>
    <col min="14085" max="14086" width="9.140625" style="195"/>
    <col min="14087" max="14087" width="14.28515625" style="195" bestFit="1" customWidth="1"/>
    <col min="14088" max="14088" width="9.140625" style="195"/>
    <col min="14089" max="14089" width="11.5703125" style="195" bestFit="1" customWidth="1"/>
    <col min="14090" max="14336" width="9.140625" style="195"/>
    <col min="14337" max="14337" width="15.28515625" style="195" customWidth="1"/>
    <col min="14338" max="14338" width="22.28515625" style="195" customWidth="1"/>
    <col min="14339" max="14339" width="13.5703125" style="195" customWidth="1"/>
    <col min="14340" max="14340" width="14.28515625" style="195" bestFit="1" customWidth="1"/>
    <col min="14341" max="14342" width="9.140625" style="195"/>
    <col min="14343" max="14343" width="14.28515625" style="195" bestFit="1" customWidth="1"/>
    <col min="14344" max="14344" width="9.140625" style="195"/>
    <col min="14345" max="14345" width="11.5703125" style="195" bestFit="1" customWidth="1"/>
    <col min="14346" max="14592" width="9.140625" style="195"/>
    <col min="14593" max="14593" width="15.28515625" style="195" customWidth="1"/>
    <col min="14594" max="14594" width="22.28515625" style="195" customWidth="1"/>
    <col min="14595" max="14595" width="13.5703125" style="195" customWidth="1"/>
    <col min="14596" max="14596" width="14.28515625" style="195" bestFit="1" customWidth="1"/>
    <col min="14597" max="14598" width="9.140625" style="195"/>
    <col min="14599" max="14599" width="14.28515625" style="195" bestFit="1" customWidth="1"/>
    <col min="14600" max="14600" width="9.140625" style="195"/>
    <col min="14601" max="14601" width="11.5703125" style="195" bestFit="1" customWidth="1"/>
    <col min="14602" max="14848" width="9.140625" style="195"/>
    <col min="14849" max="14849" width="15.28515625" style="195" customWidth="1"/>
    <col min="14850" max="14850" width="22.28515625" style="195" customWidth="1"/>
    <col min="14851" max="14851" width="13.5703125" style="195" customWidth="1"/>
    <col min="14852" max="14852" width="14.28515625" style="195" bestFit="1" customWidth="1"/>
    <col min="14853" max="14854" width="9.140625" style="195"/>
    <col min="14855" max="14855" width="14.28515625" style="195" bestFit="1" customWidth="1"/>
    <col min="14856" max="14856" width="9.140625" style="195"/>
    <col min="14857" max="14857" width="11.5703125" style="195" bestFit="1" customWidth="1"/>
    <col min="14858" max="15104" width="9.140625" style="195"/>
    <col min="15105" max="15105" width="15.28515625" style="195" customWidth="1"/>
    <col min="15106" max="15106" width="22.28515625" style="195" customWidth="1"/>
    <col min="15107" max="15107" width="13.5703125" style="195" customWidth="1"/>
    <col min="15108" max="15108" width="14.28515625" style="195" bestFit="1" customWidth="1"/>
    <col min="15109" max="15110" width="9.140625" style="195"/>
    <col min="15111" max="15111" width="14.28515625" style="195" bestFit="1" customWidth="1"/>
    <col min="15112" max="15112" width="9.140625" style="195"/>
    <col min="15113" max="15113" width="11.5703125" style="195" bestFit="1" customWidth="1"/>
    <col min="15114" max="15360" width="9.140625" style="195"/>
    <col min="15361" max="15361" width="15.28515625" style="195" customWidth="1"/>
    <col min="15362" max="15362" width="22.28515625" style="195" customWidth="1"/>
    <col min="15363" max="15363" width="13.5703125" style="195" customWidth="1"/>
    <col min="15364" max="15364" width="14.28515625" style="195" bestFit="1" customWidth="1"/>
    <col min="15365" max="15366" width="9.140625" style="195"/>
    <col min="15367" max="15367" width="14.28515625" style="195" bestFit="1" customWidth="1"/>
    <col min="15368" max="15368" width="9.140625" style="195"/>
    <col min="15369" max="15369" width="11.5703125" style="195" bestFit="1" customWidth="1"/>
    <col min="15370" max="15616" width="9.140625" style="195"/>
    <col min="15617" max="15617" width="15.28515625" style="195" customWidth="1"/>
    <col min="15618" max="15618" width="22.28515625" style="195" customWidth="1"/>
    <col min="15619" max="15619" width="13.5703125" style="195" customWidth="1"/>
    <col min="15620" max="15620" width="14.28515625" style="195" bestFit="1" customWidth="1"/>
    <col min="15621" max="15622" width="9.140625" style="195"/>
    <col min="15623" max="15623" width="14.28515625" style="195" bestFit="1" customWidth="1"/>
    <col min="15624" max="15624" width="9.140625" style="195"/>
    <col min="15625" max="15625" width="11.5703125" style="195" bestFit="1" customWidth="1"/>
    <col min="15626" max="15872" width="9.140625" style="195"/>
    <col min="15873" max="15873" width="15.28515625" style="195" customWidth="1"/>
    <col min="15874" max="15874" width="22.28515625" style="195" customWidth="1"/>
    <col min="15875" max="15875" width="13.5703125" style="195" customWidth="1"/>
    <col min="15876" max="15876" width="14.28515625" style="195" bestFit="1" customWidth="1"/>
    <col min="15877" max="15878" width="9.140625" style="195"/>
    <col min="15879" max="15879" width="14.28515625" style="195" bestFit="1" customWidth="1"/>
    <col min="15880" max="15880" width="9.140625" style="195"/>
    <col min="15881" max="15881" width="11.5703125" style="195" bestFit="1" customWidth="1"/>
    <col min="15882" max="16128" width="9.140625" style="195"/>
    <col min="16129" max="16129" width="15.28515625" style="195" customWidth="1"/>
    <col min="16130" max="16130" width="22.28515625" style="195" customWidth="1"/>
    <col min="16131" max="16131" width="13.5703125" style="195" customWidth="1"/>
    <col min="16132" max="16132" width="14.28515625" style="195" bestFit="1" customWidth="1"/>
    <col min="16133" max="16134" width="9.140625" style="195"/>
    <col min="16135" max="16135" width="14.28515625" style="195" bestFit="1" customWidth="1"/>
    <col min="16136" max="16136" width="9.140625" style="195"/>
    <col min="16137" max="16137" width="11.5703125" style="195" bestFit="1" customWidth="1"/>
    <col min="16138" max="16384" width="9.140625" style="195"/>
  </cols>
  <sheetData>
    <row r="1" spans="1:8" ht="18" x14ac:dyDescent="0.25">
      <c r="A1" s="192" t="s">
        <v>528</v>
      </c>
    </row>
    <row r="2" spans="1:8" ht="15.75" x14ac:dyDescent="0.25">
      <c r="A2" s="362" t="s">
        <v>627</v>
      </c>
      <c r="B2" s="362"/>
      <c r="C2" s="362"/>
      <c r="D2" s="362"/>
      <c r="E2" s="362"/>
      <c r="F2" s="362"/>
      <c r="G2" s="362"/>
      <c r="H2" s="362"/>
    </row>
    <row r="3" spans="1:8" ht="15.75" x14ac:dyDescent="0.25">
      <c r="A3" s="364" t="s">
        <v>616</v>
      </c>
      <c r="B3" s="364"/>
      <c r="C3" s="364"/>
      <c r="D3" s="364"/>
      <c r="E3" s="364"/>
      <c r="F3" s="364"/>
      <c r="G3" s="364"/>
      <c r="H3" s="364"/>
    </row>
    <row r="4" spans="1:8" ht="15.75" x14ac:dyDescent="0.25">
      <c r="A4" s="361" t="s">
        <v>554</v>
      </c>
      <c r="B4" s="361"/>
      <c r="C4" s="361"/>
      <c r="D4" s="361"/>
      <c r="E4" s="361"/>
      <c r="F4" s="361"/>
      <c r="G4" s="361"/>
      <c r="H4" s="361"/>
    </row>
    <row r="7" spans="1:8" ht="15.75" x14ac:dyDescent="0.25">
      <c r="C7" s="196"/>
      <c r="D7" s="196" t="s">
        <v>555</v>
      </c>
      <c r="E7" s="196" t="s">
        <v>556</v>
      </c>
      <c r="F7" s="196" t="s">
        <v>145</v>
      </c>
      <c r="G7" s="196"/>
    </row>
    <row r="8" spans="1:8" ht="15.75" x14ac:dyDescent="0.25">
      <c r="C8" s="196" t="s">
        <v>557</v>
      </c>
      <c r="D8" s="196" t="s">
        <v>558</v>
      </c>
      <c r="E8" s="196" t="s">
        <v>559</v>
      </c>
      <c r="F8" s="196" t="s">
        <v>560</v>
      </c>
      <c r="G8" s="196"/>
    </row>
    <row r="9" spans="1:8" ht="15.75" x14ac:dyDescent="0.25">
      <c r="A9" s="197"/>
      <c r="B9" s="197"/>
      <c r="C9" s="198" t="s">
        <v>561</v>
      </c>
      <c r="D9" s="198" t="s">
        <v>562</v>
      </c>
      <c r="E9" s="198" t="s">
        <v>563</v>
      </c>
      <c r="F9" s="198" t="s">
        <v>564</v>
      </c>
      <c r="G9" s="198" t="s">
        <v>565</v>
      </c>
    </row>
    <row r="10" spans="1:8" ht="15.75" x14ac:dyDescent="0.25">
      <c r="A10" s="195" t="s">
        <v>566</v>
      </c>
      <c r="B10" s="199"/>
      <c r="C10" s="200"/>
      <c r="D10" s="200"/>
      <c r="E10" s="200"/>
      <c r="F10" s="200"/>
      <c r="G10" s="200"/>
    </row>
    <row r="11" spans="1:8" x14ac:dyDescent="0.2">
      <c r="B11" s="195" t="s">
        <v>0</v>
      </c>
      <c r="C11" s="195" t="s">
        <v>567</v>
      </c>
      <c r="D11" s="195">
        <v>1</v>
      </c>
      <c r="E11" s="195">
        <v>2080</v>
      </c>
      <c r="F11" s="201">
        <v>24.5</v>
      </c>
      <c r="G11" s="201">
        <f>D11*E11*F11</f>
        <v>50960</v>
      </c>
    </row>
    <row r="12" spans="1:8" x14ac:dyDescent="0.2">
      <c r="B12" s="195" t="s">
        <v>568</v>
      </c>
      <c r="F12" s="201"/>
      <c r="G12" s="201"/>
    </row>
    <row r="13" spans="1:8" x14ac:dyDescent="0.2">
      <c r="B13" s="195" t="s">
        <v>0</v>
      </c>
      <c r="C13" s="195" t="s">
        <v>569</v>
      </c>
      <c r="D13" s="195">
        <v>1</v>
      </c>
      <c r="E13" s="195">
        <v>416</v>
      </c>
      <c r="F13" s="195">
        <v>24.02</v>
      </c>
      <c r="G13" s="201">
        <f>D13*E13*F13</f>
        <v>9992.32</v>
      </c>
    </row>
    <row r="14" spans="1:8" x14ac:dyDescent="0.2">
      <c r="B14" s="195" t="s">
        <v>562</v>
      </c>
      <c r="C14" s="195" t="s">
        <v>569</v>
      </c>
      <c r="D14" s="195">
        <v>2</v>
      </c>
      <c r="E14" s="195">
        <v>416</v>
      </c>
      <c r="F14" s="195">
        <v>19.86</v>
      </c>
      <c r="G14" s="201">
        <f>D14*E14*F14</f>
        <v>16523.52</v>
      </c>
    </row>
    <row r="15" spans="1:8" x14ac:dyDescent="0.2">
      <c r="B15" s="195" t="s">
        <v>570</v>
      </c>
      <c r="G15" s="201"/>
    </row>
    <row r="16" spans="1:8" x14ac:dyDescent="0.2">
      <c r="G16" s="201"/>
    </row>
    <row r="17" spans="1:13" x14ac:dyDescent="0.2">
      <c r="A17" s="195" t="s">
        <v>571</v>
      </c>
      <c r="C17" s="195" t="s">
        <v>572</v>
      </c>
      <c r="E17" s="195" t="s">
        <v>34</v>
      </c>
      <c r="G17" s="201"/>
    </row>
    <row r="18" spans="1:13" x14ac:dyDescent="0.2">
      <c r="B18" s="205" t="s">
        <v>24</v>
      </c>
      <c r="C18" s="227">
        <v>2896</v>
      </c>
      <c r="D18" s="205"/>
      <c r="E18" s="228">
        <v>48</v>
      </c>
      <c r="F18" s="205"/>
      <c r="G18" s="215">
        <f>C18*E18</f>
        <v>139008</v>
      </c>
      <c r="H18" s="204"/>
    </row>
    <row r="19" spans="1:13" x14ac:dyDescent="0.2">
      <c r="G19" s="201"/>
    </row>
    <row r="20" spans="1:13" x14ac:dyDescent="0.2">
      <c r="A20" s="195" t="s">
        <v>573</v>
      </c>
      <c r="G20" s="201"/>
      <c r="I20" s="167"/>
      <c r="J20" s="218"/>
      <c r="K20" s="199"/>
      <c r="L20" s="199"/>
      <c r="M20" s="167"/>
    </row>
    <row r="21" spans="1:13" x14ac:dyDescent="0.2">
      <c r="B21" s="195" t="s">
        <v>25</v>
      </c>
      <c r="G21" s="201">
        <v>12202</v>
      </c>
      <c r="M21" s="167"/>
    </row>
    <row r="22" spans="1:13" x14ac:dyDescent="0.2">
      <c r="B22" s="205" t="s">
        <v>574</v>
      </c>
      <c r="C22" s="205"/>
      <c r="D22" s="205"/>
      <c r="E22" s="205"/>
      <c r="F22" s="205"/>
      <c r="G22" s="217">
        <f>D44</f>
        <v>13385.053658536586</v>
      </c>
      <c r="M22" s="218"/>
    </row>
    <row r="23" spans="1:13" x14ac:dyDescent="0.2">
      <c r="B23" s="195" t="s">
        <v>575</v>
      </c>
      <c r="G23" s="201">
        <v>14758</v>
      </c>
      <c r="M23" s="218"/>
    </row>
    <row r="24" spans="1:13" x14ac:dyDescent="0.2">
      <c r="B24" s="205" t="s">
        <v>576</v>
      </c>
      <c r="C24" s="205"/>
      <c r="D24" s="205"/>
      <c r="E24" s="205"/>
      <c r="F24" s="205"/>
      <c r="G24" s="206">
        <f>[1]Increase!P20</f>
        <v>1200</v>
      </c>
      <c r="M24" s="218"/>
    </row>
    <row r="25" spans="1:13" x14ac:dyDescent="0.2">
      <c r="B25" s="205" t="s">
        <v>577</v>
      </c>
      <c r="C25" s="205"/>
      <c r="D25" s="205"/>
      <c r="E25" s="205"/>
      <c r="F25" s="205"/>
      <c r="G25" s="217">
        <f>[1]C2!G24*0.5</f>
        <v>1800</v>
      </c>
      <c r="M25" s="199"/>
    </row>
    <row r="26" spans="1:13" x14ac:dyDescent="0.2">
      <c r="B26" s="205" t="s">
        <v>578</v>
      </c>
      <c r="C26" s="205"/>
      <c r="D26" s="205"/>
      <c r="E26" s="205"/>
      <c r="F26" s="205"/>
      <c r="G26" s="206">
        <f>[1]Increase!P24</f>
        <v>960</v>
      </c>
      <c r="M26" s="199"/>
    </row>
    <row r="27" spans="1:13" x14ac:dyDescent="0.2">
      <c r="B27" s="195" t="s">
        <v>579</v>
      </c>
      <c r="D27" s="201">
        <v>450000</v>
      </c>
      <c r="E27" s="195">
        <v>7</v>
      </c>
      <c r="F27" s="195" t="s">
        <v>536</v>
      </c>
      <c r="G27" s="201">
        <f>D27/E27</f>
        <v>64285.714285714283</v>
      </c>
      <c r="M27" s="199"/>
    </row>
    <row r="28" spans="1:13" x14ac:dyDescent="0.2">
      <c r="B28" s="195" t="s">
        <v>580</v>
      </c>
      <c r="G28" s="201"/>
    </row>
    <row r="29" spans="1:13" x14ac:dyDescent="0.2">
      <c r="G29" s="197"/>
    </row>
    <row r="30" spans="1:13" x14ac:dyDescent="0.2">
      <c r="A30" s="195" t="s">
        <v>581</v>
      </c>
      <c r="G30" s="207">
        <f>SUM(G11:G29)</f>
        <v>325074.60794425086</v>
      </c>
    </row>
    <row r="31" spans="1:13" x14ac:dyDescent="0.2">
      <c r="B31" s="195" t="s">
        <v>582</v>
      </c>
      <c r="D31" s="208">
        <v>0.2</v>
      </c>
      <c r="G31" s="203">
        <f>D31*G30</f>
        <v>65014.921588850179</v>
      </c>
    </row>
    <row r="32" spans="1:13" x14ac:dyDescent="0.2">
      <c r="G32" s="197"/>
    </row>
    <row r="33" spans="1:7" ht="16.5" thickBot="1" x14ac:dyDescent="0.3">
      <c r="B33" s="361" t="s">
        <v>583</v>
      </c>
      <c r="C33" s="361"/>
      <c r="D33" s="361"/>
      <c r="E33" s="361"/>
      <c r="F33" s="361"/>
      <c r="G33" s="209">
        <f>SUM(G30:G32)</f>
        <v>390089.52953310101</v>
      </c>
    </row>
    <row r="34" spans="1:7" ht="15.75" thickTop="1" x14ac:dyDescent="0.2"/>
    <row r="37" spans="1:7" x14ac:dyDescent="0.2">
      <c r="B37" s="174"/>
      <c r="C37" s="219" t="s">
        <v>14</v>
      </c>
      <c r="D37" s="174" t="s">
        <v>66</v>
      </c>
      <c r="E37" s="220"/>
    </row>
    <row r="38" spans="1:7" x14ac:dyDescent="0.2">
      <c r="B38" s="174" t="s">
        <v>603</v>
      </c>
      <c r="C38" s="174">
        <v>41</v>
      </c>
      <c r="D38" s="174">
        <v>54.4</v>
      </c>
      <c r="E38" s="221">
        <f>D38/C38</f>
        <v>1.326829268292683</v>
      </c>
    </row>
    <row r="39" spans="1:7" x14ac:dyDescent="0.2">
      <c r="B39" s="174" t="s">
        <v>604</v>
      </c>
      <c r="C39" s="219">
        <v>55</v>
      </c>
      <c r="D39" s="219">
        <v>48</v>
      </c>
      <c r="E39" s="221"/>
    </row>
    <row r="40" spans="1:7" x14ac:dyDescent="0.2">
      <c r="B40" s="174" t="s">
        <v>538</v>
      </c>
      <c r="C40" s="174">
        <v>50</v>
      </c>
      <c r="D40" s="222">
        <f>C40*E38</f>
        <v>66.341463414634148</v>
      </c>
      <c r="E40" s="221"/>
    </row>
    <row r="41" spans="1:7" x14ac:dyDescent="0.2">
      <c r="B41" s="174" t="s">
        <v>539</v>
      </c>
      <c r="C41" s="174">
        <v>52</v>
      </c>
      <c r="D41" s="174">
        <v>52</v>
      </c>
      <c r="E41" s="221"/>
    </row>
    <row r="42" spans="1:7" x14ac:dyDescent="0.2">
      <c r="B42" s="174" t="s">
        <v>540</v>
      </c>
      <c r="C42" s="174">
        <v>1</v>
      </c>
      <c r="D42" s="174">
        <v>1</v>
      </c>
      <c r="E42" s="221"/>
    </row>
    <row r="43" spans="1:7" x14ac:dyDescent="0.2">
      <c r="B43" s="174" t="s">
        <v>542</v>
      </c>
      <c r="C43" s="223">
        <v>3.88</v>
      </c>
      <c r="D43" s="223">
        <v>3.88</v>
      </c>
      <c r="E43" s="221"/>
    </row>
    <row r="44" spans="1:7" x14ac:dyDescent="0.2">
      <c r="B44" s="174" t="s">
        <v>605</v>
      </c>
      <c r="C44" s="224">
        <f>C40*C41*C42*C43</f>
        <v>10088</v>
      </c>
      <c r="D44" s="219">
        <f>D40*D41*D42*D43</f>
        <v>13385.053658536586</v>
      </c>
      <c r="E44" s="221"/>
    </row>
    <row r="47" spans="1:7" x14ac:dyDescent="0.2">
      <c r="A47" s="172" t="s">
        <v>617</v>
      </c>
    </row>
    <row r="50" spans="1:10" ht="36" customHeight="1" x14ac:dyDescent="0.2">
      <c r="A50" s="365" t="s">
        <v>618</v>
      </c>
      <c r="B50" s="365"/>
      <c r="C50" s="365"/>
      <c r="D50" s="365"/>
      <c r="E50" s="365"/>
      <c r="F50" s="365"/>
      <c r="G50" s="365"/>
      <c r="H50" s="365"/>
      <c r="I50" s="365"/>
      <c r="J50" s="365"/>
    </row>
    <row r="51" spans="1:10" x14ac:dyDescent="0.2">
      <c r="A51" s="195" t="s">
        <v>607</v>
      </c>
    </row>
    <row r="52" spans="1:10" x14ac:dyDescent="0.2">
      <c r="A52" s="195" t="s">
        <v>608</v>
      </c>
    </row>
    <row r="53" spans="1:10" x14ac:dyDescent="0.2">
      <c r="A53" s="195" t="s">
        <v>619</v>
      </c>
    </row>
    <row r="54" spans="1:10" x14ac:dyDescent="0.2">
      <c r="A54" s="195" t="s">
        <v>620</v>
      </c>
    </row>
    <row r="55" spans="1:10" x14ac:dyDescent="0.2">
      <c r="A55" s="195" t="s">
        <v>621</v>
      </c>
    </row>
    <row r="57" spans="1:10" x14ac:dyDescent="0.2">
      <c r="A57" s="195" t="s">
        <v>622</v>
      </c>
    </row>
    <row r="58" spans="1:10" x14ac:dyDescent="0.2">
      <c r="A58" s="195" t="s">
        <v>612</v>
      </c>
    </row>
    <row r="59" spans="1:10" x14ac:dyDescent="0.2">
      <c r="A59" s="195" t="s">
        <v>610</v>
      </c>
    </row>
  </sheetData>
  <mergeCells count="5">
    <mergeCell ref="A2:H2"/>
    <mergeCell ref="A3:H3"/>
    <mergeCell ref="A4:H4"/>
    <mergeCell ref="B33:F33"/>
    <mergeCell ref="A50:J50"/>
  </mergeCells>
  <pageMargins left="0" right="0" top="0.25" bottom="0" header="0.25" footer="0"/>
  <pageSetup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zoomScale="80" zoomScaleNormal="80" workbookViewId="0">
      <selection sqref="A1:A3"/>
    </sheetView>
  </sheetViews>
  <sheetFormatPr defaultRowHeight="12.75" x14ac:dyDescent="0.2"/>
  <cols>
    <col min="1" max="1" width="9.140625" style="159"/>
    <col min="2" max="2" width="11.42578125" style="159" customWidth="1"/>
    <col min="3" max="3" width="34.85546875" style="159" customWidth="1"/>
    <col min="4" max="4" width="13" style="159" customWidth="1"/>
    <col min="5" max="5" width="11.28515625" style="159" bestFit="1" customWidth="1"/>
    <col min="6" max="6" width="9.140625" style="159"/>
    <col min="7" max="7" width="34.5703125" style="159" customWidth="1"/>
    <col min="8" max="255" width="9.140625" style="159"/>
    <col min="256" max="256" width="11.140625" style="159" customWidth="1"/>
    <col min="257" max="257" width="11.28515625" style="159" bestFit="1" customWidth="1"/>
    <col min="258" max="511" width="9.140625" style="159"/>
    <col min="512" max="512" width="11.140625" style="159" customWidth="1"/>
    <col min="513" max="513" width="11.28515625" style="159" bestFit="1" customWidth="1"/>
    <col min="514" max="767" width="9.140625" style="159"/>
    <col min="768" max="768" width="11.140625" style="159" customWidth="1"/>
    <col min="769" max="769" width="11.28515625" style="159" bestFit="1" customWidth="1"/>
    <col min="770" max="1023" width="9.140625" style="159"/>
    <col min="1024" max="1024" width="11.140625" style="159" customWidth="1"/>
    <col min="1025" max="1025" width="11.28515625" style="159" bestFit="1" customWidth="1"/>
    <col min="1026" max="1279" width="9.140625" style="159"/>
    <col min="1280" max="1280" width="11.140625" style="159" customWidth="1"/>
    <col min="1281" max="1281" width="11.28515625" style="159" bestFit="1" customWidth="1"/>
    <col min="1282" max="1535" width="9.140625" style="159"/>
    <col min="1536" max="1536" width="11.140625" style="159" customWidth="1"/>
    <col min="1537" max="1537" width="11.28515625" style="159" bestFit="1" customWidth="1"/>
    <col min="1538" max="1791" width="9.140625" style="159"/>
    <col min="1792" max="1792" width="11.140625" style="159" customWidth="1"/>
    <col min="1793" max="1793" width="11.28515625" style="159" bestFit="1" customWidth="1"/>
    <col min="1794" max="2047" width="9.140625" style="159"/>
    <col min="2048" max="2048" width="11.140625" style="159" customWidth="1"/>
    <col min="2049" max="2049" width="11.28515625" style="159" bestFit="1" customWidth="1"/>
    <col min="2050" max="2303" width="9.140625" style="159"/>
    <col min="2304" max="2304" width="11.140625" style="159" customWidth="1"/>
    <col min="2305" max="2305" width="11.28515625" style="159" bestFit="1" customWidth="1"/>
    <col min="2306" max="2559" width="9.140625" style="159"/>
    <col min="2560" max="2560" width="11.140625" style="159" customWidth="1"/>
    <col min="2561" max="2561" width="11.28515625" style="159" bestFit="1" customWidth="1"/>
    <col min="2562" max="2815" width="9.140625" style="159"/>
    <col min="2816" max="2816" width="11.140625" style="159" customWidth="1"/>
    <col min="2817" max="2817" width="11.28515625" style="159" bestFit="1" customWidth="1"/>
    <col min="2818" max="3071" width="9.140625" style="159"/>
    <col min="3072" max="3072" width="11.140625" style="159" customWidth="1"/>
    <col min="3073" max="3073" width="11.28515625" style="159" bestFit="1" customWidth="1"/>
    <col min="3074" max="3327" width="9.140625" style="159"/>
    <col min="3328" max="3328" width="11.140625" style="159" customWidth="1"/>
    <col min="3329" max="3329" width="11.28515625" style="159" bestFit="1" customWidth="1"/>
    <col min="3330" max="3583" width="9.140625" style="159"/>
    <col min="3584" max="3584" width="11.140625" style="159" customWidth="1"/>
    <col min="3585" max="3585" width="11.28515625" style="159" bestFit="1" customWidth="1"/>
    <col min="3586" max="3839" width="9.140625" style="159"/>
    <col min="3840" max="3840" width="11.140625" style="159" customWidth="1"/>
    <col min="3841" max="3841" width="11.28515625" style="159" bestFit="1" customWidth="1"/>
    <col min="3842" max="4095" width="9.140625" style="159"/>
    <col min="4096" max="4096" width="11.140625" style="159" customWidth="1"/>
    <col min="4097" max="4097" width="11.28515625" style="159" bestFit="1" customWidth="1"/>
    <col min="4098" max="4351" width="9.140625" style="159"/>
    <col min="4352" max="4352" width="11.140625" style="159" customWidth="1"/>
    <col min="4353" max="4353" width="11.28515625" style="159" bestFit="1" customWidth="1"/>
    <col min="4354" max="4607" width="9.140625" style="159"/>
    <col min="4608" max="4608" width="11.140625" style="159" customWidth="1"/>
    <col min="4609" max="4609" width="11.28515625" style="159" bestFit="1" customWidth="1"/>
    <col min="4610" max="4863" width="9.140625" style="159"/>
    <col min="4864" max="4864" width="11.140625" style="159" customWidth="1"/>
    <col min="4865" max="4865" width="11.28515625" style="159" bestFit="1" customWidth="1"/>
    <col min="4866" max="5119" width="9.140625" style="159"/>
    <col min="5120" max="5120" width="11.140625" style="159" customWidth="1"/>
    <col min="5121" max="5121" width="11.28515625" style="159" bestFit="1" customWidth="1"/>
    <col min="5122" max="5375" width="9.140625" style="159"/>
    <col min="5376" max="5376" width="11.140625" style="159" customWidth="1"/>
    <col min="5377" max="5377" width="11.28515625" style="159" bestFit="1" customWidth="1"/>
    <col min="5378" max="5631" width="9.140625" style="159"/>
    <col min="5632" max="5632" width="11.140625" style="159" customWidth="1"/>
    <col min="5633" max="5633" width="11.28515625" style="159" bestFit="1" customWidth="1"/>
    <col min="5634" max="5887" width="9.140625" style="159"/>
    <col min="5888" max="5888" width="11.140625" style="159" customWidth="1"/>
    <col min="5889" max="5889" width="11.28515625" style="159" bestFit="1" customWidth="1"/>
    <col min="5890" max="6143" width="9.140625" style="159"/>
    <col min="6144" max="6144" width="11.140625" style="159" customWidth="1"/>
    <col min="6145" max="6145" width="11.28515625" style="159" bestFit="1" customWidth="1"/>
    <col min="6146" max="6399" width="9.140625" style="159"/>
    <col min="6400" max="6400" width="11.140625" style="159" customWidth="1"/>
    <col min="6401" max="6401" width="11.28515625" style="159" bestFit="1" customWidth="1"/>
    <col min="6402" max="6655" width="9.140625" style="159"/>
    <col min="6656" max="6656" width="11.140625" style="159" customWidth="1"/>
    <col min="6657" max="6657" width="11.28515625" style="159" bestFit="1" customWidth="1"/>
    <col min="6658" max="6911" width="9.140625" style="159"/>
    <col min="6912" max="6912" width="11.140625" style="159" customWidth="1"/>
    <col min="6913" max="6913" width="11.28515625" style="159" bestFit="1" customWidth="1"/>
    <col min="6914" max="7167" width="9.140625" style="159"/>
    <col min="7168" max="7168" width="11.140625" style="159" customWidth="1"/>
    <col min="7169" max="7169" width="11.28515625" style="159" bestFit="1" customWidth="1"/>
    <col min="7170" max="7423" width="9.140625" style="159"/>
    <col min="7424" max="7424" width="11.140625" style="159" customWidth="1"/>
    <col min="7425" max="7425" width="11.28515625" style="159" bestFit="1" customWidth="1"/>
    <col min="7426" max="7679" width="9.140625" style="159"/>
    <col min="7680" max="7680" width="11.140625" style="159" customWidth="1"/>
    <col min="7681" max="7681" width="11.28515625" style="159" bestFit="1" customWidth="1"/>
    <col min="7682" max="7935" width="9.140625" style="159"/>
    <col min="7936" max="7936" width="11.140625" style="159" customWidth="1"/>
    <col min="7937" max="7937" width="11.28515625" style="159" bestFit="1" customWidth="1"/>
    <col min="7938" max="8191" width="9.140625" style="159"/>
    <col min="8192" max="8192" width="11.140625" style="159" customWidth="1"/>
    <col min="8193" max="8193" width="11.28515625" style="159" bestFit="1" customWidth="1"/>
    <col min="8194" max="8447" width="9.140625" style="159"/>
    <col min="8448" max="8448" width="11.140625" style="159" customWidth="1"/>
    <col min="8449" max="8449" width="11.28515625" style="159" bestFit="1" customWidth="1"/>
    <col min="8450" max="8703" width="9.140625" style="159"/>
    <col min="8704" max="8704" width="11.140625" style="159" customWidth="1"/>
    <col min="8705" max="8705" width="11.28515625" style="159" bestFit="1" customWidth="1"/>
    <col min="8706" max="8959" width="9.140625" style="159"/>
    <col min="8960" max="8960" width="11.140625" style="159" customWidth="1"/>
    <col min="8961" max="8961" width="11.28515625" style="159" bestFit="1" customWidth="1"/>
    <col min="8962" max="9215" width="9.140625" style="159"/>
    <col min="9216" max="9216" width="11.140625" style="159" customWidth="1"/>
    <col min="9217" max="9217" width="11.28515625" style="159" bestFit="1" customWidth="1"/>
    <col min="9218" max="9471" width="9.140625" style="159"/>
    <col min="9472" max="9472" width="11.140625" style="159" customWidth="1"/>
    <col min="9473" max="9473" width="11.28515625" style="159" bestFit="1" customWidth="1"/>
    <col min="9474" max="9727" width="9.140625" style="159"/>
    <col min="9728" max="9728" width="11.140625" style="159" customWidth="1"/>
    <col min="9729" max="9729" width="11.28515625" style="159" bestFit="1" customWidth="1"/>
    <col min="9730" max="9983" width="9.140625" style="159"/>
    <col min="9984" max="9984" width="11.140625" style="159" customWidth="1"/>
    <col min="9985" max="9985" width="11.28515625" style="159" bestFit="1" customWidth="1"/>
    <col min="9986" max="10239" width="9.140625" style="159"/>
    <col min="10240" max="10240" width="11.140625" style="159" customWidth="1"/>
    <col min="10241" max="10241" width="11.28515625" style="159" bestFit="1" customWidth="1"/>
    <col min="10242" max="10495" width="9.140625" style="159"/>
    <col min="10496" max="10496" width="11.140625" style="159" customWidth="1"/>
    <col min="10497" max="10497" width="11.28515625" style="159" bestFit="1" customWidth="1"/>
    <col min="10498" max="10751" width="9.140625" style="159"/>
    <col min="10752" max="10752" width="11.140625" style="159" customWidth="1"/>
    <col min="10753" max="10753" width="11.28515625" style="159" bestFit="1" customWidth="1"/>
    <col min="10754" max="11007" width="9.140625" style="159"/>
    <col min="11008" max="11008" width="11.140625" style="159" customWidth="1"/>
    <col min="11009" max="11009" width="11.28515625" style="159" bestFit="1" customWidth="1"/>
    <col min="11010" max="11263" width="9.140625" style="159"/>
    <col min="11264" max="11264" width="11.140625" style="159" customWidth="1"/>
    <col min="11265" max="11265" width="11.28515625" style="159" bestFit="1" customWidth="1"/>
    <col min="11266" max="11519" width="9.140625" style="159"/>
    <col min="11520" max="11520" width="11.140625" style="159" customWidth="1"/>
    <col min="11521" max="11521" width="11.28515625" style="159" bestFit="1" customWidth="1"/>
    <col min="11522" max="11775" width="9.140625" style="159"/>
    <col min="11776" max="11776" width="11.140625" style="159" customWidth="1"/>
    <col min="11777" max="11777" width="11.28515625" style="159" bestFit="1" customWidth="1"/>
    <col min="11778" max="12031" width="9.140625" style="159"/>
    <col min="12032" max="12032" width="11.140625" style="159" customWidth="1"/>
    <col min="12033" max="12033" width="11.28515625" style="159" bestFit="1" customWidth="1"/>
    <col min="12034" max="12287" width="9.140625" style="159"/>
    <col min="12288" max="12288" width="11.140625" style="159" customWidth="1"/>
    <col min="12289" max="12289" width="11.28515625" style="159" bestFit="1" customWidth="1"/>
    <col min="12290" max="12543" width="9.140625" style="159"/>
    <col min="12544" max="12544" width="11.140625" style="159" customWidth="1"/>
    <col min="12545" max="12545" width="11.28515625" style="159" bestFit="1" customWidth="1"/>
    <col min="12546" max="12799" width="9.140625" style="159"/>
    <col min="12800" max="12800" width="11.140625" style="159" customWidth="1"/>
    <col min="12801" max="12801" width="11.28515625" style="159" bestFit="1" customWidth="1"/>
    <col min="12802" max="13055" width="9.140625" style="159"/>
    <col min="13056" max="13056" width="11.140625" style="159" customWidth="1"/>
    <col min="13057" max="13057" width="11.28515625" style="159" bestFit="1" customWidth="1"/>
    <col min="13058" max="13311" width="9.140625" style="159"/>
    <col min="13312" max="13312" width="11.140625" style="159" customWidth="1"/>
    <col min="13313" max="13313" width="11.28515625" style="159" bestFit="1" customWidth="1"/>
    <col min="13314" max="13567" width="9.140625" style="159"/>
    <col min="13568" max="13568" width="11.140625" style="159" customWidth="1"/>
    <col min="13569" max="13569" width="11.28515625" style="159" bestFit="1" customWidth="1"/>
    <col min="13570" max="13823" width="9.140625" style="159"/>
    <col min="13824" max="13824" width="11.140625" style="159" customWidth="1"/>
    <col min="13825" max="13825" width="11.28515625" style="159" bestFit="1" customWidth="1"/>
    <col min="13826" max="14079" width="9.140625" style="159"/>
    <col min="14080" max="14080" width="11.140625" style="159" customWidth="1"/>
    <col min="14081" max="14081" width="11.28515625" style="159" bestFit="1" customWidth="1"/>
    <col min="14082" max="14335" width="9.140625" style="159"/>
    <col min="14336" max="14336" width="11.140625" style="159" customWidth="1"/>
    <col min="14337" max="14337" width="11.28515625" style="159" bestFit="1" customWidth="1"/>
    <col min="14338" max="14591" width="9.140625" style="159"/>
    <col min="14592" max="14592" width="11.140625" style="159" customWidth="1"/>
    <col min="14593" max="14593" width="11.28515625" style="159" bestFit="1" customWidth="1"/>
    <col min="14594" max="14847" width="9.140625" style="159"/>
    <col min="14848" max="14848" width="11.140625" style="159" customWidth="1"/>
    <col min="14849" max="14849" width="11.28515625" style="159" bestFit="1" customWidth="1"/>
    <col min="14850" max="15103" width="9.140625" style="159"/>
    <col min="15104" max="15104" width="11.140625" style="159" customWidth="1"/>
    <col min="15105" max="15105" width="11.28515625" style="159" bestFit="1" customWidth="1"/>
    <col min="15106" max="15359" width="9.140625" style="159"/>
    <col min="15360" max="15360" width="11.140625" style="159" customWidth="1"/>
    <col min="15361" max="15361" width="11.28515625" style="159" bestFit="1" customWidth="1"/>
    <col min="15362" max="15615" width="9.140625" style="159"/>
    <col min="15616" max="15616" width="11.140625" style="159" customWidth="1"/>
    <col min="15617" max="15617" width="11.28515625" style="159" bestFit="1" customWidth="1"/>
    <col min="15618" max="15871" width="9.140625" style="159"/>
    <col min="15872" max="15872" width="11.140625" style="159" customWidth="1"/>
    <col min="15873" max="15873" width="11.28515625" style="159" bestFit="1" customWidth="1"/>
    <col min="15874" max="16127" width="9.140625" style="159"/>
    <col min="16128" max="16128" width="11.140625" style="159" customWidth="1"/>
    <col min="16129" max="16129" width="11.28515625" style="159" bestFit="1" customWidth="1"/>
    <col min="16130" max="16384" width="9.140625" style="159"/>
  </cols>
  <sheetData>
    <row r="1" spans="1:8" ht="18" x14ac:dyDescent="0.25">
      <c r="A1" s="192" t="s">
        <v>528</v>
      </c>
    </row>
    <row r="2" spans="1:8" ht="18" x14ac:dyDescent="0.25">
      <c r="A2" s="192" t="s">
        <v>551</v>
      </c>
    </row>
    <row r="3" spans="1:8" ht="18" x14ac:dyDescent="0.25">
      <c r="A3" s="192" t="s">
        <v>552</v>
      </c>
    </row>
    <row r="5" spans="1:8" x14ac:dyDescent="0.2">
      <c r="B5" s="160" t="s">
        <v>531</v>
      </c>
      <c r="C5" s="176"/>
      <c r="D5" s="176"/>
      <c r="F5" s="160" t="s">
        <v>532</v>
      </c>
      <c r="G5" s="176"/>
      <c r="H5" s="176"/>
    </row>
    <row r="6" spans="1:8" x14ac:dyDescent="0.2">
      <c r="B6" s="176"/>
      <c r="C6" s="176"/>
      <c r="D6" s="176"/>
      <c r="F6" s="176"/>
      <c r="G6" s="176"/>
      <c r="H6" s="176"/>
    </row>
    <row r="7" spans="1:8" x14ac:dyDescent="0.2">
      <c r="B7" s="176">
        <v>2</v>
      </c>
      <c r="C7" s="176" t="s">
        <v>533</v>
      </c>
      <c r="D7" s="230">
        <f>-PMT(B10,B11,B9)</f>
        <v>79892.113155792686</v>
      </c>
      <c r="F7" s="176"/>
      <c r="G7" s="176"/>
      <c r="H7" s="176"/>
    </row>
    <row r="8" spans="1:8" x14ac:dyDescent="0.2">
      <c r="B8" s="231">
        <v>145000</v>
      </c>
      <c r="C8" s="176" t="s">
        <v>534</v>
      </c>
      <c r="D8" s="176"/>
      <c r="F8" s="176"/>
      <c r="G8" s="176"/>
      <c r="H8" s="176"/>
    </row>
    <row r="9" spans="1:8" x14ac:dyDescent="0.2">
      <c r="B9" s="231">
        <v>290000</v>
      </c>
      <c r="C9" s="176"/>
      <c r="D9" s="176"/>
      <c r="F9" s="176"/>
      <c r="G9" s="176"/>
      <c r="H9" s="176"/>
    </row>
    <row r="10" spans="1:8" x14ac:dyDescent="0.2">
      <c r="B10" s="232">
        <v>0.04</v>
      </c>
      <c r="C10" s="176" t="s">
        <v>535</v>
      </c>
      <c r="D10" s="176"/>
      <c r="F10" s="176"/>
      <c r="G10" s="176"/>
      <c r="H10" s="176"/>
    </row>
    <row r="11" spans="1:8" x14ac:dyDescent="0.2">
      <c r="B11" s="176">
        <v>4</v>
      </c>
      <c r="C11" s="176" t="s">
        <v>536</v>
      </c>
      <c r="D11" s="176"/>
      <c r="F11" s="176"/>
      <c r="G11" s="176"/>
      <c r="H11" s="176"/>
    </row>
    <row r="12" spans="1:8" x14ac:dyDescent="0.2">
      <c r="B12" s="176"/>
      <c r="C12" s="176"/>
      <c r="D12" s="176"/>
      <c r="F12" s="176"/>
      <c r="G12" s="176"/>
      <c r="H12" s="176"/>
    </row>
    <row r="13" spans="1:8" x14ac:dyDescent="0.2">
      <c r="B13" s="176">
        <v>1</v>
      </c>
      <c r="C13" s="176" t="s">
        <v>537</v>
      </c>
      <c r="D13" s="233">
        <v>56600</v>
      </c>
      <c r="F13" s="176"/>
      <c r="G13" s="176"/>
      <c r="H13" s="176"/>
    </row>
    <row r="14" spans="1:8" x14ac:dyDescent="0.2">
      <c r="B14" s="176"/>
      <c r="C14" s="176"/>
      <c r="D14" s="176"/>
      <c r="F14" s="176"/>
      <c r="G14" s="176"/>
      <c r="H14" s="176"/>
    </row>
    <row r="15" spans="1:8" x14ac:dyDescent="0.2">
      <c r="B15" s="176">
        <v>50</v>
      </c>
      <c r="C15" s="176" t="s">
        <v>538</v>
      </c>
      <c r="D15" s="233">
        <f>B15*B16*B17*B18</f>
        <v>50440</v>
      </c>
      <c r="F15" s="176">
        <v>50</v>
      </c>
      <c r="G15" s="176" t="s">
        <v>538</v>
      </c>
      <c r="H15" s="231">
        <f>F15*F16*F17*F18</f>
        <v>10088</v>
      </c>
    </row>
    <row r="16" spans="1:8" x14ac:dyDescent="0.2">
      <c r="B16" s="176">
        <v>52</v>
      </c>
      <c r="C16" s="176" t="s">
        <v>539</v>
      </c>
      <c r="D16" s="176"/>
      <c r="F16" s="176">
        <v>52</v>
      </c>
      <c r="G16" s="176" t="s">
        <v>539</v>
      </c>
      <c r="H16" s="176"/>
    </row>
    <row r="17" spans="2:8" x14ac:dyDescent="0.2">
      <c r="B17" s="176">
        <v>5</v>
      </c>
      <c r="C17" s="176" t="s">
        <v>540</v>
      </c>
      <c r="D17" s="176"/>
      <c r="F17" s="176">
        <v>1</v>
      </c>
      <c r="G17" s="176" t="s">
        <v>541</v>
      </c>
      <c r="H17" s="176"/>
    </row>
    <row r="18" spans="2:8" x14ac:dyDescent="0.2">
      <c r="B18" s="230">
        <v>3.88</v>
      </c>
      <c r="C18" s="176" t="s">
        <v>542</v>
      </c>
      <c r="D18" s="176"/>
      <c r="F18" s="230">
        <v>3.88</v>
      </c>
      <c r="G18" s="176" t="s">
        <v>542</v>
      </c>
      <c r="H18" s="176"/>
    </row>
    <row r="19" spans="2:8" x14ac:dyDescent="0.2">
      <c r="B19" s="176"/>
      <c r="C19" s="176"/>
      <c r="D19" s="176"/>
      <c r="F19" s="176"/>
      <c r="G19" s="176"/>
      <c r="H19" s="176"/>
    </row>
    <row r="20" spans="2:8" x14ac:dyDescent="0.2">
      <c r="B20" s="176">
        <v>1</v>
      </c>
      <c r="C20" s="176" t="s">
        <v>543</v>
      </c>
      <c r="D20" s="176">
        <v>9000</v>
      </c>
      <c r="F20" s="176">
        <v>1</v>
      </c>
      <c r="G20" s="176" t="s">
        <v>543</v>
      </c>
      <c r="H20" s="231">
        <v>3600</v>
      </c>
    </row>
    <row r="21" spans="2:8" x14ac:dyDescent="0.2">
      <c r="B21" s="231">
        <v>1800</v>
      </c>
      <c r="C21" s="176" t="s">
        <v>544</v>
      </c>
      <c r="D21" s="176"/>
      <c r="F21" s="231">
        <v>1800</v>
      </c>
      <c r="G21" s="176" t="s">
        <v>544</v>
      </c>
      <c r="H21" s="176"/>
    </row>
    <row r="22" spans="2:8" x14ac:dyDescent="0.2">
      <c r="B22" s="176">
        <v>5</v>
      </c>
      <c r="C22" s="176" t="s">
        <v>540</v>
      </c>
      <c r="D22" s="176"/>
      <c r="F22" s="176">
        <v>2</v>
      </c>
      <c r="G22" s="176" t="s">
        <v>540</v>
      </c>
      <c r="H22" s="176"/>
    </row>
    <row r="23" spans="2:8" x14ac:dyDescent="0.2">
      <c r="B23" s="176"/>
      <c r="C23" s="176"/>
      <c r="D23" s="176"/>
      <c r="F23" s="176"/>
      <c r="G23" s="176"/>
      <c r="H23" s="176"/>
    </row>
    <row r="24" spans="2:8" x14ac:dyDescent="0.2">
      <c r="B24" s="176">
        <v>2</v>
      </c>
      <c r="C24" s="176" t="s">
        <v>545</v>
      </c>
      <c r="D24" s="231">
        <v>3000</v>
      </c>
      <c r="F24" s="176">
        <v>2</v>
      </c>
      <c r="G24" s="176" t="s">
        <v>545</v>
      </c>
      <c r="H24" s="231">
        <v>1200</v>
      </c>
    </row>
    <row r="25" spans="2:8" x14ac:dyDescent="0.2">
      <c r="B25" s="231">
        <v>300</v>
      </c>
      <c r="C25" s="176" t="s">
        <v>546</v>
      </c>
      <c r="D25" s="176"/>
      <c r="F25" s="231">
        <v>300</v>
      </c>
      <c r="G25" s="176" t="s">
        <v>546</v>
      </c>
      <c r="H25" s="176"/>
    </row>
    <row r="26" spans="2:8" x14ac:dyDescent="0.2">
      <c r="B26" s="176">
        <v>5</v>
      </c>
      <c r="C26" s="176" t="s">
        <v>540</v>
      </c>
      <c r="D26" s="176"/>
      <c r="F26" s="176">
        <v>2</v>
      </c>
      <c r="G26" s="176" t="s">
        <v>540</v>
      </c>
      <c r="H26" s="176"/>
    </row>
    <row r="27" spans="2:8" x14ac:dyDescent="0.2">
      <c r="B27" s="176"/>
      <c r="C27" s="176"/>
      <c r="D27" s="176"/>
      <c r="F27" s="176"/>
      <c r="G27" s="176"/>
      <c r="H27" s="176"/>
    </row>
    <row r="28" spans="2:8" x14ac:dyDescent="0.2">
      <c r="B28" s="176">
        <v>5</v>
      </c>
      <c r="C28" s="176" t="s">
        <v>547</v>
      </c>
      <c r="D28" s="231">
        <v>2400</v>
      </c>
      <c r="F28" s="176">
        <v>2</v>
      </c>
      <c r="G28" s="176" t="s">
        <v>548</v>
      </c>
      <c r="H28" s="231">
        <v>960</v>
      </c>
    </row>
    <row r="29" spans="2:8" x14ac:dyDescent="0.2">
      <c r="B29" s="231">
        <v>40</v>
      </c>
      <c r="C29" s="176" t="s">
        <v>549</v>
      </c>
      <c r="D29" s="176"/>
      <c r="F29" s="231">
        <v>40</v>
      </c>
      <c r="G29" s="176" t="s">
        <v>549</v>
      </c>
      <c r="H29" s="176"/>
    </row>
    <row r="30" spans="2:8" x14ac:dyDescent="0.2">
      <c r="B30" s="176">
        <v>12</v>
      </c>
      <c r="C30" s="176" t="s">
        <v>550</v>
      </c>
      <c r="D30" s="176"/>
      <c r="F30" s="176">
        <v>12</v>
      </c>
      <c r="G30" s="176" t="s">
        <v>550</v>
      </c>
      <c r="H30" s="176"/>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6"/>
  <sheetViews>
    <sheetView zoomScale="60" zoomScaleNormal="60" workbookViewId="0">
      <selection sqref="A1:A3"/>
    </sheetView>
  </sheetViews>
  <sheetFormatPr defaultRowHeight="15" x14ac:dyDescent="0.25"/>
  <cols>
    <col min="2" max="2" width="59.42578125" customWidth="1"/>
    <col min="3" max="3" width="15.42578125" customWidth="1"/>
    <col min="4" max="4" width="12.7109375" customWidth="1"/>
    <col min="5" max="5" width="12.42578125" customWidth="1"/>
    <col min="6" max="6" width="13.28515625" customWidth="1"/>
    <col min="7" max="7" width="12.42578125" customWidth="1"/>
    <col min="8" max="8" width="14" customWidth="1"/>
    <col min="9" max="9" width="14.42578125" customWidth="1"/>
    <col min="10" max="10" width="14.140625" customWidth="1"/>
    <col min="11" max="11" width="12.5703125" customWidth="1"/>
    <col min="12" max="12" width="13.28515625" customWidth="1"/>
    <col min="13" max="13" width="11.85546875" customWidth="1"/>
    <col min="14" max="14" width="11.140625" customWidth="1"/>
    <col min="15" max="15" width="11.5703125" customWidth="1"/>
    <col min="16" max="16" width="10.7109375" customWidth="1"/>
    <col min="17" max="17" width="11.42578125" customWidth="1"/>
    <col min="18" max="18" width="11" customWidth="1"/>
    <col min="19" max="19" width="12.140625" customWidth="1"/>
    <col min="20" max="20" width="11" customWidth="1"/>
    <col min="21" max="21" width="10.7109375" customWidth="1"/>
    <col min="22" max="22" width="11.42578125" customWidth="1"/>
    <col min="23" max="23" width="10.7109375" customWidth="1"/>
    <col min="24" max="24" width="11.42578125" customWidth="1"/>
  </cols>
  <sheetData>
    <row r="1" spans="1:24" ht="18" x14ac:dyDescent="0.25">
      <c r="A1" s="332" t="s">
        <v>528</v>
      </c>
      <c r="B1" s="1"/>
    </row>
    <row r="2" spans="1:24" x14ac:dyDescent="0.25">
      <c r="A2" s="334" t="s">
        <v>628</v>
      </c>
      <c r="B2" s="1"/>
    </row>
    <row r="3" spans="1:24" x14ac:dyDescent="0.25">
      <c r="A3" s="335" t="s">
        <v>629</v>
      </c>
    </row>
    <row r="4" spans="1:24" x14ac:dyDescent="0.25">
      <c r="B4" t="s">
        <v>73</v>
      </c>
      <c r="C4" s="72">
        <v>0.04</v>
      </c>
    </row>
    <row r="5" spans="1:24" x14ac:dyDescent="0.25">
      <c r="B5" s="3" t="s">
        <v>74</v>
      </c>
      <c r="C5" s="3" t="s">
        <v>87</v>
      </c>
      <c r="D5" s="3" t="s">
        <v>87</v>
      </c>
      <c r="E5" s="3">
        <v>1</v>
      </c>
      <c r="F5" s="3">
        <v>2</v>
      </c>
      <c r="G5" s="3">
        <v>3</v>
      </c>
      <c r="H5" s="3">
        <v>4</v>
      </c>
      <c r="I5" s="3">
        <v>5</v>
      </c>
      <c r="J5" s="3">
        <v>6</v>
      </c>
      <c r="K5" s="3">
        <v>7</v>
      </c>
      <c r="L5" s="3">
        <v>8</v>
      </c>
      <c r="M5" s="3">
        <v>9</v>
      </c>
      <c r="N5" s="3">
        <v>10</v>
      </c>
      <c r="O5" s="3">
        <v>11</v>
      </c>
      <c r="P5" s="3">
        <v>12</v>
      </c>
      <c r="Q5" s="3">
        <v>13</v>
      </c>
      <c r="R5" s="3">
        <v>14</v>
      </c>
      <c r="S5" s="3">
        <v>15</v>
      </c>
      <c r="T5" s="3">
        <v>16</v>
      </c>
      <c r="U5" s="3">
        <v>17</v>
      </c>
      <c r="V5" s="3">
        <v>18</v>
      </c>
      <c r="W5" s="3">
        <v>19</v>
      </c>
      <c r="X5" s="3">
        <v>20</v>
      </c>
    </row>
    <row r="6" spans="1:24" x14ac:dyDescent="0.25">
      <c r="B6" s="3" t="s">
        <v>75</v>
      </c>
      <c r="C6" s="3">
        <v>1</v>
      </c>
      <c r="D6" s="3">
        <v>2</v>
      </c>
      <c r="E6" s="3">
        <v>3</v>
      </c>
      <c r="F6" s="3">
        <v>4</v>
      </c>
      <c r="G6" s="3">
        <v>5</v>
      </c>
      <c r="H6" s="3">
        <v>6</v>
      </c>
      <c r="I6" s="3">
        <v>7</v>
      </c>
      <c r="J6" s="3">
        <v>8</v>
      </c>
      <c r="K6" s="3">
        <v>9</v>
      </c>
      <c r="L6" s="3">
        <v>10</v>
      </c>
      <c r="M6" s="3">
        <v>11</v>
      </c>
      <c r="N6" s="3">
        <v>12</v>
      </c>
      <c r="O6" s="3">
        <v>13</v>
      </c>
      <c r="P6" s="3">
        <v>14</v>
      </c>
      <c r="Q6" s="3">
        <v>15</v>
      </c>
      <c r="R6" s="3">
        <v>16</v>
      </c>
      <c r="S6" s="3">
        <v>17</v>
      </c>
      <c r="T6" s="3">
        <v>18</v>
      </c>
      <c r="U6" s="3">
        <v>19</v>
      </c>
      <c r="V6" s="3">
        <v>20</v>
      </c>
      <c r="W6" s="3">
        <v>21</v>
      </c>
      <c r="X6" s="3">
        <v>22</v>
      </c>
    </row>
    <row r="7" spans="1:24" x14ac:dyDescent="0.25">
      <c r="B7" s="3" t="s">
        <v>76</v>
      </c>
      <c r="C7" s="3" t="s">
        <v>88</v>
      </c>
      <c r="D7" s="3" t="s">
        <v>89</v>
      </c>
      <c r="E7" s="3" t="s">
        <v>90</v>
      </c>
      <c r="F7" s="3" t="s">
        <v>91</v>
      </c>
      <c r="G7" s="3" t="s">
        <v>92</v>
      </c>
      <c r="H7" s="3" t="s">
        <v>93</v>
      </c>
      <c r="I7" s="3" t="s">
        <v>106</v>
      </c>
      <c r="J7" s="3" t="s">
        <v>107</v>
      </c>
      <c r="K7" s="3" t="s">
        <v>108</v>
      </c>
      <c r="L7" s="3" t="s">
        <v>109</v>
      </c>
      <c r="M7" s="3" t="s">
        <v>110</v>
      </c>
      <c r="N7" s="3" t="s">
        <v>111</v>
      </c>
      <c r="O7" s="3" t="s">
        <v>112</v>
      </c>
      <c r="P7" s="3" t="s">
        <v>113</v>
      </c>
      <c r="Q7" s="3" t="s">
        <v>114</v>
      </c>
      <c r="R7" s="3" t="s">
        <v>115</v>
      </c>
      <c r="S7" s="3" t="s">
        <v>116</v>
      </c>
      <c r="T7" s="3" t="s">
        <v>117</v>
      </c>
      <c r="U7" s="3" t="s">
        <v>266</v>
      </c>
      <c r="V7" s="3" t="s">
        <v>267</v>
      </c>
      <c r="W7" s="3" t="s">
        <v>268</v>
      </c>
      <c r="X7" s="3" t="s">
        <v>269</v>
      </c>
    </row>
    <row r="8" spans="1:24" x14ac:dyDescent="0.25">
      <c r="B8" s="53" t="s">
        <v>69</v>
      </c>
      <c r="C8" s="53"/>
      <c r="D8" s="53"/>
      <c r="E8" s="53"/>
      <c r="F8" s="53"/>
      <c r="G8" s="53"/>
      <c r="H8" s="53"/>
      <c r="I8" s="53"/>
      <c r="J8" s="53"/>
      <c r="K8" s="53"/>
      <c r="L8" s="53"/>
      <c r="M8" s="53"/>
      <c r="N8" s="53"/>
      <c r="O8" s="53"/>
      <c r="P8" s="53"/>
      <c r="Q8" s="53"/>
      <c r="R8" s="53"/>
      <c r="S8" s="53"/>
      <c r="T8" s="53"/>
      <c r="U8" s="53"/>
      <c r="V8" s="53"/>
      <c r="W8" s="53"/>
      <c r="X8" s="53"/>
    </row>
    <row r="9" spans="1:24" x14ac:dyDescent="0.25">
      <c r="B9" s="3" t="s">
        <v>77</v>
      </c>
      <c r="C9" s="3">
        <v>310</v>
      </c>
      <c r="D9" s="3">
        <f>$C9</f>
        <v>310</v>
      </c>
      <c r="E9" s="3">
        <f t="shared" ref="E9:X9" si="0">$C9</f>
        <v>310</v>
      </c>
      <c r="F9" s="3">
        <f t="shared" si="0"/>
        <v>310</v>
      </c>
      <c r="G9" s="3">
        <f t="shared" si="0"/>
        <v>310</v>
      </c>
      <c r="H9" s="3">
        <f t="shared" si="0"/>
        <v>310</v>
      </c>
      <c r="I9" s="3">
        <f t="shared" si="0"/>
        <v>310</v>
      </c>
      <c r="J9" s="3">
        <f t="shared" si="0"/>
        <v>310</v>
      </c>
      <c r="K9" s="3">
        <f t="shared" si="0"/>
        <v>310</v>
      </c>
      <c r="L9" s="3">
        <f t="shared" si="0"/>
        <v>310</v>
      </c>
      <c r="M9" s="3">
        <f t="shared" si="0"/>
        <v>310</v>
      </c>
      <c r="N9" s="3">
        <f t="shared" si="0"/>
        <v>310</v>
      </c>
      <c r="O9" s="3">
        <f t="shared" si="0"/>
        <v>310</v>
      </c>
      <c r="P9" s="3">
        <f t="shared" si="0"/>
        <v>310</v>
      </c>
      <c r="Q9" s="3">
        <f t="shared" si="0"/>
        <v>310</v>
      </c>
      <c r="R9" s="3">
        <f t="shared" si="0"/>
        <v>310</v>
      </c>
      <c r="S9" s="3">
        <f t="shared" si="0"/>
        <v>310</v>
      </c>
      <c r="T9" s="3">
        <f t="shared" si="0"/>
        <v>310</v>
      </c>
      <c r="U9" s="3">
        <f t="shared" si="0"/>
        <v>310</v>
      </c>
      <c r="V9" s="3">
        <f t="shared" si="0"/>
        <v>310</v>
      </c>
      <c r="W9" s="3">
        <f t="shared" si="0"/>
        <v>310</v>
      </c>
      <c r="X9" s="3">
        <f t="shared" si="0"/>
        <v>310</v>
      </c>
    </row>
    <row r="10" spans="1:24" x14ac:dyDescent="0.25">
      <c r="A10" s="8"/>
      <c r="B10" s="3" t="s">
        <v>392</v>
      </c>
      <c r="C10" s="47">
        <f>'A1'!G13</f>
        <v>10117.86991692648</v>
      </c>
      <c r="D10" s="47">
        <f>'A1'!H13</f>
        <v>10202.745500553152</v>
      </c>
      <c r="E10" s="47">
        <f>'A1'!I13</f>
        <v>10287.621084179824</v>
      </c>
      <c r="F10" s="47">
        <f>'A1'!J13</f>
        <v>10372.496667806496</v>
      </c>
      <c r="G10" s="47">
        <f>'A1'!K13</f>
        <v>10457.539001106305</v>
      </c>
      <c r="H10" s="47">
        <f>'A1'!L13</f>
        <v>10542.748084079249</v>
      </c>
      <c r="I10" s="47">
        <f>'A1'!M13</f>
        <v>10627.456918032784</v>
      </c>
      <c r="J10" s="47">
        <f>'A1'!N13</f>
        <v>10712.499251332592</v>
      </c>
      <c r="K10" s="47">
        <f>'A1'!O13</f>
        <v>10797.541584632401</v>
      </c>
      <c r="L10" s="47">
        <f>'A1'!P13</f>
        <v>10882.417168259073</v>
      </c>
      <c r="M10" s="47">
        <f>'A1'!Q13</f>
        <v>10967.292751885745</v>
      </c>
      <c r="N10" s="47">
        <f>'A1'!R13</f>
        <v>11052.335085185554</v>
      </c>
      <c r="O10" s="47">
        <f>'A1'!S13</f>
        <v>11137.043919139089</v>
      </c>
      <c r="P10" s="47">
        <f>'A1'!T13</f>
        <v>11222.253002112035</v>
      </c>
      <c r="Q10" s="47">
        <f>'A1'!U13</f>
        <v>11307.295335411844</v>
      </c>
      <c r="R10" s="47">
        <f>'A1'!V13</f>
        <v>11392.004169365378</v>
      </c>
      <c r="S10" s="47">
        <f>'A1'!W13</f>
        <v>11477.046502665187</v>
      </c>
      <c r="T10" s="47">
        <f>'A1'!X13</f>
        <v>11562.723684613711</v>
      </c>
      <c r="U10" s="47">
        <f>'A1'!Y13</f>
        <v>11649.040454413076</v>
      </c>
      <c r="V10" s="47">
        <f>'A1'!Z13</f>
        <v>11736.001586643977</v>
      </c>
      <c r="W10" s="47">
        <f>'A1'!AA13</f>
        <v>11823.611891529783</v>
      </c>
      <c r="X10" s="47">
        <f>'A1'!AB13</f>
        <v>11911.87621520261</v>
      </c>
    </row>
    <row r="11" spans="1:24" x14ac:dyDescent="0.25">
      <c r="A11" s="8"/>
      <c r="B11" s="3" t="s">
        <v>149</v>
      </c>
      <c r="C11" s="55">
        <f>C14/C10</f>
        <v>0.59365414944101058</v>
      </c>
      <c r="D11" s="55">
        <f t="shared" ref="D11:X11" si="1">D14/D10</f>
        <v>0.62256321622682154</v>
      </c>
      <c r="E11" s="55">
        <f t="shared" si="1"/>
        <v>0.65286280786319972</v>
      </c>
      <c r="F11" s="55">
        <f t="shared" si="1"/>
        <v>0.67157819732387991</v>
      </c>
      <c r="G11" s="55">
        <f t="shared" si="1"/>
        <v>0.68410409850622289</v>
      </c>
      <c r="H11" s="55">
        <f t="shared" si="1"/>
        <v>0.6900121257116737</v>
      </c>
      <c r="I11" s="55">
        <f t="shared" si="1"/>
        <v>0.69595105617303477</v>
      </c>
      <c r="J11" s="55">
        <f t="shared" si="1"/>
        <v>0.70192034797697755</v>
      </c>
      <c r="K11" s="55">
        <f t="shared" si="1"/>
        <v>0.70791942809247455</v>
      </c>
      <c r="L11" s="55">
        <f t="shared" si="1"/>
        <v>0.71394769128352553</v>
      </c>
      <c r="M11" s="55">
        <f t="shared" si="1"/>
        <v>0.72000449898757291</v>
      </c>
      <c r="N11" s="55">
        <f t="shared" si="1"/>
        <v>0.72608917815855545</v>
      </c>
      <c r="O11" s="55">
        <f t="shared" si="1"/>
        <v>0.73220102007351684</v>
      </c>
      <c r="P11" s="55">
        <f t="shared" si="1"/>
        <v>0.73833927910165609</v>
      </c>
      <c r="Q11" s="55">
        <f t="shared" si="1"/>
        <v>0.74450317143466427</v>
      </c>
      <c r="R11" s="55">
        <f t="shared" si="1"/>
        <v>0.75069187377717062</v>
      </c>
      <c r="S11" s="55">
        <f t="shared" si="1"/>
        <v>0.75690452199607261</v>
      </c>
      <c r="T11" s="55">
        <f t="shared" si="1"/>
        <v>0.76314020972749363</v>
      </c>
      <c r="U11" s="55">
        <f t="shared" si="1"/>
        <v>0.769397986940075</v>
      </c>
      <c r="V11" s="55">
        <f t="shared" si="1"/>
        <v>0.77567685845326451</v>
      </c>
      <c r="W11" s="55">
        <f t="shared" si="1"/>
        <v>0.78197578240922816</v>
      </c>
      <c r="X11" s="55">
        <f t="shared" si="1"/>
        <v>0.78829366869696893</v>
      </c>
    </row>
    <row r="12" spans="1:24" x14ac:dyDescent="0.25">
      <c r="A12" s="8"/>
      <c r="B12" s="3" t="s">
        <v>393</v>
      </c>
      <c r="C12" s="71">
        <f>C14*$C45</f>
        <v>3003.2577298438887</v>
      </c>
      <c r="D12" s="71">
        <f t="shared" ref="D12:X12" si="2">D14*$C45</f>
        <v>3175.927026584051</v>
      </c>
      <c r="E12" s="71">
        <f t="shared" si="2"/>
        <v>3358.2025936251475</v>
      </c>
      <c r="F12" s="71">
        <f t="shared" si="2"/>
        <v>3482.9713069567188</v>
      </c>
      <c r="G12" s="71">
        <f t="shared" si="2"/>
        <v>3577.0226454727476</v>
      </c>
      <c r="H12" s="71">
        <f t="shared" si="2"/>
        <v>3637.312008169099</v>
      </c>
      <c r="I12" s="71">
        <f t="shared" si="2"/>
        <v>3698.0949332691703</v>
      </c>
      <c r="J12" s="71">
        <f t="shared" si="2"/>
        <v>3759.6606010992423</v>
      </c>
      <c r="K12" s="71">
        <f t="shared" si="2"/>
        <v>3821.8947316988406</v>
      </c>
      <c r="L12" s="71">
        <f t="shared" si="2"/>
        <v>3884.7383064313835</v>
      </c>
      <c r="M12" s="71">
        <f t="shared" si="2"/>
        <v>3948.2500615357681</v>
      </c>
      <c r="N12" s="71">
        <f t="shared" si="2"/>
        <v>4012.4904493676731</v>
      </c>
      <c r="O12" s="71">
        <f t="shared" si="2"/>
        <v>4077.2774590985991</v>
      </c>
      <c r="P12" s="71">
        <f t="shared" si="2"/>
        <v>4142.9150957378979</v>
      </c>
      <c r="Q12" s="71">
        <f t="shared" si="2"/>
        <v>4209.1586187812518</v>
      </c>
      <c r="R12" s="71">
        <f t="shared" si="2"/>
        <v>4275.9424779891178</v>
      </c>
      <c r="S12" s="71">
        <f t="shared" si="2"/>
        <v>4343.514198513245</v>
      </c>
      <c r="T12" s="71">
        <f t="shared" si="2"/>
        <v>4411.9896888485828</v>
      </c>
      <c r="U12" s="71">
        <f t="shared" si="2"/>
        <v>4481.3741377044589</v>
      </c>
      <c r="V12" s="71">
        <f t="shared" si="2"/>
        <v>4551.6724207652642</v>
      </c>
      <c r="W12" s="71">
        <f t="shared" si="2"/>
        <v>4622.8890798910279</v>
      </c>
      <c r="X12" s="71">
        <f t="shared" si="2"/>
        <v>4695.028301373115</v>
      </c>
    </row>
    <row r="13" spans="1:24" x14ac:dyDescent="0.25">
      <c r="A13" s="8"/>
      <c r="B13" s="3" t="s">
        <v>394</v>
      </c>
      <c r="C13" s="71">
        <f>C14*$C46</f>
        <v>3003.2577298438887</v>
      </c>
      <c r="D13" s="71">
        <f t="shared" ref="D13:X13" si="3">D14*$C46</f>
        <v>3175.927026584051</v>
      </c>
      <c r="E13" s="71">
        <f t="shared" si="3"/>
        <v>3358.2025936251475</v>
      </c>
      <c r="F13" s="71">
        <f t="shared" si="3"/>
        <v>3482.9713069567188</v>
      </c>
      <c r="G13" s="71">
        <f t="shared" si="3"/>
        <v>3577.0226454727476</v>
      </c>
      <c r="H13" s="71">
        <f t="shared" si="3"/>
        <v>3637.312008169099</v>
      </c>
      <c r="I13" s="71">
        <f t="shared" si="3"/>
        <v>3698.0949332691703</v>
      </c>
      <c r="J13" s="71">
        <f t="shared" si="3"/>
        <v>3759.6606010992423</v>
      </c>
      <c r="K13" s="71">
        <f t="shared" si="3"/>
        <v>3821.8947316988406</v>
      </c>
      <c r="L13" s="71">
        <f t="shared" si="3"/>
        <v>3884.7383064313835</v>
      </c>
      <c r="M13" s="71">
        <f t="shared" si="3"/>
        <v>3948.2500615357681</v>
      </c>
      <c r="N13" s="71">
        <f t="shared" si="3"/>
        <v>4012.4904493676731</v>
      </c>
      <c r="O13" s="71">
        <f t="shared" si="3"/>
        <v>4077.2774590985991</v>
      </c>
      <c r="P13" s="71">
        <f t="shared" si="3"/>
        <v>4142.9150957378979</v>
      </c>
      <c r="Q13" s="71">
        <f t="shared" si="3"/>
        <v>4209.1586187812518</v>
      </c>
      <c r="R13" s="71">
        <f t="shared" si="3"/>
        <v>4275.9424779891178</v>
      </c>
      <c r="S13" s="71">
        <f t="shared" si="3"/>
        <v>4343.514198513245</v>
      </c>
      <c r="T13" s="71">
        <f t="shared" si="3"/>
        <v>4411.9896888485828</v>
      </c>
      <c r="U13" s="71">
        <f t="shared" si="3"/>
        <v>4481.3741377044589</v>
      </c>
      <c r="V13" s="71">
        <f t="shared" si="3"/>
        <v>4551.6724207652642</v>
      </c>
      <c r="W13" s="71">
        <f t="shared" si="3"/>
        <v>4622.8890798910279</v>
      </c>
      <c r="X13" s="71">
        <f t="shared" si="3"/>
        <v>4695.028301373115</v>
      </c>
    </row>
    <row r="14" spans="1:24" x14ac:dyDescent="0.25">
      <c r="B14" s="3" t="s">
        <v>395</v>
      </c>
      <c r="C14" s="57">
        <f>'A1'!G10</f>
        <v>6006.5154596877774</v>
      </c>
      <c r="D14" s="57">
        <f>'A1'!H10</f>
        <v>6351.8540531681019</v>
      </c>
      <c r="E14" s="57">
        <f>'A1'!I10</f>
        <v>6716.4051872502951</v>
      </c>
      <c r="F14" s="57">
        <f>'A1'!J10</f>
        <v>6965.9426139134375</v>
      </c>
      <c r="G14" s="57">
        <f>'A1'!K10</f>
        <v>7154.0452909454953</v>
      </c>
      <c r="H14" s="57">
        <f>'A1'!L10</f>
        <v>7274.6240163381981</v>
      </c>
      <c r="I14" s="57">
        <f>'A1'!M10</f>
        <v>7396.1898665383405</v>
      </c>
      <c r="J14" s="57">
        <f>'A1'!N10</f>
        <v>7519.3212021984846</v>
      </c>
      <c r="K14" s="57">
        <f>'A1'!O10</f>
        <v>7643.7894633976812</v>
      </c>
      <c r="L14" s="57">
        <f>'A1'!P10</f>
        <v>7769.4766128627671</v>
      </c>
      <c r="M14" s="57">
        <f>'A1'!Q10</f>
        <v>7896.5001230715361</v>
      </c>
      <c r="N14" s="57">
        <f>'A1'!R10</f>
        <v>8024.9808987353463</v>
      </c>
      <c r="O14" s="57">
        <f>'A1'!S10</f>
        <v>8154.5549181971983</v>
      </c>
      <c r="P14" s="57">
        <f>'A1'!T10</f>
        <v>8285.8301914757958</v>
      </c>
      <c r="Q14" s="57">
        <f>'A1'!U10</f>
        <v>8418.3172375625036</v>
      </c>
      <c r="R14" s="57">
        <f>'A1'!V10</f>
        <v>8551.8849559782357</v>
      </c>
      <c r="S14" s="57">
        <f>'A1'!W10</f>
        <v>8687.02839702649</v>
      </c>
      <c r="T14" s="57">
        <f>'A1'!X10</f>
        <v>8823.9793776971655</v>
      </c>
      <c r="U14" s="57">
        <f>'A1'!Y10</f>
        <v>8962.7482754089178</v>
      </c>
      <c r="V14" s="57">
        <f>'A1'!Z10</f>
        <v>9103.3448415305284</v>
      </c>
      <c r="W14" s="57">
        <f>'A1'!AA10</f>
        <v>9245.7781597820558</v>
      </c>
      <c r="X14" s="57">
        <f>'A1'!AB10</f>
        <v>9390.0566027462301</v>
      </c>
    </row>
    <row r="15" spans="1:24" x14ac:dyDescent="0.25">
      <c r="B15" s="3" t="s">
        <v>253</v>
      </c>
      <c r="C15" s="54">
        <f>SUM($C14:C14)</f>
        <v>6006.5154596877774</v>
      </c>
      <c r="D15" s="54">
        <f>SUM($C14:D14)</f>
        <v>12358.369512855879</v>
      </c>
      <c r="E15" s="54">
        <f>SUM($C14:E14)</f>
        <v>19074.774700106173</v>
      </c>
      <c r="F15" s="54">
        <f>SUM($C14:F14)</f>
        <v>26040.71731401961</v>
      </c>
      <c r="G15" s="54">
        <f>SUM($C14:G14)</f>
        <v>33194.762604965108</v>
      </c>
      <c r="H15" s="54">
        <f>SUM($C14:H14)</f>
        <v>40469.386621303303</v>
      </c>
      <c r="I15" s="54">
        <f>SUM($C14:I14)</f>
        <v>47865.576487841645</v>
      </c>
      <c r="J15" s="54">
        <f>SUM($C14:J14)</f>
        <v>55384.897690040132</v>
      </c>
      <c r="K15" s="54">
        <f>SUM($C14:K14)</f>
        <v>63028.687153437815</v>
      </c>
      <c r="L15" s="54">
        <f>SUM($C14:L14)</f>
        <v>70798.163766300582</v>
      </c>
      <c r="M15" s="54">
        <f>SUM($C14:M14)</f>
        <v>78694.663889372125</v>
      </c>
      <c r="N15" s="54">
        <f>SUM($C14:N14)</f>
        <v>86719.644788107471</v>
      </c>
      <c r="O15" s="54">
        <f>SUM($C14:O14)</f>
        <v>94874.199706304673</v>
      </c>
      <c r="P15" s="54">
        <f>SUM($C14:P14)</f>
        <v>103160.02989778046</v>
      </c>
      <c r="Q15" s="54">
        <f>SUM($C14:Q14)</f>
        <v>111578.34713534296</v>
      </c>
      <c r="R15" s="54">
        <f>SUM($C14:R14)</f>
        <v>120130.2320913212</v>
      </c>
      <c r="S15" s="54">
        <f>SUM($C14:S14)</f>
        <v>128817.26048834769</v>
      </c>
      <c r="T15" s="54">
        <f>SUM($C14:T14)</f>
        <v>137641.23986604487</v>
      </c>
      <c r="U15" s="54">
        <f>SUM($C14:U14)</f>
        <v>146603.9881414538</v>
      </c>
      <c r="V15" s="54">
        <f>SUM($C14:V14)</f>
        <v>155707.33298298431</v>
      </c>
      <c r="W15" s="54">
        <f>SUM($C14:W14)</f>
        <v>164953.11114276637</v>
      </c>
      <c r="X15" s="54">
        <f>SUM($C14:X14)</f>
        <v>174343.16774551259</v>
      </c>
    </row>
    <row r="16" spans="1:24" x14ac:dyDescent="0.25">
      <c r="B16" s="53" t="s">
        <v>70</v>
      </c>
      <c r="C16" s="53"/>
      <c r="D16" s="53"/>
      <c r="E16" s="53"/>
      <c r="F16" s="53"/>
      <c r="G16" s="53"/>
      <c r="H16" s="53"/>
      <c r="I16" s="53"/>
      <c r="J16" s="53"/>
      <c r="K16" s="53"/>
      <c r="L16" s="53"/>
      <c r="M16" s="53"/>
      <c r="N16" s="53"/>
      <c r="O16" s="53"/>
      <c r="P16" s="53"/>
      <c r="Q16" s="53"/>
      <c r="R16" s="53"/>
      <c r="S16" s="53"/>
      <c r="T16" s="53"/>
      <c r="U16" s="53"/>
      <c r="V16" s="53"/>
      <c r="W16" s="53"/>
      <c r="X16" s="53"/>
    </row>
    <row r="17" spans="1:24" x14ac:dyDescent="0.25">
      <c r="A17" s="4">
        <v>1.03</v>
      </c>
      <c r="B17" s="3" t="s">
        <v>396</v>
      </c>
      <c r="C17" s="16">
        <v>55</v>
      </c>
      <c r="D17" s="9">
        <f>C17</f>
        <v>55</v>
      </c>
      <c r="E17" s="9">
        <f>C17</f>
        <v>55</v>
      </c>
      <c r="F17" s="9">
        <f>$C$17*($A17)^E$6</f>
        <v>60.099985000000004</v>
      </c>
      <c r="G17" s="9">
        <f>F17</f>
        <v>60.099985000000004</v>
      </c>
      <c r="H17" s="9">
        <f>F17</f>
        <v>60.099985000000004</v>
      </c>
      <c r="I17" s="9">
        <f>$C$17*($A17)^H$6</f>
        <v>65.672876309094988</v>
      </c>
      <c r="J17" s="9">
        <f>I17</f>
        <v>65.672876309094988</v>
      </c>
      <c r="K17" s="9">
        <f>I17</f>
        <v>65.672876309094988</v>
      </c>
      <c r="L17" s="9">
        <f>$C$17*($A17)^K$6</f>
        <v>71.762525110608451</v>
      </c>
      <c r="M17" s="9">
        <f>L17</f>
        <v>71.762525110608451</v>
      </c>
      <c r="N17" s="9">
        <f>L17</f>
        <v>71.762525110608451</v>
      </c>
      <c r="O17" s="9">
        <f>$C$17*($A17)^N$6</f>
        <v>78.416848776539823</v>
      </c>
      <c r="P17" s="9">
        <f>O17</f>
        <v>78.416848776539823</v>
      </c>
      <c r="Q17" s="9">
        <f>O17</f>
        <v>78.416848776539823</v>
      </c>
      <c r="R17" s="9">
        <f>$C$17*($A17)^Q$6</f>
        <v>85.688207913042049</v>
      </c>
      <c r="S17" s="9">
        <f>R17</f>
        <v>85.688207913042049</v>
      </c>
      <c r="T17" s="9">
        <f>R17</f>
        <v>85.688207913042049</v>
      </c>
      <c r="U17" s="9">
        <f>$C$17*($A17)^T$6</f>
        <v>93.633818368194682</v>
      </c>
      <c r="V17" s="9">
        <f>U17</f>
        <v>93.633818368194682</v>
      </c>
      <c r="W17" s="9">
        <f>U17</f>
        <v>93.633818368194682</v>
      </c>
      <c r="X17" s="9">
        <f>$C$17*($A17)^W$6</f>
        <v>102.31620144402225</v>
      </c>
    </row>
    <row r="18" spans="1:24" x14ac:dyDescent="0.25">
      <c r="B18" s="3" t="s">
        <v>142</v>
      </c>
      <c r="C18" s="9">
        <v>0</v>
      </c>
      <c r="D18" s="9">
        <v>0</v>
      </c>
      <c r="E18" s="9">
        <v>0</v>
      </c>
      <c r="F18" s="9">
        <v>0</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row>
    <row r="19" spans="1:24" x14ac:dyDescent="0.25">
      <c r="B19" s="3" t="s">
        <v>143</v>
      </c>
      <c r="C19" s="9">
        <f>C12*C17</f>
        <v>165179.17514141387</v>
      </c>
      <c r="D19" s="9">
        <f t="shared" ref="D19:X19" si="4">D12*D17</f>
        <v>174675.98646212279</v>
      </c>
      <c r="E19" s="9">
        <f t="shared" si="4"/>
        <v>184701.14264938311</v>
      </c>
      <c r="F19" s="9">
        <f t="shared" si="4"/>
        <v>209326.52330352922</v>
      </c>
      <c r="G19" s="9">
        <f t="shared" si="4"/>
        <v>214979.00733757246</v>
      </c>
      <c r="H19" s="9">
        <f t="shared" si="4"/>
        <v>218602.39713128275</v>
      </c>
      <c r="I19" s="9">
        <f t="shared" si="4"/>
        <v>242864.5311318771</v>
      </c>
      <c r="J19" s="9">
        <f t="shared" si="4"/>
        <v>246907.72562016826</v>
      </c>
      <c r="K19" s="9">
        <f t="shared" si="4"/>
        <v>250994.81998123974</v>
      </c>
      <c r="L19" s="9">
        <f t="shared" si="4"/>
        <v>278778.63026342471</v>
      </c>
      <c r="M19" s="9">
        <f t="shared" si="4"/>
        <v>283336.39418392192</v>
      </c>
      <c r="N19" s="9">
        <f t="shared" si="4"/>
        <v>287946.44662882423</v>
      </c>
      <c r="O19" s="9">
        <f t="shared" si="4"/>
        <v>319727.24993012939</v>
      </c>
      <c r="P19" s="9">
        <f t="shared" si="4"/>
        <v>324874.34655652277</v>
      </c>
      <c r="Q19" s="9">
        <f t="shared" si="4"/>
        <v>330068.95488543867</v>
      </c>
      <c r="R19" s="9">
        <f t="shared" si="4"/>
        <v>366397.84807813977</v>
      </c>
      <c r="S19" s="9">
        <f t="shared" si="4"/>
        <v>372187.94771545311</v>
      </c>
      <c r="T19" s="9">
        <f t="shared" si="4"/>
        <v>378055.48976825504</v>
      </c>
      <c r="U19" s="9">
        <f t="shared" si="4"/>
        <v>419608.17204974435</v>
      </c>
      <c r="V19" s="9">
        <f t="shared" si="4"/>
        <v>426190.46871745575</v>
      </c>
      <c r="W19" s="9">
        <f t="shared" si="4"/>
        <v>432858.75644282711</v>
      </c>
      <c r="X19" s="9">
        <f t="shared" si="4"/>
        <v>480377.46146867727</v>
      </c>
    </row>
    <row r="20" spans="1:24" x14ac:dyDescent="0.25">
      <c r="B20" s="3" t="s">
        <v>144</v>
      </c>
      <c r="C20" s="9">
        <f>C13*C18</f>
        <v>0</v>
      </c>
      <c r="D20" s="9">
        <f t="shared" ref="D20:X20" si="5">D15*D18</f>
        <v>0</v>
      </c>
      <c r="E20" s="9">
        <f t="shared" si="5"/>
        <v>0</v>
      </c>
      <c r="F20" s="9">
        <f t="shared" si="5"/>
        <v>0</v>
      </c>
      <c r="G20" s="9">
        <f t="shared" si="5"/>
        <v>0</v>
      </c>
      <c r="H20" s="9">
        <f t="shared" si="5"/>
        <v>0</v>
      </c>
      <c r="I20" s="9">
        <f t="shared" si="5"/>
        <v>0</v>
      </c>
      <c r="J20" s="9">
        <f t="shared" si="5"/>
        <v>0</v>
      </c>
      <c r="K20" s="9">
        <f t="shared" si="5"/>
        <v>0</v>
      </c>
      <c r="L20" s="9">
        <f t="shared" si="5"/>
        <v>0</v>
      </c>
      <c r="M20" s="9">
        <f t="shared" si="5"/>
        <v>0</v>
      </c>
      <c r="N20" s="9">
        <f t="shared" si="5"/>
        <v>0</v>
      </c>
      <c r="O20" s="9">
        <f t="shared" si="5"/>
        <v>0</v>
      </c>
      <c r="P20" s="9">
        <f t="shared" si="5"/>
        <v>0</v>
      </c>
      <c r="Q20" s="9">
        <f t="shared" si="5"/>
        <v>0</v>
      </c>
      <c r="R20" s="9">
        <f t="shared" si="5"/>
        <v>0</v>
      </c>
      <c r="S20" s="9">
        <f t="shared" si="5"/>
        <v>0</v>
      </c>
      <c r="T20" s="9">
        <f t="shared" si="5"/>
        <v>0</v>
      </c>
      <c r="U20" s="9">
        <f t="shared" si="5"/>
        <v>0</v>
      </c>
      <c r="V20" s="9">
        <f t="shared" si="5"/>
        <v>0</v>
      </c>
      <c r="W20" s="9">
        <f t="shared" si="5"/>
        <v>0</v>
      </c>
      <c r="X20" s="9">
        <f t="shared" si="5"/>
        <v>0</v>
      </c>
    </row>
    <row r="21" spans="1:24" x14ac:dyDescent="0.25">
      <c r="A21" s="4">
        <f>1+I48</f>
        <v>1.02</v>
      </c>
      <c r="B21" s="3" t="s">
        <v>401</v>
      </c>
      <c r="C21" s="16">
        <v>242035.3</v>
      </c>
      <c r="D21" s="9">
        <f>C21*($A21)</f>
        <v>246876.00599999999</v>
      </c>
      <c r="E21" s="9">
        <f t="shared" ref="E21:X24" si="6">D21*($A21)</f>
        <v>251813.52611999999</v>
      </c>
      <c r="F21" s="9">
        <f t="shared" si="6"/>
        <v>256849.7966424</v>
      </c>
      <c r="G21" s="9">
        <f t="shared" si="6"/>
        <v>261986.79257524802</v>
      </c>
      <c r="H21" s="9">
        <f t="shared" si="6"/>
        <v>267226.52842675301</v>
      </c>
      <c r="I21" s="9">
        <f t="shared" si="6"/>
        <v>272571.0589952881</v>
      </c>
      <c r="J21" s="9">
        <f t="shared" si="6"/>
        <v>278022.48017519386</v>
      </c>
      <c r="K21" s="9">
        <f t="shared" si="6"/>
        <v>283582.92977869773</v>
      </c>
      <c r="L21" s="9">
        <f t="shared" si="6"/>
        <v>289254.5883742717</v>
      </c>
      <c r="M21" s="9">
        <f t="shared" si="6"/>
        <v>295039.68014175713</v>
      </c>
      <c r="N21" s="9">
        <f t="shared" si="6"/>
        <v>300940.47374459228</v>
      </c>
      <c r="O21" s="9">
        <f t="shared" si="6"/>
        <v>306959.28321948415</v>
      </c>
      <c r="P21" s="9">
        <f t="shared" si="6"/>
        <v>313098.46888387384</v>
      </c>
      <c r="Q21" s="9">
        <f t="shared" si="6"/>
        <v>319360.43826155132</v>
      </c>
      <c r="R21" s="9">
        <f t="shared" si="6"/>
        <v>325747.64702678233</v>
      </c>
      <c r="S21" s="9">
        <f t="shared" si="6"/>
        <v>332262.599967318</v>
      </c>
      <c r="T21" s="9">
        <f t="shared" si="6"/>
        <v>338907.85196666437</v>
      </c>
      <c r="U21" s="9">
        <f t="shared" si="6"/>
        <v>345686.00900599768</v>
      </c>
      <c r="V21" s="9">
        <f t="shared" si="6"/>
        <v>352599.72918611765</v>
      </c>
      <c r="W21" s="9">
        <f t="shared" si="6"/>
        <v>359651.72376984003</v>
      </c>
      <c r="X21" s="9">
        <f t="shared" si="6"/>
        <v>366844.75824523682</v>
      </c>
    </row>
    <row r="22" spans="1:24" x14ac:dyDescent="0.25">
      <c r="A22" s="4">
        <f>1+I49</f>
        <v>1.1000000000000001</v>
      </c>
      <c r="B22" s="3" t="s">
        <v>404</v>
      </c>
      <c r="C22" s="16">
        <v>26712</v>
      </c>
      <c r="D22" s="9">
        <f t="shared" ref="D22:S24" si="7">C22*($A22)</f>
        <v>29383.200000000001</v>
      </c>
      <c r="E22" s="9">
        <f t="shared" si="7"/>
        <v>32321.520000000004</v>
      </c>
      <c r="F22" s="9">
        <f t="shared" si="7"/>
        <v>35553.672000000006</v>
      </c>
      <c r="G22" s="9">
        <f t="shared" si="7"/>
        <v>39109.039200000007</v>
      </c>
      <c r="H22" s="9">
        <f t="shared" si="7"/>
        <v>43019.943120000011</v>
      </c>
      <c r="I22" s="9">
        <f t="shared" si="7"/>
        <v>47321.937432000013</v>
      </c>
      <c r="J22" s="9">
        <f t="shared" si="7"/>
        <v>52054.131175200018</v>
      </c>
      <c r="K22" s="9">
        <f t="shared" si="7"/>
        <v>57259.544292720027</v>
      </c>
      <c r="L22" s="9">
        <f t="shared" si="7"/>
        <v>62985.498721992037</v>
      </c>
      <c r="M22" s="9">
        <f t="shared" si="7"/>
        <v>69284.048594191248</v>
      </c>
      <c r="N22" s="9">
        <f t="shared" si="7"/>
        <v>76212.453453610375</v>
      </c>
      <c r="O22" s="9">
        <f t="shared" si="7"/>
        <v>83833.698798971425</v>
      </c>
      <c r="P22" s="9">
        <f t="shared" si="7"/>
        <v>92217.068678868571</v>
      </c>
      <c r="Q22" s="9">
        <f t="shared" si="7"/>
        <v>101438.77554675544</v>
      </c>
      <c r="R22" s="9">
        <f t="shared" si="7"/>
        <v>111582.65310143099</v>
      </c>
      <c r="S22" s="9">
        <f t="shared" si="7"/>
        <v>122740.91841157409</v>
      </c>
      <c r="T22" s="9">
        <f t="shared" si="6"/>
        <v>135015.0102527315</v>
      </c>
      <c r="U22" s="9">
        <f t="shared" si="6"/>
        <v>148516.51127800468</v>
      </c>
      <c r="V22" s="9">
        <f t="shared" si="6"/>
        <v>163368.16240580517</v>
      </c>
      <c r="W22" s="9">
        <f t="shared" si="6"/>
        <v>179704.97864638569</v>
      </c>
      <c r="X22" s="9">
        <f t="shared" si="6"/>
        <v>197675.47651102426</v>
      </c>
    </row>
    <row r="23" spans="1:24" x14ac:dyDescent="0.25">
      <c r="A23" s="4">
        <f>1+I48</f>
        <v>1.02</v>
      </c>
      <c r="B23" s="3" t="s">
        <v>402</v>
      </c>
      <c r="C23" s="16">
        <v>32331</v>
      </c>
      <c r="D23" s="9">
        <f t="shared" si="7"/>
        <v>32977.620000000003</v>
      </c>
      <c r="E23" s="9">
        <f t="shared" si="6"/>
        <v>33637.172400000003</v>
      </c>
      <c r="F23" s="9">
        <f t="shared" si="6"/>
        <v>34309.915848000004</v>
      </c>
      <c r="G23" s="9">
        <f t="shared" si="6"/>
        <v>34996.114164960003</v>
      </c>
      <c r="H23" s="9">
        <f t="shared" si="6"/>
        <v>35696.036448259205</v>
      </c>
      <c r="I23" s="9">
        <f t="shared" si="6"/>
        <v>36409.957177224387</v>
      </c>
      <c r="J23" s="9">
        <f t="shared" si="6"/>
        <v>37138.156320768874</v>
      </c>
      <c r="K23" s="9">
        <f t="shared" si="6"/>
        <v>37880.919447184249</v>
      </c>
      <c r="L23" s="9">
        <f t="shared" si="6"/>
        <v>38638.537836127936</v>
      </c>
      <c r="M23" s="9">
        <f t="shared" si="6"/>
        <v>39411.308592850495</v>
      </c>
      <c r="N23" s="9">
        <f t="shared" si="6"/>
        <v>40199.534764707503</v>
      </c>
      <c r="O23" s="9">
        <f t="shared" si="6"/>
        <v>41003.525460001656</v>
      </c>
      <c r="P23" s="9">
        <f t="shared" si="6"/>
        <v>41823.595969201691</v>
      </c>
      <c r="Q23" s="9">
        <f t="shared" si="6"/>
        <v>42660.067888585727</v>
      </c>
      <c r="R23" s="9">
        <f t="shared" si="6"/>
        <v>43513.269246357442</v>
      </c>
      <c r="S23" s="9">
        <f t="shared" si="6"/>
        <v>44383.534631284594</v>
      </c>
      <c r="T23" s="9">
        <f t="shared" si="6"/>
        <v>45271.20532391029</v>
      </c>
      <c r="U23" s="9">
        <f t="shared" si="6"/>
        <v>46176.629430388493</v>
      </c>
      <c r="V23" s="9">
        <f t="shared" si="6"/>
        <v>47100.162018996263</v>
      </c>
      <c r="W23" s="9">
        <f t="shared" si="6"/>
        <v>48042.16525937619</v>
      </c>
      <c r="X23" s="9">
        <f t="shared" si="6"/>
        <v>49003.008564563715</v>
      </c>
    </row>
    <row r="24" spans="1:24" x14ac:dyDescent="0.25">
      <c r="A24" s="4">
        <f>1+I48</f>
        <v>1.02</v>
      </c>
      <c r="B24" s="3" t="s">
        <v>403</v>
      </c>
      <c r="C24" s="16">
        <v>110428.57142857142</v>
      </c>
      <c r="D24" s="9">
        <f t="shared" si="7"/>
        <v>112637.14285714286</v>
      </c>
      <c r="E24" s="9">
        <f t="shared" si="6"/>
        <v>114889.88571428572</v>
      </c>
      <c r="F24" s="9">
        <f t="shared" si="6"/>
        <v>117187.68342857143</v>
      </c>
      <c r="G24" s="9">
        <f t="shared" si="6"/>
        <v>119531.43709714286</v>
      </c>
      <c r="H24" s="9">
        <f t="shared" si="6"/>
        <v>121922.06583908571</v>
      </c>
      <c r="I24" s="9">
        <f t="shared" si="6"/>
        <v>124360.50715586742</v>
      </c>
      <c r="J24" s="9">
        <f t="shared" si="6"/>
        <v>126847.71729898477</v>
      </c>
      <c r="K24" s="9">
        <f t="shared" si="6"/>
        <v>129384.67164496447</v>
      </c>
      <c r="L24" s="9">
        <f t="shared" si="6"/>
        <v>131972.36507786377</v>
      </c>
      <c r="M24" s="9">
        <f t="shared" si="6"/>
        <v>134611.81237942106</v>
      </c>
      <c r="N24" s="9">
        <f t="shared" si="6"/>
        <v>137304.04862700947</v>
      </c>
      <c r="O24" s="9">
        <f t="shared" si="6"/>
        <v>140050.12959954966</v>
      </c>
      <c r="P24" s="9">
        <f t="shared" si="6"/>
        <v>142851.13219154064</v>
      </c>
      <c r="Q24" s="9">
        <f t="shared" si="6"/>
        <v>145708.15483537145</v>
      </c>
      <c r="R24" s="9">
        <f t="shared" si="6"/>
        <v>148622.31793207888</v>
      </c>
      <c r="S24" s="9">
        <f t="shared" si="6"/>
        <v>151594.76429072046</v>
      </c>
      <c r="T24" s="9">
        <f t="shared" si="6"/>
        <v>154626.65957653488</v>
      </c>
      <c r="U24" s="9">
        <f t="shared" si="6"/>
        <v>157719.19276806558</v>
      </c>
      <c r="V24" s="9">
        <f t="shared" si="6"/>
        <v>160873.5766234269</v>
      </c>
      <c r="W24" s="9">
        <f t="shared" si="6"/>
        <v>164091.04815589543</v>
      </c>
      <c r="X24" s="9">
        <f t="shared" si="6"/>
        <v>167372.86911901334</v>
      </c>
    </row>
    <row r="25" spans="1:24" x14ac:dyDescent="0.25">
      <c r="B25" s="3" t="s">
        <v>405</v>
      </c>
      <c r="C25" s="9">
        <f t="shared" ref="C25:X25" si="8">SUM(C19:C24)*$I50</f>
        <v>115337.20931399707</v>
      </c>
      <c r="D25" s="9">
        <f t="shared" si="8"/>
        <v>119309.99106385314</v>
      </c>
      <c r="E25" s="9">
        <f t="shared" si="8"/>
        <v>123472.64937673377</v>
      </c>
      <c r="F25" s="9">
        <f t="shared" si="8"/>
        <v>130645.51824450014</v>
      </c>
      <c r="G25" s="9">
        <f t="shared" si="8"/>
        <v>134120.47807498468</v>
      </c>
      <c r="H25" s="9">
        <f t="shared" si="8"/>
        <v>137293.39419307615</v>
      </c>
      <c r="I25" s="9">
        <f t="shared" si="8"/>
        <v>144705.5983784514</v>
      </c>
      <c r="J25" s="9">
        <f t="shared" si="8"/>
        <v>148194.04211806317</v>
      </c>
      <c r="K25" s="9">
        <f t="shared" si="8"/>
        <v>151820.57702896124</v>
      </c>
      <c r="L25" s="9">
        <f t="shared" si="8"/>
        <v>160325.92405473604</v>
      </c>
      <c r="M25" s="9">
        <f t="shared" si="8"/>
        <v>164336.64877842838</v>
      </c>
      <c r="N25" s="9">
        <f t="shared" si="8"/>
        <v>168520.5914437488</v>
      </c>
      <c r="O25" s="9">
        <f t="shared" si="8"/>
        <v>178314.77740162727</v>
      </c>
      <c r="P25" s="9">
        <f t="shared" si="8"/>
        <v>182972.92245600151</v>
      </c>
      <c r="Q25" s="9">
        <f t="shared" si="8"/>
        <v>187847.27828354051</v>
      </c>
      <c r="R25" s="9">
        <f t="shared" si="8"/>
        <v>199172.74707695789</v>
      </c>
      <c r="S25" s="9">
        <f t="shared" si="8"/>
        <v>204633.95300327006</v>
      </c>
      <c r="T25" s="9">
        <f t="shared" si="8"/>
        <v>210375.24337761925</v>
      </c>
      <c r="U25" s="9">
        <f t="shared" si="8"/>
        <v>223541.30290644016</v>
      </c>
      <c r="V25" s="9">
        <f t="shared" si="8"/>
        <v>230026.41979036038</v>
      </c>
      <c r="W25" s="9">
        <f t="shared" si="8"/>
        <v>236869.73445486493</v>
      </c>
      <c r="X25" s="9">
        <f t="shared" si="8"/>
        <v>252254.71478170311</v>
      </c>
    </row>
    <row r="26" spans="1:24" x14ac:dyDescent="0.25">
      <c r="B26" s="3" t="s">
        <v>272</v>
      </c>
      <c r="C26" s="9"/>
      <c r="D26" s="9"/>
      <c r="E26" s="9"/>
      <c r="F26" s="9"/>
      <c r="G26" s="9"/>
      <c r="H26" s="9"/>
      <c r="I26" s="9"/>
      <c r="J26" s="9"/>
      <c r="K26" s="9"/>
      <c r="L26" s="9"/>
      <c r="M26" s="9"/>
      <c r="N26" s="9"/>
      <c r="O26" s="9"/>
      <c r="P26" s="9"/>
      <c r="Q26" s="9"/>
      <c r="R26" s="9"/>
      <c r="S26" s="9"/>
      <c r="T26" s="9"/>
      <c r="U26" s="9"/>
      <c r="V26" s="9"/>
      <c r="W26" s="9"/>
      <c r="X26" s="9"/>
    </row>
    <row r="27" spans="1:24" x14ac:dyDescent="0.25">
      <c r="B27" s="3" t="s">
        <v>79</v>
      </c>
      <c r="C27" s="9">
        <f>SUM(C19:C26)</f>
        <v>692023.25588398241</v>
      </c>
      <c r="D27" s="9">
        <f t="shared" ref="D27:X27" si="9">SUM(D17:D26)</f>
        <v>715914.94638311886</v>
      </c>
      <c r="E27" s="9">
        <f t="shared" si="9"/>
        <v>740890.89626040263</v>
      </c>
      <c r="F27" s="9">
        <f t="shared" si="9"/>
        <v>783933.2094520008</v>
      </c>
      <c r="G27" s="9">
        <f t="shared" si="9"/>
        <v>804782.96843490796</v>
      </c>
      <c r="H27" s="9">
        <f t="shared" si="9"/>
        <v>823820.46514345694</v>
      </c>
      <c r="I27" s="9">
        <f t="shared" si="9"/>
        <v>868299.26314701757</v>
      </c>
      <c r="J27" s="9">
        <f t="shared" si="9"/>
        <v>889229.92558468808</v>
      </c>
      <c r="K27" s="9">
        <f t="shared" si="9"/>
        <v>910989.13505007664</v>
      </c>
      <c r="L27" s="9">
        <f t="shared" si="9"/>
        <v>962027.30685352674</v>
      </c>
      <c r="M27" s="9">
        <f t="shared" si="9"/>
        <v>986091.65519568068</v>
      </c>
      <c r="N27" s="9">
        <f t="shared" si="9"/>
        <v>1011195.3111876034</v>
      </c>
      <c r="O27" s="9">
        <f t="shared" si="9"/>
        <v>1069967.08125854</v>
      </c>
      <c r="P27" s="9">
        <f t="shared" si="9"/>
        <v>1097915.9515847857</v>
      </c>
      <c r="Q27" s="9">
        <f t="shared" si="9"/>
        <v>1127162.0865500197</v>
      </c>
      <c r="R27" s="9">
        <f t="shared" si="9"/>
        <v>1195122.1706696604</v>
      </c>
      <c r="S27" s="9">
        <f t="shared" si="9"/>
        <v>1227889.4062275335</v>
      </c>
      <c r="T27" s="9">
        <f t="shared" si="9"/>
        <v>1262337.1484736283</v>
      </c>
      <c r="U27" s="9">
        <f t="shared" si="9"/>
        <v>1341341.4512570091</v>
      </c>
      <c r="V27" s="9">
        <f t="shared" si="9"/>
        <v>1380252.1525605305</v>
      </c>
      <c r="W27" s="9">
        <f t="shared" si="9"/>
        <v>1421312.0405475574</v>
      </c>
      <c r="X27" s="9">
        <f t="shared" si="9"/>
        <v>1513630.6048916627</v>
      </c>
    </row>
    <row r="28" spans="1:24" x14ac:dyDescent="0.25">
      <c r="B28" s="3" t="s">
        <v>80</v>
      </c>
      <c r="C28" s="56">
        <f>C27/C14</f>
        <v>115.21209934918809</v>
      </c>
      <c r="D28" s="56">
        <f t="shared" ref="D28:X28" si="10">D27/D14</f>
        <v>112.70960264366329</v>
      </c>
      <c r="E28" s="56">
        <f t="shared" si="10"/>
        <v>110.31063129824726</v>
      </c>
      <c r="F28" s="56">
        <f t="shared" si="10"/>
        <v>112.53799419567575</v>
      </c>
      <c r="G28" s="56">
        <f t="shared" si="10"/>
        <v>112.49341256666072</v>
      </c>
      <c r="H28" s="56">
        <f t="shared" si="10"/>
        <v>113.24577920360214</v>
      </c>
      <c r="I28" s="56">
        <f t="shared" si="10"/>
        <v>117.39818458086854</v>
      </c>
      <c r="J28" s="56">
        <f t="shared" si="10"/>
        <v>118.259335074647</v>
      </c>
      <c r="K28" s="56">
        <f t="shared" si="10"/>
        <v>119.18030178779152</v>
      </c>
      <c r="L28" s="56">
        <f t="shared" si="10"/>
        <v>123.82137881216364</v>
      </c>
      <c r="M28" s="56">
        <f t="shared" si="10"/>
        <v>124.87705183649339</v>
      </c>
      <c r="N28" s="56">
        <f t="shared" si="10"/>
        <v>126.00594617576688</v>
      </c>
      <c r="O28" s="56">
        <f t="shared" si="10"/>
        <v>131.21097251682835</v>
      </c>
      <c r="P28" s="56">
        <f t="shared" si="10"/>
        <v>132.50524403870688</v>
      </c>
      <c r="Q28" s="56">
        <f t="shared" si="10"/>
        <v>133.89399030017853</v>
      </c>
      <c r="R28" s="56">
        <f t="shared" si="10"/>
        <v>139.7495612746994</v>
      </c>
      <c r="S28" s="56">
        <f t="shared" si="10"/>
        <v>141.3474608472365</v>
      </c>
      <c r="T28" s="56">
        <f t="shared" si="10"/>
        <v>143.05758144270123</v>
      </c>
      <c r="U28" s="56">
        <f t="shared" si="10"/>
        <v>149.65738298566814</v>
      </c>
      <c r="V28" s="56">
        <f t="shared" si="10"/>
        <v>151.6203303936876</v>
      </c>
      <c r="W28" s="56">
        <f t="shared" si="10"/>
        <v>153.72551839174358</v>
      </c>
      <c r="X28" s="56">
        <f t="shared" si="10"/>
        <v>161.19504587959395</v>
      </c>
    </row>
    <row r="29" spans="1:24" x14ac:dyDescent="0.25">
      <c r="B29" s="53" t="s">
        <v>71</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A30" s="66">
        <f>1+I51</f>
        <v>1.03</v>
      </c>
      <c r="B30" s="3" t="s">
        <v>408</v>
      </c>
      <c r="C30" s="17">
        <v>6.5</v>
      </c>
      <c r="D30" s="12">
        <f>C30</f>
        <v>6.5</v>
      </c>
      <c r="E30" s="12">
        <f>C30</f>
        <v>6.5</v>
      </c>
      <c r="F30" s="56">
        <f>$C30*($A30)^E$6</f>
        <v>7.1027255</v>
      </c>
      <c r="G30" s="12">
        <f>F30</f>
        <v>7.1027255</v>
      </c>
      <c r="H30" s="12">
        <f>F30</f>
        <v>7.1027255</v>
      </c>
      <c r="I30" s="9">
        <f>$C30*($A30)^H$6</f>
        <v>7.7613399274384998</v>
      </c>
      <c r="J30" s="12">
        <f>I30</f>
        <v>7.7613399274384998</v>
      </c>
      <c r="K30" s="12">
        <f>I30</f>
        <v>7.7613399274384998</v>
      </c>
      <c r="L30" s="9">
        <f>$C30*($A30)^K$6</f>
        <v>8.4810256948900893</v>
      </c>
      <c r="M30" s="12">
        <f>L30</f>
        <v>8.4810256948900893</v>
      </c>
      <c r="N30" s="12">
        <f>L30</f>
        <v>8.4810256948900893</v>
      </c>
      <c r="O30" s="9">
        <f>$C30*($A30)^N$6</f>
        <v>9.2674457645001613</v>
      </c>
      <c r="P30" s="12">
        <f>O30</f>
        <v>9.2674457645001613</v>
      </c>
      <c r="Q30" s="12">
        <f>O30</f>
        <v>9.2674457645001613</v>
      </c>
      <c r="R30" s="9">
        <f>$C30*($A30)^Q$6</f>
        <v>10.126788207904969</v>
      </c>
      <c r="S30" s="12">
        <f>R30</f>
        <v>10.126788207904969</v>
      </c>
      <c r="T30" s="12">
        <f>R30</f>
        <v>10.126788207904969</v>
      </c>
      <c r="U30" s="9">
        <f>$C30*($A30)^T$6</f>
        <v>11.06581489805937</v>
      </c>
      <c r="V30" s="12">
        <f>U30</f>
        <v>11.06581489805937</v>
      </c>
      <c r="W30" s="12">
        <f>U30</f>
        <v>11.06581489805937</v>
      </c>
      <c r="X30" s="9">
        <f>$C30*($A30)^W$6</f>
        <v>12.09191471611172</v>
      </c>
    </row>
    <row r="31" spans="1:24" x14ac:dyDescent="0.25">
      <c r="A31" s="148">
        <f>1+I52</f>
        <v>1.008</v>
      </c>
      <c r="B31" s="3" t="s">
        <v>409</v>
      </c>
      <c r="C31" s="45">
        <v>4650</v>
      </c>
      <c r="D31" s="18">
        <f>C31*($A31)</f>
        <v>4687.2</v>
      </c>
      <c r="E31" s="18">
        <f t="shared" ref="E31:X31" si="11">D31*($A31)</f>
        <v>4724.6975999999995</v>
      </c>
      <c r="F31" s="18">
        <f t="shared" si="11"/>
        <v>4762.4951807999996</v>
      </c>
      <c r="G31" s="18">
        <f t="shared" si="11"/>
        <v>4800.5951422463995</v>
      </c>
      <c r="H31" s="18">
        <f t="shared" si="11"/>
        <v>4838.9999033843706</v>
      </c>
      <c r="I31" s="18">
        <f t="shared" si="11"/>
        <v>4877.7119026114451</v>
      </c>
      <c r="J31" s="18">
        <f t="shared" si="11"/>
        <v>4916.7335978323363</v>
      </c>
      <c r="K31" s="18">
        <f t="shared" si="11"/>
        <v>4956.0674666149953</v>
      </c>
      <c r="L31" s="18">
        <f t="shared" si="11"/>
        <v>4995.716006347915</v>
      </c>
      <c r="M31" s="18">
        <f t="shared" si="11"/>
        <v>5035.6817343986986</v>
      </c>
      <c r="N31" s="18">
        <f t="shared" si="11"/>
        <v>5075.9671882738885</v>
      </c>
      <c r="O31" s="18">
        <f t="shared" si="11"/>
        <v>5116.5749257800799</v>
      </c>
      <c r="P31" s="18">
        <f t="shared" si="11"/>
        <v>5157.5075251863209</v>
      </c>
      <c r="Q31" s="18">
        <f t="shared" si="11"/>
        <v>5198.7675853878118</v>
      </c>
      <c r="R31" s="18">
        <f t="shared" si="11"/>
        <v>5240.3577260709144</v>
      </c>
      <c r="S31" s="18">
        <f t="shared" si="11"/>
        <v>5282.2805878794816</v>
      </c>
      <c r="T31" s="18">
        <f t="shared" si="11"/>
        <v>5324.5388325825179</v>
      </c>
      <c r="U31" s="18">
        <f t="shared" si="11"/>
        <v>5367.1351432431784</v>
      </c>
      <c r="V31" s="18">
        <f t="shared" si="11"/>
        <v>5410.0722243891241</v>
      </c>
      <c r="W31" s="18">
        <f t="shared" si="11"/>
        <v>5453.3528021842376</v>
      </c>
      <c r="X31" s="18">
        <f t="shared" si="11"/>
        <v>5496.9796246017113</v>
      </c>
    </row>
    <row r="32" spans="1:24" x14ac:dyDescent="0.25">
      <c r="B32" s="3" t="s">
        <v>81</v>
      </c>
      <c r="C32" s="10">
        <f>(C30*C31)*12</f>
        <v>362700</v>
      </c>
      <c r="D32" s="10">
        <f t="shared" ref="D32:X32" si="12">(D30*D31)*12</f>
        <v>365601.6</v>
      </c>
      <c r="E32" s="10">
        <f t="shared" si="12"/>
        <v>368526.41279999993</v>
      </c>
      <c r="F32" s="10">
        <f t="shared" si="12"/>
        <v>405920.35157154314</v>
      </c>
      <c r="G32" s="10">
        <f t="shared" si="12"/>
        <v>409167.71438411559</v>
      </c>
      <c r="H32" s="10">
        <f t="shared" si="12"/>
        <v>412441.0560991884</v>
      </c>
      <c r="I32" s="10">
        <f t="shared" si="12"/>
        <v>454290.96173136262</v>
      </c>
      <c r="J32" s="10">
        <f t="shared" si="12"/>
        <v>457925.28942521353</v>
      </c>
      <c r="K32" s="10">
        <f t="shared" si="12"/>
        <v>461588.69174061529</v>
      </c>
      <c r="L32" s="10">
        <f t="shared" si="12"/>
        <v>508425.54977052438</v>
      </c>
      <c r="M32" s="10">
        <f t="shared" si="12"/>
        <v>512492.95416868862</v>
      </c>
      <c r="N32" s="10">
        <f t="shared" si="12"/>
        <v>516592.89780203812</v>
      </c>
      <c r="O32" s="10">
        <f t="shared" si="12"/>
        <v>569010.9674960199</v>
      </c>
      <c r="P32" s="10">
        <f t="shared" si="12"/>
        <v>573563.05523598811</v>
      </c>
      <c r="Q32" s="10">
        <f t="shared" si="12"/>
        <v>578151.55967787607</v>
      </c>
      <c r="R32" s="10">
        <f t="shared" si="12"/>
        <v>636815.91390694364</v>
      </c>
      <c r="S32" s="10">
        <f t="shared" si="12"/>
        <v>641910.44121819921</v>
      </c>
      <c r="T32" s="10">
        <f t="shared" si="12"/>
        <v>647045.72474794486</v>
      </c>
      <c r="U32" s="10">
        <f t="shared" si="12"/>
        <v>712700.68833598052</v>
      </c>
      <c r="V32" s="10">
        <f t="shared" si="12"/>
        <v>718402.29384266841</v>
      </c>
      <c r="W32" s="10">
        <f t="shared" si="12"/>
        <v>724149.51219340984</v>
      </c>
      <c r="X32" s="10">
        <f t="shared" si="12"/>
        <v>797628.10580265254</v>
      </c>
    </row>
    <row r="33" spans="1:24" x14ac:dyDescent="0.25">
      <c r="A33" s="4">
        <f>1+I53</f>
        <v>1.02</v>
      </c>
      <c r="B33" s="3" t="s">
        <v>411</v>
      </c>
      <c r="C33" s="16">
        <v>370996</v>
      </c>
      <c r="D33" s="18">
        <f>C33*($A33)</f>
        <v>378415.92</v>
      </c>
      <c r="E33" s="18">
        <f t="shared" ref="E33:X34" si="13">D33*($A33)</f>
        <v>385984.23839999997</v>
      </c>
      <c r="F33" s="18">
        <f t="shared" si="13"/>
        <v>393703.92316799995</v>
      </c>
      <c r="G33" s="18">
        <f t="shared" si="13"/>
        <v>401578.00163135998</v>
      </c>
      <c r="H33" s="18">
        <f t="shared" si="13"/>
        <v>409609.56166398717</v>
      </c>
      <c r="I33" s="18">
        <f t="shared" si="13"/>
        <v>417801.75289726694</v>
      </c>
      <c r="J33" s="18">
        <f t="shared" si="13"/>
        <v>426157.78795521229</v>
      </c>
      <c r="K33" s="18">
        <f t="shared" si="13"/>
        <v>434680.94371431653</v>
      </c>
      <c r="L33" s="18">
        <f t="shared" si="13"/>
        <v>443374.56258860289</v>
      </c>
      <c r="M33" s="18">
        <f t="shared" si="13"/>
        <v>452242.05384037492</v>
      </c>
      <c r="N33" s="18">
        <f t="shared" si="13"/>
        <v>461286.89491718245</v>
      </c>
      <c r="O33" s="18">
        <f t="shared" si="13"/>
        <v>470512.6328155261</v>
      </c>
      <c r="P33" s="18">
        <f t="shared" si="13"/>
        <v>479922.88547183661</v>
      </c>
      <c r="Q33" s="18">
        <f t="shared" si="13"/>
        <v>489521.34318127332</v>
      </c>
      <c r="R33" s="18">
        <f t="shared" si="13"/>
        <v>499311.77004489879</v>
      </c>
      <c r="S33" s="18">
        <f t="shared" si="13"/>
        <v>509298.00544579676</v>
      </c>
      <c r="T33" s="18">
        <f t="shared" si="13"/>
        <v>519483.96555471269</v>
      </c>
      <c r="U33" s="18">
        <f t="shared" si="13"/>
        <v>529873.64486580691</v>
      </c>
      <c r="V33" s="18">
        <f t="shared" si="13"/>
        <v>540471.11776312301</v>
      </c>
      <c r="W33" s="18">
        <f t="shared" si="13"/>
        <v>551280.54011838546</v>
      </c>
      <c r="X33" s="18">
        <f t="shared" si="13"/>
        <v>562306.15092075313</v>
      </c>
    </row>
    <row r="34" spans="1:24" x14ac:dyDescent="0.25">
      <c r="A34" s="4">
        <f>1+I53</f>
        <v>1.02</v>
      </c>
      <c r="B34" s="3" t="s">
        <v>412</v>
      </c>
      <c r="C34" s="16">
        <v>47324</v>
      </c>
      <c r="D34" s="18">
        <f>C34*($A34)</f>
        <v>48270.48</v>
      </c>
      <c r="E34" s="18">
        <f t="shared" si="13"/>
        <v>49235.889600000002</v>
      </c>
      <c r="F34" s="18">
        <f t="shared" si="13"/>
        <v>50220.607392000005</v>
      </c>
      <c r="G34" s="18">
        <f t="shared" si="13"/>
        <v>51225.019539840003</v>
      </c>
      <c r="H34" s="18">
        <f t="shared" si="13"/>
        <v>52249.519930636801</v>
      </c>
      <c r="I34" s="18">
        <f t="shared" si="13"/>
        <v>53294.510329249541</v>
      </c>
      <c r="J34" s="18">
        <f t="shared" si="13"/>
        <v>54360.400535834531</v>
      </c>
      <c r="K34" s="18">
        <f t="shared" si="13"/>
        <v>55447.608546551222</v>
      </c>
      <c r="L34" s="18">
        <f t="shared" si="13"/>
        <v>56556.560717482251</v>
      </c>
      <c r="M34" s="18">
        <f t="shared" si="13"/>
        <v>57687.691931831898</v>
      </c>
      <c r="N34" s="18">
        <f t="shared" si="13"/>
        <v>58841.445770468534</v>
      </c>
      <c r="O34" s="18">
        <f t="shared" si="13"/>
        <v>60018.274685877906</v>
      </c>
      <c r="P34" s="18">
        <f t="shared" si="13"/>
        <v>61218.640179595466</v>
      </c>
      <c r="Q34" s="18">
        <f t="shared" si="13"/>
        <v>62443.012983187378</v>
      </c>
      <c r="R34" s="18">
        <f t="shared" si="13"/>
        <v>63691.873242851128</v>
      </c>
      <c r="S34" s="18">
        <f t="shared" si="13"/>
        <v>64965.710707708153</v>
      </c>
      <c r="T34" s="18">
        <f t="shared" si="13"/>
        <v>66265.024921862321</v>
      </c>
      <c r="U34" s="18">
        <f t="shared" si="13"/>
        <v>67590.325420299574</v>
      </c>
      <c r="V34" s="18">
        <f t="shared" si="13"/>
        <v>68942.131928705567</v>
      </c>
      <c r="W34" s="18">
        <f t="shared" si="13"/>
        <v>70320.974567279685</v>
      </c>
      <c r="X34" s="18">
        <f t="shared" si="13"/>
        <v>71727.394058625287</v>
      </c>
    </row>
    <row r="35" spans="1:24" x14ac:dyDescent="0.25">
      <c r="B35" s="3" t="s">
        <v>146</v>
      </c>
      <c r="C35" s="9">
        <f>SUM(C33:C34)</f>
        <v>418320</v>
      </c>
      <c r="D35" s="9">
        <f t="shared" ref="D35:X35" si="14">SUM(D33:D34)</f>
        <v>426686.39999999997</v>
      </c>
      <c r="E35" s="9">
        <f t="shared" si="14"/>
        <v>435220.12799999997</v>
      </c>
      <c r="F35" s="9">
        <f t="shared" si="14"/>
        <v>443924.53055999998</v>
      </c>
      <c r="G35" s="9">
        <f t="shared" si="14"/>
        <v>452803.02117119997</v>
      </c>
      <c r="H35" s="9">
        <f t="shared" si="14"/>
        <v>461859.08159462397</v>
      </c>
      <c r="I35" s="9">
        <f t="shared" si="14"/>
        <v>471096.26322651649</v>
      </c>
      <c r="J35" s="9">
        <f t="shared" si="14"/>
        <v>480518.18849104684</v>
      </c>
      <c r="K35" s="9">
        <f t="shared" si="14"/>
        <v>490128.55226086773</v>
      </c>
      <c r="L35" s="9">
        <f t="shared" si="14"/>
        <v>499931.12330608512</v>
      </c>
      <c r="M35" s="9">
        <f t="shared" si="14"/>
        <v>509929.74577220681</v>
      </c>
      <c r="N35" s="9">
        <f t="shared" si="14"/>
        <v>520128.34068765095</v>
      </c>
      <c r="O35" s="9">
        <f t="shared" si="14"/>
        <v>530530.90750140406</v>
      </c>
      <c r="P35" s="9">
        <f t="shared" si="14"/>
        <v>541141.52565143211</v>
      </c>
      <c r="Q35" s="9">
        <f t="shared" si="14"/>
        <v>551964.35616446065</v>
      </c>
      <c r="R35" s="9">
        <f t="shared" si="14"/>
        <v>563003.64328774996</v>
      </c>
      <c r="S35" s="9">
        <f t="shared" si="14"/>
        <v>574263.71615350491</v>
      </c>
      <c r="T35" s="9">
        <f t="shared" si="14"/>
        <v>585748.99047657498</v>
      </c>
      <c r="U35" s="9">
        <f t="shared" si="14"/>
        <v>597463.97028610646</v>
      </c>
      <c r="V35" s="9">
        <f t="shared" si="14"/>
        <v>609413.24969182862</v>
      </c>
      <c r="W35" s="9">
        <f t="shared" si="14"/>
        <v>621601.51468566514</v>
      </c>
      <c r="X35" s="9">
        <f t="shared" si="14"/>
        <v>634033.54497937846</v>
      </c>
    </row>
    <row r="36" spans="1:24" x14ac:dyDescent="0.25">
      <c r="B36" s="3" t="s">
        <v>82</v>
      </c>
      <c r="C36" s="10">
        <f>SUM(C32,C35)</f>
        <v>781020</v>
      </c>
      <c r="D36" s="10">
        <f t="shared" ref="D36:X36" si="15">SUM(D32,D35)</f>
        <v>792288</v>
      </c>
      <c r="E36" s="10">
        <f t="shared" si="15"/>
        <v>803746.54079999984</v>
      </c>
      <c r="F36" s="10">
        <f t="shared" si="15"/>
        <v>849844.88213154313</v>
      </c>
      <c r="G36" s="10">
        <f t="shared" si="15"/>
        <v>861970.73555531562</v>
      </c>
      <c r="H36" s="10">
        <f t="shared" si="15"/>
        <v>874300.13769381237</v>
      </c>
      <c r="I36" s="10">
        <f t="shared" si="15"/>
        <v>925387.22495787917</v>
      </c>
      <c r="J36" s="10">
        <f t="shared" si="15"/>
        <v>938443.47791626037</v>
      </c>
      <c r="K36" s="10">
        <f t="shared" si="15"/>
        <v>951717.24400148308</v>
      </c>
      <c r="L36" s="10">
        <f t="shared" si="15"/>
        <v>1008356.6730766095</v>
      </c>
      <c r="M36" s="10">
        <f t="shared" si="15"/>
        <v>1022422.6999408954</v>
      </c>
      <c r="N36" s="10">
        <f t="shared" si="15"/>
        <v>1036721.2384896891</v>
      </c>
      <c r="O36" s="10">
        <f t="shared" si="15"/>
        <v>1099541.874997424</v>
      </c>
      <c r="P36" s="10">
        <f t="shared" si="15"/>
        <v>1114704.5808874201</v>
      </c>
      <c r="Q36" s="10">
        <f t="shared" si="15"/>
        <v>1130115.9158423366</v>
      </c>
      <c r="R36" s="10">
        <f t="shared" si="15"/>
        <v>1199819.5571946935</v>
      </c>
      <c r="S36" s="10">
        <f t="shared" si="15"/>
        <v>1216174.157371704</v>
      </c>
      <c r="T36" s="10">
        <f t="shared" si="15"/>
        <v>1232794.7152245198</v>
      </c>
      <c r="U36" s="10">
        <f t="shared" si="15"/>
        <v>1310164.658622087</v>
      </c>
      <c r="V36" s="10">
        <f t="shared" si="15"/>
        <v>1327815.543534497</v>
      </c>
      <c r="W36" s="10">
        <f t="shared" si="15"/>
        <v>1345751.026879075</v>
      </c>
      <c r="X36" s="10">
        <f t="shared" si="15"/>
        <v>1431661.650782031</v>
      </c>
    </row>
    <row r="37" spans="1:24" x14ac:dyDescent="0.25">
      <c r="B37" s="53" t="s">
        <v>72</v>
      </c>
      <c r="C37" s="53"/>
      <c r="D37" s="53"/>
      <c r="E37" s="53"/>
      <c r="F37" s="53"/>
      <c r="G37" s="53"/>
      <c r="H37" s="53"/>
      <c r="I37" s="53"/>
      <c r="J37" s="53"/>
      <c r="K37" s="53"/>
      <c r="L37" s="53"/>
      <c r="M37" s="53"/>
      <c r="N37" s="53"/>
      <c r="O37" s="53"/>
      <c r="P37" s="53"/>
      <c r="Q37" s="53"/>
      <c r="R37" s="53"/>
      <c r="S37" s="53"/>
      <c r="T37" s="53"/>
      <c r="U37" s="53"/>
      <c r="V37" s="53"/>
      <c r="W37" s="53"/>
      <c r="X37" s="53"/>
    </row>
    <row r="38" spans="1:24" x14ac:dyDescent="0.25">
      <c r="B38" s="3" t="s">
        <v>83</v>
      </c>
      <c r="C38" s="10">
        <f>C36-C27</f>
        <v>88996.744116017595</v>
      </c>
      <c r="D38" s="10">
        <f t="shared" ref="D38:X38" si="16">D36-D27</f>
        <v>76373.053616881138</v>
      </c>
      <c r="E38" s="10">
        <f t="shared" si="16"/>
        <v>62855.644539597211</v>
      </c>
      <c r="F38" s="10">
        <f t="shared" si="16"/>
        <v>65911.672679542331</v>
      </c>
      <c r="G38" s="10">
        <f t="shared" si="16"/>
        <v>57187.767120407661</v>
      </c>
      <c r="H38" s="10">
        <f t="shared" si="16"/>
        <v>50479.672550355433</v>
      </c>
      <c r="I38" s="10">
        <f t="shared" si="16"/>
        <v>57087.961810861598</v>
      </c>
      <c r="J38" s="10">
        <f t="shared" si="16"/>
        <v>49213.552331572282</v>
      </c>
      <c r="K38" s="10">
        <f t="shared" si="16"/>
        <v>40728.108951406437</v>
      </c>
      <c r="L38" s="10">
        <f t="shared" si="16"/>
        <v>46329.366223082761</v>
      </c>
      <c r="M38" s="10">
        <f t="shared" si="16"/>
        <v>36331.044745214749</v>
      </c>
      <c r="N38" s="10">
        <f t="shared" si="16"/>
        <v>25525.927302085678</v>
      </c>
      <c r="O38" s="10">
        <f t="shared" si="16"/>
        <v>29574.79373888392</v>
      </c>
      <c r="P38" s="10">
        <f t="shared" si="16"/>
        <v>16788.629302634392</v>
      </c>
      <c r="Q38" s="10">
        <f t="shared" si="16"/>
        <v>2953.8292923169211</v>
      </c>
      <c r="R38" s="10">
        <f t="shared" si="16"/>
        <v>4697.3865250330418</v>
      </c>
      <c r="S38" s="10">
        <f t="shared" si="16"/>
        <v>-11715.248855829472</v>
      </c>
      <c r="T38" s="10">
        <f t="shared" si="16"/>
        <v>-29542.433249108493</v>
      </c>
      <c r="U38" s="10">
        <f t="shared" si="16"/>
        <v>-31176.79263492208</v>
      </c>
      <c r="V38" s="10">
        <f t="shared" si="16"/>
        <v>-52436.609026033431</v>
      </c>
      <c r="W38" s="10">
        <f t="shared" si="16"/>
        <v>-75561.013668482425</v>
      </c>
      <c r="X38" s="10">
        <f t="shared" si="16"/>
        <v>-81968.954109631712</v>
      </c>
    </row>
    <row r="39" spans="1:24" x14ac:dyDescent="0.25">
      <c r="B39" s="3" t="s">
        <v>84</v>
      </c>
      <c r="C39" s="10">
        <f>C38/((1+$C$4)^C$6)</f>
        <v>85573.792419247678</v>
      </c>
      <c r="D39" s="10">
        <f>D38/((1+$C$4)^D$6)</f>
        <v>70611.181228625312</v>
      </c>
      <c r="E39" s="10">
        <f t="shared" ref="E39:X39" si="17">E38/((1+$C$4)^E$6)</f>
        <v>55878.439117615293</v>
      </c>
      <c r="F39" s="10">
        <f t="shared" si="17"/>
        <v>56341.574044252258</v>
      </c>
      <c r="G39" s="10">
        <f t="shared" si="17"/>
        <v>47004.175971304241</v>
      </c>
      <c r="H39" s="10">
        <f t="shared" si="17"/>
        <v>39894.818470647209</v>
      </c>
      <c r="I39" s="10">
        <f t="shared" si="17"/>
        <v>43382.159099472847</v>
      </c>
      <c r="J39" s="10">
        <f t="shared" si="17"/>
        <v>35959.860642032407</v>
      </c>
      <c r="K39" s="10">
        <f t="shared" si="17"/>
        <v>28615.029114467594</v>
      </c>
      <c r="L39" s="10">
        <f t="shared" si="17"/>
        <v>31298.459784722931</v>
      </c>
      <c r="M39" s="10">
        <f t="shared" si="17"/>
        <v>23599.953890263365</v>
      </c>
      <c r="N39" s="10">
        <f t="shared" si="17"/>
        <v>15943.418880677948</v>
      </c>
      <c r="O39" s="10">
        <f t="shared" si="17"/>
        <v>17761.854722351807</v>
      </c>
      <c r="P39" s="10">
        <f t="shared" si="17"/>
        <v>9695.0150970033901</v>
      </c>
      <c r="Q39" s="10">
        <f t="shared" si="17"/>
        <v>1640.1565530982596</v>
      </c>
      <c r="R39" s="10">
        <f t="shared" si="17"/>
        <v>2507.9730700716436</v>
      </c>
      <c r="S39" s="10">
        <f t="shared" si="17"/>
        <v>-6014.2953310784133</v>
      </c>
      <c r="T39" s="10">
        <f t="shared" si="17"/>
        <v>-14582.975814859696</v>
      </c>
      <c r="U39" s="10">
        <f t="shared" si="17"/>
        <v>-14797.828430323143</v>
      </c>
      <c r="V39" s="10">
        <f t="shared" si="17"/>
        <v>-23931.383862542505</v>
      </c>
      <c r="W39" s="10">
        <f t="shared" si="17"/>
        <v>-33158.711807723819</v>
      </c>
      <c r="X39" s="10">
        <f t="shared" si="17"/>
        <v>-34587.241724675165</v>
      </c>
    </row>
    <row r="40" spans="1:24" x14ac:dyDescent="0.25">
      <c r="B40" s="3" t="s">
        <v>85</v>
      </c>
      <c r="C40" s="10">
        <f>C38</f>
        <v>88996.744116017595</v>
      </c>
      <c r="D40" s="10">
        <f>SUM($C38:D38)</f>
        <v>165369.79773289873</v>
      </c>
      <c r="E40" s="10">
        <f>SUM($C38:E38)</f>
        <v>228225.44227249594</v>
      </c>
      <c r="F40" s="10">
        <f>SUM($C38:F38)</f>
        <v>294137.11495203828</v>
      </c>
      <c r="G40" s="10">
        <f>SUM($C38:G38)</f>
        <v>351324.88207244594</v>
      </c>
      <c r="H40" s="10">
        <f>SUM($C38:H38)</f>
        <v>401804.55462280137</v>
      </c>
      <c r="I40" s="10">
        <f>SUM($C38:I38)</f>
        <v>458892.51643366297</v>
      </c>
      <c r="J40" s="10">
        <f>SUM($C38:J38)</f>
        <v>508106.06876523525</v>
      </c>
      <c r="K40" s="10">
        <f>SUM($C38:K38)</f>
        <v>548834.17771664169</v>
      </c>
      <c r="L40" s="10">
        <f>SUM($C38:L38)</f>
        <v>595163.54393972445</v>
      </c>
      <c r="M40" s="10">
        <f>SUM($C38:M38)</f>
        <v>631494.5886849392</v>
      </c>
      <c r="N40" s="10">
        <f>SUM($C38:N38)</f>
        <v>657020.51598702488</v>
      </c>
      <c r="O40" s="10">
        <f>SUM($C38:O38)</f>
        <v>686595.3097259088</v>
      </c>
      <c r="P40" s="10">
        <f>SUM($C38:P38)</f>
        <v>703383.93902854319</v>
      </c>
      <c r="Q40" s="10">
        <f>SUM($C38:Q38)</f>
        <v>706337.76832086011</v>
      </c>
      <c r="R40" s="10">
        <f>SUM($C38:R38)</f>
        <v>711035.15484589315</v>
      </c>
      <c r="S40" s="10">
        <f>SUM($C38:S38)</f>
        <v>699319.90599006368</v>
      </c>
      <c r="T40" s="10">
        <f>SUM($C38:T38)</f>
        <v>669777.47274095519</v>
      </c>
      <c r="U40" s="10">
        <f>SUM($C38:U38)</f>
        <v>638600.68010603311</v>
      </c>
      <c r="V40" s="10">
        <f>SUM($C38:V38)</f>
        <v>586164.07107999967</v>
      </c>
      <c r="W40" s="10">
        <f>SUM($C38:W38)</f>
        <v>510603.05741151725</v>
      </c>
      <c r="X40" s="10">
        <f>SUM($C38:X38)</f>
        <v>428634.10330188554</v>
      </c>
    </row>
    <row r="41" spans="1:24" x14ac:dyDescent="0.25">
      <c r="B41" s="3" t="s">
        <v>86</v>
      </c>
      <c r="C41" s="10">
        <f>SUM($C39:C39)</f>
        <v>85573.792419247678</v>
      </c>
      <c r="D41" s="10">
        <f>SUM($C39:D39)</f>
        <v>156184.97364787298</v>
      </c>
      <c r="E41" s="10">
        <f>SUM($C39:E39)</f>
        <v>212063.41276548826</v>
      </c>
      <c r="F41" s="10">
        <f>SUM($C39:F39)</f>
        <v>268404.98680974054</v>
      </c>
      <c r="G41" s="10">
        <f>SUM($C39:G39)</f>
        <v>315409.16278104478</v>
      </c>
      <c r="H41" s="10">
        <f>SUM($C39:H39)</f>
        <v>355303.98125169199</v>
      </c>
      <c r="I41" s="10">
        <f>SUM($C39:I39)</f>
        <v>398686.14035116485</v>
      </c>
      <c r="J41" s="10">
        <f>SUM($C39:J39)</f>
        <v>434646.00099319726</v>
      </c>
      <c r="K41" s="10">
        <f>SUM($C39:K39)</f>
        <v>463261.03010766488</v>
      </c>
      <c r="L41" s="10">
        <f>SUM($C39:L39)</f>
        <v>494559.48989238782</v>
      </c>
      <c r="M41" s="10">
        <f>SUM($C39:M39)</f>
        <v>518159.44378265121</v>
      </c>
      <c r="N41" s="10">
        <f>SUM($C39:N39)</f>
        <v>534102.86266332911</v>
      </c>
      <c r="O41" s="10">
        <f>SUM($C39:O39)</f>
        <v>551864.71738568088</v>
      </c>
      <c r="P41" s="10">
        <f>SUM($C39:P39)</f>
        <v>561559.73248268431</v>
      </c>
      <c r="Q41" s="10">
        <f>SUM($C39:Q39)</f>
        <v>563199.88903578254</v>
      </c>
      <c r="R41" s="10">
        <f>SUM($C39:R39)</f>
        <v>565707.8621058542</v>
      </c>
      <c r="S41" s="10">
        <f>SUM($C39:S39)</f>
        <v>559693.56677477574</v>
      </c>
      <c r="T41" s="10">
        <f>SUM($C39:T39)</f>
        <v>545110.59095991601</v>
      </c>
      <c r="U41" s="10">
        <f>SUM($C39:U39)</f>
        <v>530312.76252959284</v>
      </c>
      <c r="V41" s="10">
        <f>SUM($C39:V39)</f>
        <v>506381.37866705033</v>
      </c>
      <c r="W41" s="10">
        <f>SUM($C39:W39)</f>
        <v>473222.66685932653</v>
      </c>
      <c r="X41" s="10">
        <f>SUM($C39:X39)</f>
        <v>438635.42513465136</v>
      </c>
    </row>
    <row r="42" spans="1:24" x14ac:dyDescent="0.25">
      <c r="C42" s="2"/>
      <c r="D42" s="2"/>
    </row>
    <row r="43" spans="1:24" x14ac:dyDescent="0.25">
      <c r="B43" t="s">
        <v>397</v>
      </c>
      <c r="C43" s="2"/>
      <c r="D43" s="2"/>
    </row>
    <row r="44" spans="1:24" x14ac:dyDescent="0.25">
      <c r="B44" t="s">
        <v>398</v>
      </c>
      <c r="D44" s="5"/>
      <c r="E44" s="5"/>
    </row>
    <row r="45" spans="1:24" x14ac:dyDescent="0.25">
      <c r="B45" s="3" t="s">
        <v>343</v>
      </c>
      <c r="C45" s="4">
        <v>0.5</v>
      </c>
      <c r="D45" s="2"/>
    </row>
    <row r="46" spans="1:24" x14ac:dyDescent="0.25">
      <c r="B46" s="3" t="s">
        <v>342</v>
      </c>
      <c r="C46" s="4">
        <f>1-C45</f>
        <v>0.5</v>
      </c>
    </row>
    <row r="47" spans="1:24" x14ac:dyDescent="0.25">
      <c r="B47" s="8" t="s">
        <v>399</v>
      </c>
      <c r="I47" s="145">
        <v>0.03</v>
      </c>
    </row>
    <row r="48" spans="1:24" x14ac:dyDescent="0.25">
      <c r="B48" t="s">
        <v>415</v>
      </c>
      <c r="I48" s="145">
        <v>0.02</v>
      </c>
    </row>
    <row r="49" spans="2:11" x14ac:dyDescent="0.25">
      <c r="B49" t="s">
        <v>414</v>
      </c>
      <c r="I49" s="145">
        <v>0.1</v>
      </c>
    </row>
    <row r="50" spans="2:11" x14ac:dyDescent="0.25">
      <c r="B50" s="11" t="s">
        <v>406</v>
      </c>
      <c r="I50" s="146">
        <v>0.2</v>
      </c>
    </row>
    <row r="51" spans="2:11" ht="15.75" x14ac:dyDescent="0.25">
      <c r="B51" s="8" t="s">
        <v>407</v>
      </c>
      <c r="C51" s="147"/>
      <c r="D51" s="58"/>
      <c r="I51" s="63">
        <v>0.03</v>
      </c>
    </row>
    <row r="52" spans="2:11" ht="15.75" x14ac:dyDescent="0.25">
      <c r="B52" s="8" t="s">
        <v>410</v>
      </c>
      <c r="C52" s="58"/>
      <c r="D52" s="58"/>
      <c r="I52" s="63">
        <v>8.0000000000000002E-3</v>
      </c>
    </row>
    <row r="53" spans="2:11" x14ac:dyDescent="0.25">
      <c r="B53" s="8" t="s">
        <v>413</v>
      </c>
      <c r="I53" s="63">
        <v>0.02</v>
      </c>
    </row>
    <row r="61" spans="2:11" x14ac:dyDescent="0.25">
      <c r="I61" s="2"/>
    </row>
    <row r="62" spans="2:11" x14ac:dyDescent="0.25">
      <c r="C62" s="2"/>
    </row>
    <row r="64" spans="2:11" x14ac:dyDescent="0.25">
      <c r="K64" s="5"/>
    </row>
    <row r="66" spans="3:3" x14ac:dyDescent="0.25">
      <c r="C66" s="2"/>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7"/>
  <sheetViews>
    <sheetView zoomScale="80" zoomScaleNormal="80" workbookViewId="0">
      <selection sqref="A1:A3"/>
    </sheetView>
  </sheetViews>
  <sheetFormatPr defaultRowHeight="15" x14ac:dyDescent="0.25"/>
  <cols>
    <col min="2" max="2" width="59.42578125" customWidth="1"/>
    <col min="3" max="3" width="15.42578125" customWidth="1"/>
    <col min="4" max="4" width="12.140625" customWidth="1"/>
    <col min="5" max="5" width="12.42578125" customWidth="1"/>
    <col min="6" max="6" width="13.28515625" customWidth="1"/>
    <col min="7" max="7" width="12.42578125" customWidth="1"/>
    <col min="8" max="8" width="14" customWidth="1"/>
    <col min="9" max="9" width="14.42578125" customWidth="1"/>
    <col min="10" max="10" width="14.140625" customWidth="1"/>
    <col min="11" max="11" width="12.5703125" customWidth="1"/>
    <col min="12" max="12" width="13.28515625" customWidth="1"/>
    <col min="13" max="13" width="11.85546875" customWidth="1"/>
    <col min="14" max="14" width="11.140625" customWidth="1"/>
    <col min="15" max="15" width="11.5703125" customWidth="1"/>
    <col min="16" max="16" width="10.7109375" customWidth="1"/>
    <col min="17" max="17" width="11.42578125" customWidth="1"/>
    <col min="18" max="18" width="11" customWidth="1"/>
    <col min="19" max="19" width="12.140625" customWidth="1"/>
    <col min="20" max="20" width="11" customWidth="1"/>
    <col min="21" max="21" width="10.7109375" customWidth="1"/>
    <col min="22" max="22" width="11.42578125" customWidth="1"/>
    <col min="23" max="23" width="10.7109375" customWidth="1"/>
    <col min="24" max="24" width="11.42578125" customWidth="1"/>
  </cols>
  <sheetData>
    <row r="1" spans="1:24" ht="18" x14ac:dyDescent="0.25">
      <c r="A1" s="332" t="s">
        <v>528</v>
      </c>
      <c r="B1" s="1"/>
    </row>
    <row r="2" spans="1:24" x14ac:dyDescent="0.25">
      <c r="A2" s="335" t="s">
        <v>631</v>
      </c>
      <c r="B2" s="1"/>
    </row>
    <row r="3" spans="1:24" x14ac:dyDescent="0.25">
      <c r="A3" s="335" t="s">
        <v>630</v>
      </c>
      <c r="B3" s="1"/>
    </row>
    <row r="4" spans="1:24" x14ac:dyDescent="0.25">
      <c r="B4" t="s">
        <v>73</v>
      </c>
      <c r="C4" s="72">
        <v>0.04</v>
      </c>
    </row>
    <row r="5" spans="1:24" x14ac:dyDescent="0.25">
      <c r="B5" s="3" t="s">
        <v>74</v>
      </c>
      <c r="C5" s="3" t="s">
        <v>87</v>
      </c>
      <c r="D5" s="3" t="s">
        <v>87</v>
      </c>
      <c r="E5" s="3" t="s">
        <v>87</v>
      </c>
      <c r="F5" s="3">
        <v>1</v>
      </c>
      <c r="G5" s="3">
        <v>2</v>
      </c>
      <c r="H5" s="3">
        <v>3</v>
      </c>
      <c r="I5" s="3">
        <v>4</v>
      </c>
      <c r="J5" s="3">
        <v>5</v>
      </c>
      <c r="K5" s="3">
        <v>6</v>
      </c>
      <c r="L5" s="3">
        <v>7</v>
      </c>
      <c r="M5" s="3">
        <v>8</v>
      </c>
      <c r="N5" s="3">
        <v>9</v>
      </c>
      <c r="O5" s="3">
        <v>10</v>
      </c>
      <c r="P5" s="3">
        <v>11</v>
      </c>
      <c r="Q5" s="3">
        <v>12</v>
      </c>
      <c r="R5" s="3">
        <v>13</v>
      </c>
      <c r="S5" s="3">
        <v>14</v>
      </c>
      <c r="T5" s="3">
        <v>15</v>
      </c>
      <c r="U5" s="3">
        <v>16</v>
      </c>
      <c r="V5" s="3">
        <v>17</v>
      </c>
      <c r="W5" s="3">
        <v>18</v>
      </c>
      <c r="X5" s="3">
        <v>19</v>
      </c>
    </row>
    <row r="6" spans="1:24" x14ac:dyDescent="0.25">
      <c r="B6" s="3" t="s">
        <v>75</v>
      </c>
      <c r="C6" s="3">
        <v>1</v>
      </c>
      <c r="D6" s="3">
        <v>2</v>
      </c>
      <c r="E6" s="3">
        <v>3</v>
      </c>
      <c r="F6" s="3">
        <v>4</v>
      </c>
      <c r="G6" s="3">
        <v>5</v>
      </c>
      <c r="H6" s="3">
        <v>6</v>
      </c>
      <c r="I6" s="3">
        <v>7</v>
      </c>
      <c r="J6" s="3">
        <v>8</v>
      </c>
      <c r="K6" s="3">
        <v>9</v>
      </c>
      <c r="L6" s="3">
        <v>10</v>
      </c>
      <c r="M6" s="3">
        <v>11</v>
      </c>
      <c r="N6" s="3">
        <v>12</v>
      </c>
      <c r="O6" s="3">
        <v>13</v>
      </c>
      <c r="P6" s="3">
        <v>14</v>
      </c>
      <c r="Q6" s="3">
        <v>15</v>
      </c>
      <c r="R6" s="3">
        <v>16</v>
      </c>
      <c r="S6" s="3">
        <v>17</v>
      </c>
      <c r="T6" s="3">
        <v>18</v>
      </c>
      <c r="U6" s="3">
        <v>19</v>
      </c>
      <c r="V6" s="3">
        <v>20</v>
      </c>
      <c r="W6" s="3">
        <v>21</v>
      </c>
      <c r="X6" s="3">
        <v>22</v>
      </c>
    </row>
    <row r="7" spans="1:24" x14ac:dyDescent="0.25">
      <c r="B7" s="3" t="s">
        <v>76</v>
      </c>
      <c r="C7" s="3" t="s">
        <v>88</v>
      </c>
      <c r="D7" s="3" t="s">
        <v>89</v>
      </c>
      <c r="E7" s="3" t="s">
        <v>90</v>
      </c>
      <c r="F7" s="3" t="s">
        <v>91</v>
      </c>
      <c r="G7" s="3" t="s">
        <v>92</v>
      </c>
      <c r="H7" s="3" t="s">
        <v>93</v>
      </c>
      <c r="I7" s="3" t="s">
        <v>106</v>
      </c>
      <c r="J7" s="3" t="s">
        <v>107</v>
      </c>
      <c r="K7" s="3" t="s">
        <v>108</v>
      </c>
      <c r="L7" s="3" t="s">
        <v>109</v>
      </c>
      <c r="M7" s="3" t="s">
        <v>110</v>
      </c>
      <c r="N7" s="3" t="s">
        <v>111</v>
      </c>
      <c r="O7" s="3" t="s">
        <v>112</v>
      </c>
      <c r="P7" s="3" t="s">
        <v>113</v>
      </c>
      <c r="Q7" s="3" t="s">
        <v>114</v>
      </c>
      <c r="R7" s="3" t="s">
        <v>115</v>
      </c>
      <c r="S7" s="3" t="s">
        <v>116</v>
      </c>
      <c r="T7" s="3" t="s">
        <v>117</v>
      </c>
      <c r="U7" s="3" t="s">
        <v>266</v>
      </c>
      <c r="V7" s="3" t="s">
        <v>267</v>
      </c>
      <c r="W7" s="3" t="s">
        <v>268</v>
      </c>
      <c r="X7" s="3" t="s">
        <v>269</v>
      </c>
    </row>
    <row r="8" spans="1:24" x14ac:dyDescent="0.25">
      <c r="B8" s="53" t="s">
        <v>69</v>
      </c>
      <c r="C8" s="53"/>
      <c r="D8" s="53"/>
      <c r="E8" s="53"/>
      <c r="F8" s="53"/>
      <c r="G8" s="53"/>
      <c r="H8" s="53"/>
      <c r="I8" s="53"/>
      <c r="J8" s="53"/>
      <c r="K8" s="53"/>
      <c r="L8" s="53"/>
      <c r="M8" s="53"/>
      <c r="N8" s="53"/>
      <c r="O8" s="53"/>
      <c r="P8" s="53"/>
      <c r="Q8" s="53"/>
      <c r="R8" s="53"/>
      <c r="S8" s="53"/>
      <c r="T8" s="53"/>
      <c r="U8" s="53"/>
      <c r="V8" s="53"/>
      <c r="W8" s="53"/>
      <c r="X8" s="53"/>
    </row>
    <row r="9" spans="1:24" x14ac:dyDescent="0.25">
      <c r="B9" s="3" t="s">
        <v>77</v>
      </c>
      <c r="C9" s="3">
        <v>310</v>
      </c>
      <c r="D9" s="3">
        <f>$C9</f>
        <v>310</v>
      </c>
      <c r="E9" s="3">
        <f t="shared" ref="E9:X9" si="0">$C9</f>
        <v>310</v>
      </c>
      <c r="F9" s="3">
        <f t="shared" si="0"/>
        <v>310</v>
      </c>
      <c r="G9" s="3">
        <f t="shared" si="0"/>
        <v>310</v>
      </c>
      <c r="H9" s="3">
        <f t="shared" si="0"/>
        <v>310</v>
      </c>
      <c r="I9" s="3">
        <f t="shared" si="0"/>
        <v>310</v>
      </c>
      <c r="J9" s="3">
        <f t="shared" si="0"/>
        <v>310</v>
      </c>
      <c r="K9" s="3">
        <f t="shared" si="0"/>
        <v>310</v>
      </c>
      <c r="L9" s="3">
        <f t="shared" si="0"/>
        <v>310</v>
      </c>
      <c r="M9" s="3">
        <f t="shared" si="0"/>
        <v>310</v>
      </c>
      <c r="N9" s="3">
        <f t="shared" si="0"/>
        <v>310</v>
      </c>
      <c r="O9" s="3">
        <f t="shared" si="0"/>
        <v>310</v>
      </c>
      <c r="P9" s="3">
        <f t="shared" si="0"/>
        <v>310</v>
      </c>
      <c r="Q9" s="3">
        <f t="shared" si="0"/>
        <v>310</v>
      </c>
      <c r="R9" s="3">
        <f t="shared" si="0"/>
        <v>310</v>
      </c>
      <c r="S9" s="3">
        <f t="shared" si="0"/>
        <v>310</v>
      </c>
      <c r="T9" s="3">
        <f t="shared" si="0"/>
        <v>310</v>
      </c>
      <c r="U9" s="3">
        <f t="shared" si="0"/>
        <v>310</v>
      </c>
      <c r="V9" s="3">
        <f t="shared" si="0"/>
        <v>310</v>
      </c>
      <c r="W9" s="3">
        <f t="shared" si="0"/>
        <v>310</v>
      </c>
      <c r="X9" s="3">
        <f t="shared" si="0"/>
        <v>310</v>
      </c>
    </row>
    <row r="10" spans="1:24" x14ac:dyDescent="0.25">
      <c r="A10" s="8"/>
      <c r="B10" s="3" t="s">
        <v>392</v>
      </c>
      <c r="C10" s="47">
        <f>'A1'!G13</f>
        <v>10117.86991692648</v>
      </c>
      <c r="D10" s="47">
        <f>'A1'!H13</f>
        <v>10202.745500553152</v>
      </c>
      <c r="E10" s="47">
        <f>'A1'!I13</f>
        <v>10287.621084179824</v>
      </c>
      <c r="F10" s="47">
        <f>'A1'!J13</f>
        <v>10372.496667806496</v>
      </c>
      <c r="G10" s="47">
        <f>'A1'!K13</f>
        <v>10457.539001106305</v>
      </c>
      <c r="H10" s="47">
        <f>'A1'!L13</f>
        <v>10542.748084079249</v>
      </c>
      <c r="I10" s="47">
        <f>'A1'!M13</f>
        <v>10627.456918032784</v>
      </c>
      <c r="J10" s="47">
        <f>'A1'!N13</f>
        <v>10712.499251332592</v>
      </c>
      <c r="K10" s="47">
        <f>'A1'!O13</f>
        <v>10797.541584632401</v>
      </c>
      <c r="L10" s="47">
        <f>'A1'!P13</f>
        <v>10882.417168259073</v>
      </c>
      <c r="M10" s="47">
        <f>'A1'!Q13</f>
        <v>10967.292751885745</v>
      </c>
      <c r="N10" s="47">
        <f>'A1'!R13</f>
        <v>11052.335085185554</v>
      </c>
      <c r="O10" s="47">
        <f>'A1'!S13</f>
        <v>11137.043919139089</v>
      </c>
      <c r="P10" s="47">
        <f>'A1'!T13</f>
        <v>11222.253002112035</v>
      </c>
      <c r="Q10" s="47">
        <f>'A1'!U13</f>
        <v>11307.295335411844</v>
      </c>
      <c r="R10" s="47">
        <f>'A1'!V13</f>
        <v>11392.004169365378</v>
      </c>
      <c r="S10" s="47">
        <f>'A1'!W13</f>
        <v>11477.046502665187</v>
      </c>
      <c r="T10" s="47">
        <f>'A1'!X13</f>
        <v>11562.723684613711</v>
      </c>
      <c r="U10" s="47">
        <f>'A1'!Y13</f>
        <v>11649.040454413076</v>
      </c>
      <c r="V10" s="47">
        <f>'A1'!Z13</f>
        <v>11736.001586643977</v>
      </c>
      <c r="W10" s="47">
        <f>'A1'!AA13</f>
        <v>11823.611891529783</v>
      </c>
      <c r="X10" s="47">
        <f>'A1'!AB13</f>
        <v>11911.87621520261</v>
      </c>
    </row>
    <row r="11" spans="1:24" x14ac:dyDescent="0.25">
      <c r="A11" s="8"/>
      <c r="B11" s="3" t="s">
        <v>149</v>
      </c>
      <c r="C11" s="55">
        <f>C14/C10</f>
        <v>0.59365414944101058</v>
      </c>
      <c r="D11" s="55">
        <f t="shared" ref="D11:X11" si="1">D14/D10</f>
        <v>0.62256321622682154</v>
      </c>
      <c r="E11" s="55">
        <f t="shared" si="1"/>
        <v>0.65286280786319972</v>
      </c>
      <c r="F11" s="55">
        <f t="shared" si="1"/>
        <v>0.67157819732387991</v>
      </c>
      <c r="G11" s="55">
        <f t="shared" si="1"/>
        <v>0.68410409850622289</v>
      </c>
      <c r="H11" s="55">
        <f t="shared" si="1"/>
        <v>0.6900121257116737</v>
      </c>
      <c r="I11" s="55">
        <f t="shared" si="1"/>
        <v>0.69595105617303477</v>
      </c>
      <c r="J11" s="55">
        <f t="shared" si="1"/>
        <v>0.70192034797697755</v>
      </c>
      <c r="K11" s="55">
        <f t="shared" si="1"/>
        <v>0.70791942809247455</v>
      </c>
      <c r="L11" s="55">
        <f t="shared" si="1"/>
        <v>0.71394769128352553</v>
      </c>
      <c r="M11" s="55">
        <f t="shared" si="1"/>
        <v>0.72000449898757291</v>
      </c>
      <c r="N11" s="55">
        <f t="shared" si="1"/>
        <v>0.72608917815855545</v>
      </c>
      <c r="O11" s="55">
        <f t="shared" si="1"/>
        <v>0.73220102007351684</v>
      </c>
      <c r="P11" s="55">
        <f t="shared" si="1"/>
        <v>0.73833927910165609</v>
      </c>
      <c r="Q11" s="55">
        <f t="shared" si="1"/>
        <v>0.74450317143466427</v>
      </c>
      <c r="R11" s="55">
        <f t="shared" si="1"/>
        <v>0.75069187377717062</v>
      </c>
      <c r="S11" s="55">
        <f t="shared" si="1"/>
        <v>0.75690452199607261</v>
      </c>
      <c r="T11" s="55">
        <f t="shared" si="1"/>
        <v>0.76314020972749363</v>
      </c>
      <c r="U11" s="55">
        <f t="shared" si="1"/>
        <v>0.769397986940075</v>
      </c>
      <c r="V11" s="55">
        <f t="shared" si="1"/>
        <v>0.77567685845326451</v>
      </c>
      <c r="W11" s="55">
        <f t="shared" si="1"/>
        <v>0.78197578240922816</v>
      </c>
      <c r="X11" s="55">
        <f t="shared" si="1"/>
        <v>0.78829366869696893</v>
      </c>
    </row>
    <row r="12" spans="1:24" x14ac:dyDescent="0.25">
      <c r="A12" s="8"/>
      <c r="B12" s="3" t="s">
        <v>393</v>
      </c>
      <c r="C12" s="71">
        <f>C14*$C45</f>
        <v>3003.2577298438887</v>
      </c>
      <c r="D12" s="71">
        <f t="shared" ref="D12:X12" si="2">D14*$C45</f>
        <v>3175.927026584051</v>
      </c>
      <c r="E12" s="71">
        <f t="shared" si="2"/>
        <v>3358.2025936251475</v>
      </c>
      <c r="F12" s="71">
        <f t="shared" si="2"/>
        <v>3482.9713069567188</v>
      </c>
      <c r="G12" s="71">
        <f t="shared" si="2"/>
        <v>3577.0226454727476</v>
      </c>
      <c r="H12" s="71">
        <f t="shared" si="2"/>
        <v>3637.312008169099</v>
      </c>
      <c r="I12" s="71">
        <f t="shared" si="2"/>
        <v>3698.0949332691703</v>
      </c>
      <c r="J12" s="71">
        <f t="shared" si="2"/>
        <v>3759.6606010992423</v>
      </c>
      <c r="K12" s="71">
        <f t="shared" si="2"/>
        <v>3821.8947316988406</v>
      </c>
      <c r="L12" s="71">
        <f t="shared" si="2"/>
        <v>3884.7383064313835</v>
      </c>
      <c r="M12" s="71">
        <f t="shared" si="2"/>
        <v>3948.2500615357681</v>
      </c>
      <c r="N12" s="71">
        <f t="shared" si="2"/>
        <v>4012.4904493676731</v>
      </c>
      <c r="O12" s="71">
        <f t="shared" si="2"/>
        <v>4077.2774590985991</v>
      </c>
      <c r="P12" s="71">
        <f t="shared" si="2"/>
        <v>4142.9150957378979</v>
      </c>
      <c r="Q12" s="71">
        <f t="shared" si="2"/>
        <v>4209.1586187812518</v>
      </c>
      <c r="R12" s="71">
        <f t="shared" si="2"/>
        <v>4275.9424779891178</v>
      </c>
      <c r="S12" s="71">
        <f t="shared" si="2"/>
        <v>4343.514198513245</v>
      </c>
      <c r="T12" s="71">
        <f t="shared" si="2"/>
        <v>4411.9896888485828</v>
      </c>
      <c r="U12" s="71">
        <f t="shared" si="2"/>
        <v>4481.3741377044589</v>
      </c>
      <c r="V12" s="71">
        <f t="shared" si="2"/>
        <v>4551.6724207652642</v>
      </c>
      <c r="W12" s="71">
        <f t="shared" si="2"/>
        <v>4622.8890798910279</v>
      </c>
      <c r="X12" s="71">
        <f t="shared" si="2"/>
        <v>4695.028301373115</v>
      </c>
    </row>
    <row r="13" spans="1:24" x14ac:dyDescent="0.25">
      <c r="A13" s="8"/>
      <c r="B13" s="3" t="s">
        <v>394</v>
      </c>
      <c r="C13" s="71">
        <f>C14*$C46</f>
        <v>3003.2577298438887</v>
      </c>
      <c r="D13" s="71">
        <f t="shared" ref="D13:X13" si="3">D14*$C46</f>
        <v>3175.927026584051</v>
      </c>
      <c r="E13" s="71">
        <f t="shared" si="3"/>
        <v>3358.2025936251475</v>
      </c>
      <c r="F13" s="71">
        <f t="shared" si="3"/>
        <v>3482.9713069567188</v>
      </c>
      <c r="G13" s="71">
        <f t="shared" si="3"/>
        <v>3577.0226454727476</v>
      </c>
      <c r="H13" s="71">
        <f t="shared" si="3"/>
        <v>3637.312008169099</v>
      </c>
      <c r="I13" s="71">
        <f t="shared" si="3"/>
        <v>3698.0949332691703</v>
      </c>
      <c r="J13" s="71">
        <f t="shared" si="3"/>
        <v>3759.6606010992423</v>
      </c>
      <c r="K13" s="71">
        <f t="shared" si="3"/>
        <v>3821.8947316988406</v>
      </c>
      <c r="L13" s="71">
        <f t="shared" si="3"/>
        <v>3884.7383064313835</v>
      </c>
      <c r="M13" s="71">
        <f t="shared" si="3"/>
        <v>3948.2500615357681</v>
      </c>
      <c r="N13" s="71">
        <f t="shared" si="3"/>
        <v>4012.4904493676731</v>
      </c>
      <c r="O13" s="71">
        <f t="shared" si="3"/>
        <v>4077.2774590985991</v>
      </c>
      <c r="P13" s="71">
        <f t="shared" si="3"/>
        <v>4142.9150957378979</v>
      </c>
      <c r="Q13" s="71">
        <f t="shared" si="3"/>
        <v>4209.1586187812518</v>
      </c>
      <c r="R13" s="71">
        <f t="shared" si="3"/>
        <v>4275.9424779891178</v>
      </c>
      <c r="S13" s="71">
        <f t="shared" si="3"/>
        <v>4343.514198513245</v>
      </c>
      <c r="T13" s="71">
        <f t="shared" si="3"/>
        <v>4411.9896888485828</v>
      </c>
      <c r="U13" s="71">
        <f t="shared" si="3"/>
        <v>4481.3741377044589</v>
      </c>
      <c r="V13" s="71">
        <f t="shared" si="3"/>
        <v>4551.6724207652642</v>
      </c>
      <c r="W13" s="71">
        <f t="shared" si="3"/>
        <v>4622.8890798910279</v>
      </c>
      <c r="X13" s="71">
        <f t="shared" si="3"/>
        <v>4695.028301373115</v>
      </c>
    </row>
    <row r="14" spans="1:24" x14ac:dyDescent="0.25">
      <c r="B14" s="3" t="s">
        <v>395</v>
      </c>
      <c r="C14" s="57">
        <f>'A1'!G10</f>
        <v>6006.5154596877774</v>
      </c>
      <c r="D14" s="57">
        <f>'A1'!H10</f>
        <v>6351.8540531681019</v>
      </c>
      <c r="E14" s="57">
        <f>'A1'!I10</f>
        <v>6716.4051872502951</v>
      </c>
      <c r="F14" s="57">
        <f>'A1'!J10</f>
        <v>6965.9426139134375</v>
      </c>
      <c r="G14" s="57">
        <f>'A1'!K10</f>
        <v>7154.0452909454953</v>
      </c>
      <c r="H14" s="57">
        <f>'A1'!L10</f>
        <v>7274.6240163381981</v>
      </c>
      <c r="I14" s="57">
        <f>'A1'!M10</f>
        <v>7396.1898665383405</v>
      </c>
      <c r="J14" s="57">
        <f>'A1'!N10</f>
        <v>7519.3212021984846</v>
      </c>
      <c r="K14" s="57">
        <f>'A1'!O10</f>
        <v>7643.7894633976812</v>
      </c>
      <c r="L14" s="57">
        <f>'A1'!P10</f>
        <v>7769.4766128627671</v>
      </c>
      <c r="M14" s="57">
        <f>'A1'!Q10</f>
        <v>7896.5001230715361</v>
      </c>
      <c r="N14" s="57">
        <f>'A1'!R10</f>
        <v>8024.9808987353463</v>
      </c>
      <c r="O14" s="57">
        <f>'A1'!S10</f>
        <v>8154.5549181971983</v>
      </c>
      <c r="P14" s="57">
        <f>'A1'!T10</f>
        <v>8285.8301914757958</v>
      </c>
      <c r="Q14" s="57">
        <f>'A1'!U10</f>
        <v>8418.3172375625036</v>
      </c>
      <c r="R14" s="57">
        <f>'A1'!V10</f>
        <v>8551.8849559782357</v>
      </c>
      <c r="S14" s="57">
        <f>'A1'!W10</f>
        <v>8687.02839702649</v>
      </c>
      <c r="T14" s="57">
        <f>'A1'!X10</f>
        <v>8823.9793776971655</v>
      </c>
      <c r="U14" s="57">
        <f>'A1'!Y10</f>
        <v>8962.7482754089178</v>
      </c>
      <c r="V14" s="57">
        <f>'A1'!Z10</f>
        <v>9103.3448415305284</v>
      </c>
      <c r="W14" s="57">
        <f>'A1'!AA10</f>
        <v>9245.7781597820558</v>
      </c>
      <c r="X14" s="57">
        <f>'A1'!AB10</f>
        <v>9390.0566027462301</v>
      </c>
    </row>
    <row r="15" spans="1:24" x14ac:dyDescent="0.25">
      <c r="B15" s="3" t="s">
        <v>253</v>
      </c>
      <c r="C15" s="54">
        <f>SUM($C14:C14)</f>
        <v>6006.5154596877774</v>
      </c>
      <c r="D15" s="54">
        <f>SUM($C14:D14)</f>
        <v>12358.369512855879</v>
      </c>
      <c r="E15" s="54">
        <f>SUM($C14:E14)</f>
        <v>19074.774700106173</v>
      </c>
      <c r="F15" s="54">
        <f>SUM($C14:F14)</f>
        <v>26040.71731401961</v>
      </c>
      <c r="G15" s="54">
        <f>SUM($C14:G14)</f>
        <v>33194.762604965108</v>
      </c>
      <c r="H15" s="54">
        <f>SUM($C14:H14)</f>
        <v>40469.386621303303</v>
      </c>
      <c r="I15" s="54">
        <f>SUM($C14:I14)</f>
        <v>47865.576487841645</v>
      </c>
      <c r="J15" s="54">
        <f>SUM($C14:J14)</f>
        <v>55384.897690040132</v>
      </c>
      <c r="K15" s="54">
        <f>SUM($C14:K14)</f>
        <v>63028.687153437815</v>
      </c>
      <c r="L15" s="54">
        <f>SUM($C14:L14)</f>
        <v>70798.163766300582</v>
      </c>
      <c r="M15" s="54">
        <f>SUM($C14:M14)</f>
        <v>78694.663889372125</v>
      </c>
      <c r="N15" s="54">
        <f>SUM($C14:N14)</f>
        <v>86719.644788107471</v>
      </c>
      <c r="O15" s="54">
        <f>SUM($C14:O14)</f>
        <v>94874.199706304673</v>
      </c>
      <c r="P15" s="54">
        <f>SUM($C14:P14)</f>
        <v>103160.02989778046</v>
      </c>
      <c r="Q15" s="54">
        <f>SUM($C14:Q14)</f>
        <v>111578.34713534296</v>
      </c>
      <c r="R15" s="54">
        <f>SUM($C14:R14)</f>
        <v>120130.2320913212</v>
      </c>
      <c r="S15" s="54">
        <f>SUM($C14:S14)</f>
        <v>128817.26048834769</v>
      </c>
      <c r="T15" s="54">
        <f>SUM($C14:T14)</f>
        <v>137641.23986604487</v>
      </c>
      <c r="U15" s="54">
        <f>SUM($C14:U14)</f>
        <v>146603.9881414538</v>
      </c>
      <c r="V15" s="54">
        <f>SUM($C14:V14)</f>
        <v>155707.33298298431</v>
      </c>
      <c r="W15" s="54">
        <f>SUM($C14:W14)</f>
        <v>164953.11114276637</v>
      </c>
      <c r="X15" s="54">
        <f>SUM($C14:X14)</f>
        <v>174343.16774551259</v>
      </c>
    </row>
    <row r="16" spans="1:24" x14ac:dyDescent="0.25">
      <c r="B16" s="53" t="s">
        <v>70</v>
      </c>
      <c r="C16" s="53"/>
      <c r="D16" s="53"/>
      <c r="E16" s="53"/>
      <c r="F16" s="53"/>
      <c r="G16" s="53"/>
      <c r="H16" s="53"/>
      <c r="I16" s="53"/>
      <c r="J16" s="53"/>
      <c r="K16" s="53"/>
      <c r="L16" s="53"/>
      <c r="M16" s="53"/>
      <c r="N16" s="53"/>
      <c r="O16" s="53"/>
      <c r="P16" s="53"/>
      <c r="Q16" s="53"/>
      <c r="R16" s="53"/>
      <c r="S16" s="53"/>
      <c r="T16" s="53"/>
      <c r="U16" s="53"/>
      <c r="V16" s="53"/>
      <c r="W16" s="53"/>
      <c r="X16" s="53"/>
    </row>
    <row r="17" spans="1:24" x14ac:dyDescent="0.25">
      <c r="A17" s="4">
        <v>1.03</v>
      </c>
      <c r="B17" s="3" t="s">
        <v>396</v>
      </c>
      <c r="C17" s="16">
        <v>55</v>
      </c>
      <c r="D17" s="9">
        <f>C17</f>
        <v>55</v>
      </c>
      <c r="E17" s="9">
        <f>C17</f>
        <v>55</v>
      </c>
      <c r="F17" s="9">
        <f>$C$17*($A17)^E$6</f>
        <v>60.099985000000004</v>
      </c>
      <c r="G17" s="9">
        <f>F17</f>
        <v>60.099985000000004</v>
      </c>
      <c r="H17" s="9">
        <f>F17</f>
        <v>60.099985000000004</v>
      </c>
      <c r="I17" s="9">
        <f>$C$17*($A17)^H$6</f>
        <v>65.672876309094988</v>
      </c>
      <c r="J17" s="9">
        <f>I17</f>
        <v>65.672876309094988</v>
      </c>
      <c r="K17" s="9">
        <f>I17</f>
        <v>65.672876309094988</v>
      </c>
      <c r="L17" s="9">
        <f>$C$17*($A17)^K$6</f>
        <v>71.762525110608451</v>
      </c>
      <c r="M17" s="9">
        <f>L17</f>
        <v>71.762525110608451</v>
      </c>
      <c r="N17" s="9">
        <f>L17</f>
        <v>71.762525110608451</v>
      </c>
      <c r="O17" s="9">
        <f>$C$17*($A17)^N$6</f>
        <v>78.416848776539823</v>
      </c>
      <c r="P17" s="9">
        <f>O17</f>
        <v>78.416848776539823</v>
      </c>
      <c r="Q17" s="9">
        <f>O17</f>
        <v>78.416848776539823</v>
      </c>
      <c r="R17" s="9">
        <f>$C$17*($A17)^Q$6</f>
        <v>85.688207913042049</v>
      </c>
      <c r="S17" s="9">
        <f>R17</f>
        <v>85.688207913042049</v>
      </c>
      <c r="T17" s="9">
        <f>R17</f>
        <v>85.688207913042049</v>
      </c>
      <c r="U17" s="9">
        <f>$C$17*($A17)^T$6</f>
        <v>93.633818368194682</v>
      </c>
      <c r="V17" s="9">
        <f>U17</f>
        <v>93.633818368194682</v>
      </c>
      <c r="W17" s="9">
        <f>U17</f>
        <v>93.633818368194682</v>
      </c>
      <c r="X17" s="9">
        <f>$C$17*($A17)^W$6</f>
        <v>102.31620144402225</v>
      </c>
    </row>
    <row r="18" spans="1:24" x14ac:dyDescent="0.25">
      <c r="B18" s="3" t="s">
        <v>142</v>
      </c>
      <c r="C18" s="9">
        <v>0</v>
      </c>
      <c r="D18" s="9">
        <v>0</v>
      </c>
      <c r="E18" s="9">
        <v>0</v>
      </c>
      <c r="F18" s="9">
        <v>0</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row>
    <row r="19" spans="1:24" x14ac:dyDescent="0.25">
      <c r="B19" s="3" t="s">
        <v>143</v>
      </c>
      <c r="C19" s="9">
        <f>C12*C17</f>
        <v>165179.17514141387</v>
      </c>
      <c r="D19" s="9">
        <f t="shared" ref="D19:X19" si="4">D12*D17</f>
        <v>174675.98646212279</v>
      </c>
      <c r="E19" s="9">
        <f t="shared" si="4"/>
        <v>184701.14264938311</v>
      </c>
      <c r="F19" s="9">
        <f t="shared" si="4"/>
        <v>209326.52330352922</v>
      </c>
      <c r="G19" s="9">
        <f t="shared" si="4"/>
        <v>214979.00733757246</v>
      </c>
      <c r="H19" s="9">
        <f t="shared" si="4"/>
        <v>218602.39713128275</v>
      </c>
      <c r="I19" s="9">
        <f t="shared" si="4"/>
        <v>242864.5311318771</v>
      </c>
      <c r="J19" s="9">
        <f t="shared" si="4"/>
        <v>246907.72562016826</v>
      </c>
      <c r="K19" s="9">
        <f t="shared" si="4"/>
        <v>250994.81998123974</v>
      </c>
      <c r="L19" s="9">
        <f t="shared" si="4"/>
        <v>278778.63026342471</v>
      </c>
      <c r="M19" s="9">
        <f t="shared" si="4"/>
        <v>283336.39418392192</v>
      </c>
      <c r="N19" s="9">
        <f t="shared" si="4"/>
        <v>287946.44662882423</v>
      </c>
      <c r="O19" s="9">
        <f t="shared" si="4"/>
        <v>319727.24993012939</v>
      </c>
      <c r="P19" s="9">
        <f t="shared" si="4"/>
        <v>324874.34655652277</v>
      </c>
      <c r="Q19" s="9">
        <f t="shared" si="4"/>
        <v>330068.95488543867</v>
      </c>
      <c r="R19" s="9">
        <f t="shared" si="4"/>
        <v>366397.84807813977</v>
      </c>
      <c r="S19" s="9">
        <f t="shared" si="4"/>
        <v>372187.94771545311</v>
      </c>
      <c r="T19" s="9">
        <f t="shared" si="4"/>
        <v>378055.48976825504</v>
      </c>
      <c r="U19" s="9">
        <f t="shared" si="4"/>
        <v>419608.17204974435</v>
      </c>
      <c r="V19" s="9">
        <f t="shared" si="4"/>
        <v>426190.46871745575</v>
      </c>
      <c r="W19" s="9">
        <f t="shared" si="4"/>
        <v>432858.75644282711</v>
      </c>
      <c r="X19" s="9">
        <f t="shared" si="4"/>
        <v>480377.46146867727</v>
      </c>
    </row>
    <row r="20" spans="1:24" x14ac:dyDescent="0.25">
      <c r="B20" s="3" t="s">
        <v>144</v>
      </c>
      <c r="C20" s="9">
        <f>C13*C18</f>
        <v>0</v>
      </c>
      <c r="D20" s="9">
        <f t="shared" ref="D20:X20" si="5">D13*D18</f>
        <v>0</v>
      </c>
      <c r="E20" s="9">
        <f t="shared" si="5"/>
        <v>0</v>
      </c>
      <c r="F20" s="9">
        <f t="shared" si="5"/>
        <v>0</v>
      </c>
      <c r="G20" s="9">
        <f t="shared" si="5"/>
        <v>0</v>
      </c>
      <c r="H20" s="9">
        <f t="shared" si="5"/>
        <v>0</v>
      </c>
      <c r="I20" s="9">
        <f t="shared" si="5"/>
        <v>0</v>
      </c>
      <c r="J20" s="9">
        <f t="shared" si="5"/>
        <v>0</v>
      </c>
      <c r="K20" s="9">
        <f t="shared" si="5"/>
        <v>0</v>
      </c>
      <c r="L20" s="9">
        <f t="shared" si="5"/>
        <v>0</v>
      </c>
      <c r="M20" s="9">
        <f t="shared" si="5"/>
        <v>0</v>
      </c>
      <c r="N20" s="9">
        <f t="shared" si="5"/>
        <v>0</v>
      </c>
      <c r="O20" s="9">
        <f t="shared" si="5"/>
        <v>0</v>
      </c>
      <c r="P20" s="9">
        <f t="shared" si="5"/>
        <v>0</v>
      </c>
      <c r="Q20" s="9">
        <f t="shared" si="5"/>
        <v>0</v>
      </c>
      <c r="R20" s="9">
        <f t="shared" si="5"/>
        <v>0</v>
      </c>
      <c r="S20" s="9">
        <f t="shared" si="5"/>
        <v>0</v>
      </c>
      <c r="T20" s="9">
        <f t="shared" si="5"/>
        <v>0</v>
      </c>
      <c r="U20" s="9">
        <f t="shared" si="5"/>
        <v>0</v>
      </c>
      <c r="V20" s="9">
        <f t="shared" si="5"/>
        <v>0</v>
      </c>
      <c r="W20" s="9">
        <f t="shared" si="5"/>
        <v>0</v>
      </c>
      <c r="X20" s="9">
        <f t="shared" si="5"/>
        <v>0</v>
      </c>
    </row>
    <row r="21" spans="1:24" x14ac:dyDescent="0.25">
      <c r="A21" s="4">
        <f>1+K48</f>
        <v>1.02</v>
      </c>
      <c r="B21" s="3" t="s">
        <v>401</v>
      </c>
      <c r="C21" s="16">
        <f>'B1'!D88</f>
        <v>298635.3</v>
      </c>
      <c r="D21" s="9">
        <f>C21*($A21)</f>
        <v>304608.00599999999</v>
      </c>
      <c r="E21" s="9">
        <f t="shared" ref="E21:X24" si="6">D21*($A21)</f>
        <v>310700.16612000001</v>
      </c>
      <c r="F21" s="9">
        <f t="shared" si="6"/>
        <v>316914.16944239999</v>
      </c>
      <c r="G21" s="9">
        <f t="shared" si="6"/>
        <v>323252.452831248</v>
      </c>
      <c r="H21" s="9">
        <f t="shared" si="6"/>
        <v>329717.50188787299</v>
      </c>
      <c r="I21" s="9">
        <f t="shared" si="6"/>
        <v>336311.85192563047</v>
      </c>
      <c r="J21" s="9">
        <f t="shared" si="6"/>
        <v>343038.08896414307</v>
      </c>
      <c r="K21" s="9">
        <f t="shared" si="6"/>
        <v>349898.85074342595</v>
      </c>
      <c r="L21" s="9">
        <f t="shared" si="6"/>
        <v>356896.82775829447</v>
      </c>
      <c r="M21" s="9">
        <f t="shared" si="6"/>
        <v>364034.76431346039</v>
      </c>
      <c r="N21" s="9">
        <f t="shared" si="6"/>
        <v>371315.45959972963</v>
      </c>
      <c r="O21" s="9">
        <f t="shared" si="6"/>
        <v>378741.76879172423</v>
      </c>
      <c r="P21" s="9">
        <f t="shared" si="6"/>
        <v>386316.60416755872</v>
      </c>
      <c r="Q21" s="9">
        <f t="shared" si="6"/>
        <v>394042.93625090987</v>
      </c>
      <c r="R21" s="9">
        <f t="shared" si="6"/>
        <v>401923.79497592809</v>
      </c>
      <c r="S21" s="9">
        <f t="shared" si="6"/>
        <v>409962.27087544667</v>
      </c>
      <c r="T21" s="9">
        <f t="shared" si="6"/>
        <v>418161.51629295561</v>
      </c>
      <c r="U21" s="9">
        <f t="shared" si="6"/>
        <v>426524.74661881471</v>
      </c>
      <c r="V21" s="9">
        <f t="shared" si="6"/>
        <v>435055.24155119102</v>
      </c>
      <c r="W21" s="9">
        <f t="shared" si="6"/>
        <v>443756.34638221486</v>
      </c>
      <c r="X21" s="9">
        <f t="shared" si="6"/>
        <v>452631.47330985917</v>
      </c>
    </row>
    <row r="22" spans="1:24" x14ac:dyDescent="0.25">
      <c r="A22" s="4">
        <f>1+K49</f>
        <v>1.1000000000000001</v>
      </c>
      <c r="B22" s="3" t="s">
        <v>404</v>
      </c>
      <c r="C22" s="16">
        <f>'B1'!D89</f>
        <v>87240</v>
      </c>
      <c r="D22" s="9">
        <f t="shared" ref="D22:S24" si="7">C22*($A22)</f>
        <v>95964.000000000015</v>
      </c>
      <c r="E22" s="9">
        <f t="shared" si="7"/>
        <v>105560.40000000002</v>
      </c>
      <c r="F22" s="9">
        <f t="shared" si="7"/>
        <v>116116.44000000003</v>
      </c>
      <c r="G22" s="9">
        <f t="shared" si="7"/>
        <v>127728.08400000005</v>
      </c>
      <c r="H22" s="9">
        <f t="shared" si="7"/>
        <v>140500.89240000007</v>
      </c>
      <c r="I22" s="9">
        <f t="shared" si="7"/>
        <v>154550.9816400001</v>
      </c>
      <c r="J22" s="9">
        <f t="shared" si="7"/>
        <v>170006.07980400012</v>
      </c>
      <c r="K22" s="9">
        <f t="shared" si="7"/>
        <v>187006.68778440016</v>
      </c>
      <c r="L22" s="9">
        <f t="shared" si="7"/>
        <v>205707.3565628402</v>
      </c>
      <c r="M22" s="9">
        <f t="shared" si="7"/>
        <v>226278.09221912423</v>
      </c>
      <c r="N22" s="9">
        <f t="shared" si="7"/>
        <v>248905.90144103667</v>
      </c>
      <c r="O22" s="9">
        <f t="shared" si="7"/>
        <v>273796.49158514035</v>
      </c>
      <c r="P22" s="9">
        <f t="shared" si="7"/>
        <v>301176.1407436544</v>
      </c>
      <c r="Q22" s="9">
        <f t="shared" si="7"/>
        <v>331293.75481801986</v>
      </c>
      <c r="R22" s="9">
        <f t="shared" si="7"/>
        <v>364423.1302998219</v>
      </c>
      <c r="S22" s="9">
        <f t="shared" si="7"/>
        <v>400865.44332980411</v>
      </c>
      <c r="T22" s="9">
        <f t="shared" si="6"/>
        <v>440951.98766278458</v>
      </c>
      <c r="U22" s="9">
        <f t="shared" si="6"/>
        <v>485047.18642906309</v>
      </c>
      <c r="V22" s="9">
        <f t="shared" si="6"/>
        <v>533551.90507196949</v>
      </c>
      <c r="W22" s="9">
        <f t="shared" si="6"/>
        <v>586907.09557916655</v>
      </c>
      <c r="X22" s="9">
        <f t="shared" si="6"/>
        <v>645597.80513708328</v>
      </c>
    </row>
    <row r="23" spans="1:24" x14ac:dyDescent="0.25">
      <c r="A23" s="4">
        <f>1+K48</f>
        <v>1.02</v>
      </c>
      <c r="B23" s="3" t="s">
        <v>402</v>
      </c>
      <c r="C23" s="16">
        <f>'B1'!D90</f>
        <v>46491</v>
      </c>
      <c r="D23" s="9">
        <f t="shared" si="7"/>
        <v>47420.82</v>
      </c>
      <c r="E23" s="9">
        <f t="shared" si="6"/>
        <v>48369.236400000002</v>
      </c>
      <c r="F23" s="9">
        <f t="shared" si="6"/>
        <v>49336.621127999999</v>
      </c>
      <c r="G23" s="9">
        <f t="shared" si="6"/>
        <v>50323.353550560001</v>
      </c>
      <c r="H23" s="9">
        <f t="shared" si="6"/>
        <v>51329.820621571205</v>
      </c>
      <c r="I23" s="9">
        <f t="shared" si="6"/>
        <v>52356.417034002632</v>
      </c>
      <c r="J23" s="9">
        <f t="shared" si="6"/>
        <v>53403.545374682682</v>
      </c>
      <c r="K23" s="9">
        <f t="shared" si="6"/>
        <v>54471.616282176336</v>
      </c>
      <c r="L23" s="9">
        <f t="shared" si="6"/>
        <v>55561.048607819866</v>
      </c>
      <c r="M23" s="9">
        <f t="shared" si="6"/>
        <v>56672.269579976266</v>
      </c>
      <c r="N23" s="9">
        <f t="shared" si="6"/>
        <v>57805.714971575791</v>
      </c>
      <c r="O23" s="9">
        <f t="shared" si="6"/>
        <v>58961.829271007307</v>
      </c>
      <c r="P23" s="9">
        <f t="shared" si="6"/>
        <v>60141.065856427456</v>
      </c>
      <c r="Q23" s="9">
        <f t="shared" si="6"/>
        <v>61343.88717355601</v>
      </c>
      <c r="R23" s="9">
        <f t="shared" si="6"/>
        <v>62570.764917027132</v>
      </c>
      <c r="S23" s="9">
        <f t="shared" si="6"/>
        <v>63822.180215367676</v>
      </c>
      <c r="T23" s="9">
        <f t="shared" si="6"/>
        <v>65098.623819675027</v>
      </c>
      <c r="U23" s="9">
        <f t="shared" si="6"/>
        <v>66400.596296068528</v>
      </c>
      <c r="V23" s="9">
        <f t="shared" si="6"/>
        <v>67728.608221989896</v>
      </c>
      <c r="W23" s="9">
        <f t="shared" si="6"/>
        <v>69083.180386429696</v>
      </c>
      <c r="X23" s="9">
        <f t="shared" si="6"/>
        <v>70464.843994158291</v>
      </c>
    </row>
    <row r="24" spans="1:24" x14ac:dyDescent="0.25">
      <c r="A24" s="4">
        <f>1+K48</f>
        <v>1.02</v>
      </c>
      <c r="B24" s="3" t="s">
        <v>403</v>
      </c>
      <c r="C24" s="16">
        <f>'B1'!D91</f>
        <v>134502.85714285713</v>
      </c>
      <c r="D24" s="9">
        <f t="shared" si="7"/>
        <v>137192.91428571427</v>
      </c>
      <c r="E24" s="9">
        <f t="shared" si="6"/>
        <v>139936.77257142856</v>
      </c>
      <c r="F24" s="9">
        <f t="shared" si="6"/>
        <v>142735.50802285713</v>
      </c>
      <c r="G24" s="9">
        <f t="shared" si="6"/>
        <v>145590.21818331428</v>
      </c>
      <c r="H24" s="9">
        <f t="shared" si="6"/>
        <v>148502.02254698056</v>
      </c>
      <c r="I24" s="9">
        <f t="shared" si="6"/>
        <v>151472.06299792018</v>
      </c>
      <c r="J24" s="9">
        <f t="shared" si="6"/>
        <v>154501.50425787858</v>
      </c>
      <c r="K24" s="9">
        <f t="shared" si="6"/>
        <v>157591.53434303615</v>
      </c>
      <c r="L24" s="9">
        <f t="shared" si="6"/>
        <v>160743.36502989687</v>
      </c>
      <c r="M24" s="9">
        <f t="shared" si="6"/>
        <v>163958.23233049482</v>
      </c>
      <c r="N24" s="9">
        <f t="shared" si="6"/>
        <v>167237.39697710471</v>
      </c>
      <c r="O24" s="9">
        <f t="shared" si="6"/>
        <v>170582.14491664682</v>
      </c>
      <c r="P24" s="9">
        <f t="shared" si="6"/>
        <v>173993.78781497976</v>
      </c>
      <c r="Q24" s="9">
        <f t="shared" si="6"/>
        <v>177473.66357127935</v>
      </c>
      <c r="R24" s="9">
        <f t="shared" si="6"/>
        <v>181023.13684270493</v>
      </c>
      <c r="S24" s="9">
        <f t="shared" si="6"/>
        <v>184643.59957955903</v>
      </c>
      <c r="T24" s="9">
        <f t="shared" si="6"/>
        <v>188336.47157115021</v>
      </c>
      <c r="U24" s="9">
        <f t="shared" si="6"/>
        <v>192103.20100257322</v>
      </c>
      <c r="V24" s="9">
        <f t="shared" si="6"/>
        <v>195945.26502262469</v>
      </c>
      <c r="W24" s="9">
        <f t="shared" si="6"/>
        <v>199864.17032307718</v>
      </c>
      <c r="X24" s="9">
        <f t="shared" si="6"/>
        <v>203861.45372953874</v>
      </c>
    </row>
    <row r="25" spans="1:24" x14ac:dyDescent="0.25">
      <c r="B25" s="3" t="s">
        <v>405</v>
      </c>
      <c r="C25" s="9">
        <f t="shared" ref="C25:X25" si="8">SUM(C19:C24)*$K50</f>
        <v>146409.6664568542</v>
      </c>
      <c r="D25" s="9">
        <f t="shared" si="8"/>
        <v>151972.34534956742</v>
      </c>
      <c r="E25" s="9">
        <f t="shared" si="8"/>
        <v>157853.54354816236</v>
      </c>
      <c r="F25" s="9">
        <f t="shared" si="8"/>
        <v>166885.8523793573</v>
      </c>
      <c r="G25" s="9">
        <f t="shared" si="8"/>
        <v>172374.62318053897</v>
      </c>
      <c r="H25" s="9">
        <f t="shared" si="8"/>
        <v>177730.52691754152</v>
      </c>
      <c r="I25" s="9">
        <f t="shared" si="8"/>
        <v>187511.16894588611</v>
      </c>
      <c r="J25" s="9">
        <f t="shared" si="8"/>
        <v>193571.38880417455</v>
      </c>
      <c r="K25" s="9">
        <f t="shared" si="8"/>
        <v>199992.70182685569</v>
      </c>
      <c r="L25" s="9">
        <f t="shared" si="8"/>
        <v>211537.44564445523</v>
      </c>
      <c r="M25" s="9">
        <f t="shared" si="8"/>
        <v>218855.95052539554</v>
      </c>
      <c r="N25" s="9">
        <f t="shared" si="8"/>
        <v>226642.18392365417</v>
      </c>
      <c r="O25" s="9">
        <f t="shared" si="8"/>
        <v>240361.89689892964</v>
      </c>
      <c r="P25" s="9">
        <f t="shared" si="8"/>
        <v>249300.38902782858</v>
      </c>
      <c r="Q25" s="9">
        <f t="shared" si="8"/>
        <v>258844.63933984074</v>
      </c>
      <c r="R25" s="9">
        <f t="shared" si="8"/>
        <v>275267.73502272437</v>
      </c>
      <c r="S25" s="9">
        <f t="shared" si="8"/>
        <v>286296.28834312613</v>
      </c>
      <c r="T25" s="9">
        <f t="shared" si="8"/>
        <v>298120.81782296411</v>
      </c>
      <c r="U25" s="9">
        <f t="shared" si="8"/>
        <v>317936.7804792528</v>
      </c>
      <c r="V25" s="9">
        <f t="shared" si="8"/>
        <v>331694.29771704617</v>
      </c>
      <c r="W25" s="9">
        <f t="shared" si="8"/>
        <v>346493.90982274309</v>
      </c>
      <c r="X25" s="9">
        <f t="shared" si="8"/>
        <v>370586.60752786335</v>
      </c>
    </row>
    <row r="26" spans="1:24" x14ac:dyDescent="0.25">
      <c r="B26" s="3" t="s">
        <v>272</v>
      </c>
      <c r="C26" s="9"/>
      <c r="D26" s="9"/>
      <c r="E26" s="9"/>
      <c r="F26" s="9"/>
      <c r="G26" s="9"/>
      <c r="H26" s="9"/>
      <c r="I26" s="9"/>
      <c r="J26" s="9"/>
      <c r="K26" s="9"/>
      <c r="L26" s="9"/>
      <c r="M26" s="9"/>
      <c r="N26" s="9"/>
      <c r="O26" s="9"/>
      <c r="P26" s="9"/>
      <c r="Q26" s="9"/>
      <c r="R26" s="9"/>
      <c r="S26" s="9"/>
      <c r="T26" s="9"/>
      <c r="U26" s="9"/>
      <c r="V26" s="9"/>
      <c r="W26" s="9"/>
      <c r="X26" s="9"/>
    </row>
    <row r="27" spans="1:24" x14ac:dyDescent="0.25">
      <c r="B27" s="3" t="s">
        <v>79</v>
      </c>
      <c r="C27" s="9">
        <f>SUM(C19:C26)</f>
        <v>878457.99874112522</v>
      </c>
      <c r="D27" s="9">
        <f t="shared" ref="D27:X27" si="9">SUM(D17:D26)</f>
        <v>911889.07209740439</v>
      </c>
      <c r="E27" s="9">
        <f t="shared" si="9"/>
        <v>947176.26128897408</v>
      </c>
      <c r="F27" s="9">
        <f t="shared" si="9"/>
        <v>1001375.2142611437</v>
      </c>
      <c r="G27" s="9">
        <f t="shared" si="9"/>
        <v>1034307.8390682337</v>
      </c>
      <c r="H27" s="9">
        <f t="shared" si="9"/>
        <v>1066443.2614902491</v>
      </c>
      <c r="I27" s="9">
        <f t="shared" si="9"/>
        <v>1125132.6865516258</v>
      </c>
      <c r="J27" s="9">
        <f t="shared" si="9"/>
        <v>1161494.0057013563</v>
      </c>
      <c r="K27" s="9">
        <f t="shared" si="9"/>
        <v>1200021.8838374431</v>
      </c>
      <c r="L27" s="9">
        <f t="shared" si="9"/>
        <v>1269296.4363918419</v>
      </c>
      <c r="M27" s="9">
        <f t="shared" si="9"/>
        <v>1313207.4656774837</v>
      </c>
      <c r="N27" s="9">
        <f t="shared" si="9"/>
        <v>1359924.8660670361</v>
      </c>
      <c r="O27" s="9">
        <f t="shared" si="9"/>
        <v>1442249.7982423543</v>
      </c>
      <c r="P27" s="9">
        <f t="shared" si="9"/>
        <v>1495880.7510157481</v>
      </c>
      <c r="Q27" s="9">
        <f t="shared" si="9"/>
        <v>1553146.2528878211</v>
      </c>
      <c r="R27" s="9">
        <f t="shared" si="9"/>
        <v>1651692.0983442592</v>
      </c>
      <c r="S27" s="9">
        <f t="shared" si="9"/>
        <v>1717863.4182666696</v>
      </c>
      <c r="T27" s="9">
        <f t="shared" si="9"/>
        <v>1788810.5951456977</v>
      </c>
      <c r="U27" s="9">
        <f t="shared" si="9"/>
        <v>1907714.3166938848</v>
      </c>
      <c r="V27" s="9">
        <f t="shared" si="9"/>
        <v>1990259.4201206453</v>
      </c>
      <c r="W27" s="9">
        <f t="shared" si="9"/>
        <v>2079057.0927548266</v>
      </c>
      <c r="X27" s="9">
        <f t="shared" si="9"/>
        <v>2223621.9613686241</v>
      </c>
    </row>
    <row r="28" spans="1:24" x14ac:dyDescent="0.25">
      <c r="B28" s="3" t="s">
        <v>80</v>
      </c>
      <c r="C28" s="56">
        <f>C27/C14</f>
        <v>146.25085120263523</v>
      </c>
      <c r="D28" s="56">
        <f t="shared" ref="D28:X28" si="10">D27/D14</f>
        <v>143.56266130557319</v>
      </c>
      <c r="E28" s="56">
        <f t="shared" si="10"/>
        <v>141.02428827358304</v>
      </c>
      <c r="F28" s="56">
        <f t="shared" si="10"/>
        <v>143.75300942919702</v>
      </c>
      <c r="G28" s="56">
        <f t="shared" si="10"/>
        <v>144.57664118751157</v>
      </c>
      <c r="H28" s="56">
        <f t="shared" si="10"/>
        <v>146.59771544139005</v>
      </c>
      <c r="I28" s="56">
        <f t="shared" si="10"/>
        <v>152.12328331941873</v>
      </c>
      <c r="J28" s="56">
        <f t="shared" si="10"/>
        <v>154.46793327059376</v>
      </c>
      <c r="K28" s="56">
        <f t="shared" si="10"/>
        <v>156.99305816620841</v>
      </c>
      <c r="L28" s="56">
        <f t="shared" si="10"/>
        <v>163.36961929848098</v>
      </c>
      <c r="M28" s="56">
        <f t="shared" si="10"/>
        <v>166.30246884194054</v>
      </c>
      <c r="N28" s="56">
        <f t="shared" si="10"/>
        <v>169.46144585607001</v>
      </c>
      <c r="O28" s="56">
        <f t="shared" si="10"/>
        <v>176.86431849565685</v>
      </c>
      <c r="P28" s="56">
        <f t="shared" si="10"/>
        <v>180.53480658518245</v>
      </c>
      <c r="Q28" s="56">
        <f t="shared" si="10"/>
        <v>184.49604701966894</v>
      </c>
      <c r="R28" s="56">
        <f t="shared" si="10"/>
        <v>193.13778270481012</v>
      </c>
      <c r="S28" s="56">
        <f t="shared" si="10"/>
        <v>197.75040897238028</v>
      </c>
      <c r="T28" s="56">
        <f t="shared" si="10"/>
        <v>202.72152943454995</v>
      </c>
      <c r="U28" s="56">
        <f t="shared" si="10"/>
        <v>212.84925762425777</v>
      </c>
      <c r="V28" s="56">
        <f t="shared" si="10"/>
        <v>218.62946584653676</v>
      </c>
      <c r="W28" s="56">
        <f t="shared" si="10"/>
        <v>224.86556099717569</v>
      </c>
      <c r="X28" s="56">
        <f t="shared" si="10"/>
        <v>236.80602316266126</v>
      </c>
    </row>
    <row r="29" spans="1:24" x14ac:dyDescent="0.25">
      <c r="B29" s="53" t="s">
        <v>71</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A30" s="66">
        <f>1+K51</f>
        <v>1.03</v>
      </c>
      <c r="B30" s="3" t="s">
        <v>408</v>
      </c>
      <c r="C30" s="17">
        <v>6.5</v>
      </c>
      <c r="D30" s="12">
        <f>C30</f>
        <v>6.5</v>
      </c>
      <c r="E30" s="12">
        <f>C30</f>
        <v>6.5</v>
      </c>
      <c r="F30" s="56">
        <f>$C30*($A30)^E$6</f>
        <v>7.1027255</v>
      </c>
      <c r="G30" s="12">
        <f>F30</f>
        <v>7.1027255</v>
      </c>
      <c r="H30" s="12">
        <f>F30</f>
        <v>7.1027255</v>
      </c>
      <c r="I30" s="9">
        <f>$C30*($A30)^H$6</f>
        <v>7.7613399274384998</v>
      </c>
      <c r="J30" s="12">
        <f>I30</f>
        <v>7.7613399274384998</v>
      </c>
      <c r="K30" s="12">
        <f>I30</f>
        <v>7.7613399274384998</v>
      </c>
      <c r="L30" s="9">
        <f>$C30*($A30)^K$6</f>
        <v>8.4810256948900893</v>
      </c>
      <c r="M30" s="12">
        <f>L30</f>
        <v>8.4810256948900893</v>
      </c>
      <c r="N30" s="12">
        <f>L30</f>
        <v>8.4810256948900893</v>
      </c>
      <c r="O30" s="9">
        <f>$C30*($A30)^N$6</f>
        <v>9.2674457645001613</v>
      </c>
      <c r="P30" s="12">
        <f>O30</f>
        <v>9.2674457645001613</v>
      </c>
      <c r="Q30" s="12">
        <f>O30</f>
        <v>9.2674457645001613</v>
      </c>
      <c r="R30" s="9">
        <f>$C30*($A30)^Q$6</f>
        <v>10.126788207904969</v>
      </c>
      <c r="S30" s="12">
        <f>R30</f>
        <v>10.126788207904969</v>
      </c>
      <c r="T30" s="12">
        <f>R30</f>
        <v>10.126788207904969</v>
      </c>
      <c r="U30" s="9">
        <f>$C30*($A30)^T$6</f>
        <v>11.06581489805937</v>
      </c>
      <c r="V30" s="12">
        <f>U30</f>
        <v>11.06581489805937</v>
      </c>
      <c r="W30" s="12">
        <f>U30</f>
        <v>11.06581489805937</v>
      </c>
      <c r="X30" s="9">
        <f>$C30*($A30)^W$6</f>
        <v>12.09191471611172</v>
      </c>
    </row>
    <row r="31" spans="1:24" x14ac:dyDescent="0.25">
      <c r="A31" s="148">
        <f>1+K52</f>
        <v>1.008</v>
      </c>
      <c r="B31" s="3" t="s">
        <v>409</v>
      </c>
      <c r="C31" s="18">
        <v>4650</v>
      </c>
      <c r="D31" s="18">
        <f>C31*($A31)</f>
        <v>4687.2</v>
      </c>
      <c r="E31" s="18">
        <f t="shared" ref="E31:X31" si="11">D31*($A31)</f>
        <v>4724.6975999999995</v>
      </c>
      <c r="F31" s="18">
        <f t="shared" si="11"/>
        <v>4762.4951807999996</v>
      </c>
      <c r="G31" s="18">
        <f t="shared" si="11"/>
        <v>4800.5951422463995</v>
      </c>
      <c r="H31" s="18">
        <f t="shared" si="11"/>
        <v>4838.9999033843706</v>
      </c>
      <c r="I31" s="18">
        <f t="shared" si="11"/>
        <v>4877.7119026114451</v>
      </c>
      <c r="J31" s="18">
        <f t="shared" si="11"/>
        <v>4916.7335978323363</v>
      </c>
      <c r="K31" s="18">
        <f t="shared" si="11"/>
        <v>4956.0674666149953</v>
      </c>
      <c r="L31" s="18">
        <f t="shared" si="11"/>
        <v>4995.716006347915</v>
      </c>
      <c r="M31" s="18">
        <f t="shared" si="11"/>
        <v>5035.6817343986986</v>
      </c>
      <c r="N31" s="18">
        <f t="shared" si="11"/>
        <v>5075.9671882738885</v>
      </c>
      <c r="O31" s="18">
        <f t="shared" si="11"/>
        <v>5116.5749257800799</v>
      </c>
      <c r="P31" s="18">
        <f t="shared" si="11"/>
        <v>5157.5075251863209</v>
      </c>
      <c r="Q31" s="18">
        <f t="shared" si="11"/>
        <v>5198.7675853878118</v>
      </c>
      <c r="R31" s="18">
        <f t="shared" si="11"/>
        <v>5240.3577260709144</v>
      </c>
      <c r="S31" s="18">
        <f t="shared" si="11"/>
        <v>5282.2805878794816</v>
      </c>
      <c r="T31" s="18">
        <f t="shared" si="11"/>
        <v>5324.5388325825179</v>
      </c>
      <c r="U31" s="18">
        <f t="shared" si="11"/>
        <v>5367.1351432431784</v>
      </c>
      <c r="V31" s="18">
        <f t="shared" si="11"/>
        <v>5410.0722243891241</v>
      </c>
      <c r="W31" s="18">
        <f t="shared" si="11"/>
        <v>5453.3528021842376</v>
      </c>
      <c r="X31" s="18">
        <f t="shared" si="11"/>
        <v>5496.9796246017113</v>
      </c>
    </row>
    <row r="32" spans="1:24" x14ac:dyDescent="0.25">
      <c r="B32" s="3" t="s">
        <v>81</v>
      </c>
      <c r="C32" s="10">
        <f>(C30*C31)*12</f>
        <v>362700</v>
      </c>
      <c r="D32" s="10">
        <f t="shared" ref="D32:X32" si="12">(D30*D31)*12</f>
        <v>365601.6</v>
      </c>
      <c r="E32" s="10">
        <f t="shared" si="12"/>
        <v>368526.41279999993</v>
      </c>
      <c r="F32" s="10">
        <f t="shared" si="12"/>
        <v>405920.35157154314</v>
      </c>
      <c r="G32" s="10">
        <f t="shared" si="12"/>
        <v>409167.71438411559</v>
      </c>
      <c r="H32" s="10">
        <f t="shared" si="12"/>
        <v>412441.0560991884</v>
      </c>
      <c r="I32" s="10">
        <f t="shared" si="12"/>
        <v>454290.96173136262</v>
      </c>
      <c r="J32" s="10">
        <f t="shared" si="12"/>
        <v>457925.28942521353</v>
      </c>
      <c r="K32" s="10">
        <f t="shared" si="12"/>
        <v>461588.69174061529</v>
      </c>
      <c r="L32" s="10">
        <f t="shared" si="12"/>
        <v>508425.54977052438</v>
      </c>
      <c r="M32" s="10">
        <f t="shared" si="12"/>
        <v>512492.95416868862</v>
      </c>
      <c r="N32" s="10">
        <f t="shared" si="12"/>
        <v>516592.89780203812</v>
      </c>
      <c r="O32" s="10">
        <f t="shared" si="12"/>
        <v>569010.9674960199</v>
      </c>
      <c r="P32" s="10">
        <f t="shared" si="12"/>
        <v>573563.05523598811</v>
      </c>
      <c r="Q32" s="10">
        <f t="shared" si="12"/>
        <v>578151.55967787607</v>
      </c>
      <c r="R32" s="10">
        <f t="shared" si="12"/>
        <v>636815.91390694364</v>
      </c>
      <c r="S32" s="10">
        <f t="shared" si="12"/>
        <v>641910.44121819921</v>
      </c>
      <c r="T32" s="10">
        <f t="shared" si="12"/>
        <v>647045.72474794486</v>
      </c>
      <c r="U32" s="10">
        <f t="shared" si="12"/>
        <v>712700.68833598052</v>
      </c>
      <c r="V32" s="10">
        <f t="shared" si="12"/>
        <v>718402.29384266841</v>
      </c>
      <c r="W32" s="10">
        <f t="shared" si="12"/>
        <v>724149.51219340984</v>
      </c>
      <c r="X32" s="10">
        <f t="shared" si="12"/>
        <v>797628.10580265254</v>
      </c>
    </row>
    <row r="33" spans="1:24" x14ac:dyDescent="0.25">
      <c r="A33" s="4">
        <f>1+K53</f>
        <v>1.02</v>
      </c>
      <c r="B33" s="3" t="s">
        <v>411</v>
      </c>
      <c r="C33" s="16">
        <v>370996</v>
      </c>
      <c r="D33" s="18">
        <f>C33*($A33)</f>
        <v>378415.92</v>
      </c>
      <c r="E33" s="18">
        <f t="shared" ref="E33:X34" si="13">D33*($A33)</f>
        <v>385984.23839999997</v>
      </c>
      <c r="F33" s="18">
        <f t="shared" si="13"/>
        <v>393703.92316799995</v>
      </c>
      <c r="G33" s="18">
        <f t="shared" si="13"/>
        <v>401578.00163135998</v>
      </c>
      <c r="H33" s="18">
        <f t="shared" si="13"/>
        <v>409609.56166398717</v>
      </c>
      <c r="I33" s="18">
        <f t="shared" si="13"/>
        <v>417801.75289726694</v>
      </c>
      <c r="J33" s="18">
        <f t="shared" si="13"/>
        <v>426157.78795521229</v>
      </c>
      <c r="K33" s="18">
        <f t="shared" si="13"/>
        <v>434680.94371431653</v>
      </c>
      <c r="L33" s="18">
        <f t="shared" si="13"/>
        <v>443374.56258860289</v>
      </c>
      <c r="M33" s="18">
        <f t="shared" si="13"/>
        <v>452242.05384037492</v>
      </c>
      <c r="N33" s="18">
        <f t="shared" si="13"/>
        <v>461286.89491718245</v>
      </c>
      <c r="O33" s="18">
        <f t="shared" si="13"/>
        <v>470512.6328155261</v>
      </c>
      <c r="P33" s="18">
        <f t="shared" si="13"/>
        <v>479922.88547183661</v>
      </c>
      <c r="Q33" s="18">
        <f t="shared" si="13"/>
        <v>489521.34318127332</v>
      </c>
      <c r="R33" s="18">
        <f t="shared" si="13"/>
        <v>499311.77004489879</v>
      </c>
      <c r="S33" s="18">
        <f t="shared" si="13"/>
        <v>509298.00544579676</v>
      </c>
      <c r="T33" s="18">
        <f t="shared" si="13"/>
        <v>519483.96555471269</v>
      </c>
      <c r="U33" s="18">
        <f t="shared" si="13"/>
        <v>529873.64486580691</v>
      </c>
      <c r="V33" s="18">
        <f t="shared" si="13"/>
        <v>540471.11776312301</v>
      </c>
      <c r="W33" s="18">
        <f t="shared" si="13"/>
        <v>551280.54011838546</v>
      </c>
      <c r="X33" s="18">
        <f t="shared" si="13"/>
        <v>562306.15092075313</v>
      </c>
    </row>
    <row r="34" spans="1:24" x14ac:dyDescent="0.25">
      <c r="A34" s="4">
        <f>1+K53</f>
        <v>1.02</v>
      </c>
      <c r="B34" s="3" t="s">
        <v>412</v>
      </c>
      <c r="C34" s="16">
        <v>47324</v>
      </c>
      <c r="D34" s="18">
        <f>C34*($A34)</f>
        <v>48270.48</v>
      </c>
      <c r="E34" s="18">
        <f t="shared" si="13"/>
        <v>49235.889600000002</v>
      </c>
      <c r="F34" s="18">
        <f t="shared" si="13"/>
        <v>50220.607392000005</v>
      </c>
      <c r="G34" s="18">
        <f t="shared" si="13"/>
        <v>51225.019539840003</v>
      </c>
      <c r="H34" s="18">
        <f t="shared" si="13"/>
        <v>52249.519930636801</v>
      </c>
      <c r="I34" s="18">
        <f t="shared" si="13"/>
        <v>53294.510329249541</v>
      </c>
      <c r="J34" s="18">
        <f t="shared" si="13"/>
        <v>54360.400535834531</v>
      </c>
      <c r="K34" s="18">
        <f t="shared" si="13"/>
        <v>55447.608546551222</v>
      </c>
      <c r="L34" s="18">
        <f t="shared" si="13"/>
        <v>56556.560717482251</v>
      </c>
      <c r="M34" s="18">
        <f t="shared" si="13"/>
        <v>57687.691931831898</v>
      </c>
      <c r="N34" s="18">
        <f t="shared" si="13"/>
        <v>58841.445770468534</v>
      </c>
      <c r="O34" s="18">
        <f t="shared" si="13"/>
        <v>60018.274685877906</v>
      </c>
      <c r="P34" s="18">
        <f t="shared" si="13"/>
        <v>61218.640179595466</v>
      </c>
      <c r="Q34" s="18">
        <f t="shared" si="13"/>
        <v>62443.012983187378</v>
      </c>
      <c r="R34" s="18">
        <f t="shared" si="13"/>
        <v>63691.873242851128</v>
      </c>
      <c r="S34" s="18">
        <f t="shared" si="13"/>
        <v>64965.710707708153</v>
      </c>
      <c r="T34" s="18">
        <f t="shared" si="13"/>
        <v>66265.024921862321</v>
      </c>
      <c r="U34" s="18">
        <f t="shared" si="13"/>
        <v>67590.325420299574</v>
      </c>
      <c r="V34" s="18">
        <f t="shared" si="13"/>
        <v>68942.131928705567</v>
      </c>
      <c r="W34" s="18">
        <f t="shared" si="13"/>
        <v>70320.974567279685</v>
      </c>
      <c r="X34" s="18">
        <f t="shared" si="13"/>
        <v>71727.394058625287</v>
      </c>
    </row>
    <row r="35" spans="1:24" x14ac:dyDescent="0.25">
      <c r="B35" s="3" t="s">
        <v>146</v>
      </c>
      <c r="C35" s="9">
        <f>SUM(C33:C34)</f>
        <v>418320</v>
      </c>
      <c r="D35" s="9">
        <f t="shared" ref="D35:X35" si="14">SUM(D33:D34)</f>
        <v>426686.39999999997</v>
      </c>
      <c r="E35" s="9">
        <f t="shared" si="14"/>
        <v>435220.12799999997</v>
      </c>
      <c r="F35" s="9">
        <f t="shared" si="14"/>
        <v>443924.53055999998</v>
      </c>
      <c r="G35" s="9">
        <f t="shared" si="14"/>
        <v>452803.02117119997</v>
      </c>
      <c r="H35" s="9">
        <f t="shared" si="14"/>
        <v>461859.08159462397</v>
      </c>
      <c r="I35" s="9">
        <f t="shared" si="14"/>
        <v>471096.26322651649</v>
      </c>
      <c r="J35" s="9">
        <f t="shared" si="14"/>
        <v>480518.18849104684</v>
      </c>
      <c r="K35" s="9">
        <f t="shared" si="14"/>
        <v>490128.55226086773</v>
      </c>
      <c r="L35" s="9">
        <f t="shared" si="14"/>
        <v>499931.12330608512</v>
      </c>
      <c r="M35" s="9">
        <f t="shared" si="14"/>
        <v>509929.74577220681</v>
      </c>
      <c r="N35" s="9">
        <f t="shared" si="14"/>
        <v>520128.34068765095</v>
      </c>
      <c r="O35" s="9">
        <f t="shared" si="14"/>
        <v>530530.90750140406</v>
      </c>
      <c r="P35" s="9">
        <f t="shared" si="14"/>
        <v>541141.52565143211</v>
      </c>
      <c r="Q35" s="9">
        <f t="shared" si="14"/>
        <v>551964.35616446065</v>
      </c>
      <c r="R35" s="9">
        <f t="shared" si="14"/>
        <v>563003.64328774996</v>
      </c>
      <c r="S35" s="9">
        <f t="shared" si="14"/>
        <v>574263.71615350491</v>
      </c>
      <c r="T35" s="9">
        <f t="shared" si="14"/>
        <v>585748.99047657498</v>
      </c>
      <c r="U35" s="9">
        <f t="shared" si="14"/>
        <v>597463.97028610646</v>
      </c>
      <c r="V35" s="9">
        <f t="shared" si="14"/>
        <v>609413.24969182862</v>
      </c>
      <c r="W35" s="9">
        <f t="shared" si="14"/>
        <v>621601.51468566514</v>
      </c>
      <c r="X35" s="9">
        <f t="shared" si="14"/>
        <v>634033.54497937846</v>
      </c>
    </row>
    <row r="36" spans="1:24" x14ac:dyDescent="0.25">
      <c r="B36" s="3" t="s">
        <v>82</v>
      </c>
      <c r="C36" s="10">
        <f>SUM(C32,C35)</f>
        <v>781020</v>
      </c>
      <c r="D36" s="10">
        <f t="shared" ref="D36:X36" si="15">SUM(D32,D35)</f>
        <v>792288</v>
      </c>
      <c r="E36" s="10">
        <f t="shared" si="15"/>
        <v>803746.54079999984</v>
      </c>
      <c r="F36" s="10">
        <f t="shared" si="15"/>
        <v>849844.88213154313</v>
      </c>
      <c r="G36" s="10">
        <f t="shared" si="15"/>
        <v>861970.73555531562</v>
      </c>
      <c r="H36" s="10">
        <f t="shared" si="15"/>
        <v>874300.13769381237</v>
      </c>
      <c r="I36" s="10">
        <f t="shared" si="15"/>
        <v>925387.22495787917</v>
      </c>
      <c r="J36" s="10">
        <f t="shared" si="15"/>
        <v>938443.47791626037</v>
      </c>
      <c r="K36" s="10">
        <f t="shared" si="15"/>
        <v>951717.24400148308</v>
      </c>
      <c r="L36" s="10">
        <f t="shared" si="15"/>
        <v>1008356.6730766095</v>
      </c>
      <c r="M36" s="10">
        <f t="shared" si="15"/>
        <v>1022422.6999408954</v>
      </c>
      <c r="N36" s="10">
        <f t="shared" si="15"/>
        <v>1036721.2384896891</v>
      </c>
      <c r="O36" s="10">
        <f t="shared" si="15"/>
        <v>1099541.874997424</v>
      </c>
      <c r="P36" s="10">
        <f t="shared" si="15"/>
        <v>1114704.5808874201</v>
      </c>
      <c r="Q36" s="10">
        <f t="shared" si="15"/>
        <v>1130115.9158423366</v>
      </c>
      <c r="R36" s="10">
        <f t="shared" si="15"/>
        <v>1199819.5571946935</v>
      </c>
      <c r="S36" s="10">
        <f t="shared" si="15"/>
        <v>1216174.157371704</v>
      </c>
      <c r="T36" s="10">
        <f t="shared" si="15"/>
        <v>1232794.7152245198</v>
      </c>
      <c r="U36" s="10">
        <f t="shared" si="15"/>
        <v>1310164.658622087</v>
      </c>
      <c r="V36" s="10">
        <f t="shared" si="15"/>
        <v>1327815.543534497</v>
      </c>
      <c r="W36" s="10">
        <f t="shared" si="15"/>
        <v>1345751.026879075</v>
      </c>
      <c r="X36" s="10">
        <f t="shared" si="15"/>
        <v>1431661.650782031</v>
      </c>
    </row>
    <row r="37" spans="1:24" x14ac:dyDescent="0.25">
      <c r="B37" s="53" t="s">
        <v>72</v>
      </c>
      <c r="C37" s="53"/>
      <c r="D37" s="53"/>
      <c r="E37" s="53"/>
      <c r="F37" s="53"/>
      <c r="G37" s="53"/>
      <c r="H37" s="53"/>
      <c r="I37" s="53"/>
      <c r="J37" s="53"/>
      <c r="K37" s="53"/>
      <c r="L37" s="53"/>
      <c r="M37" s="53"/>
      <c r="N37" s="53"/>
      <c r="O37" s="53"/>
      <c r="P37" s="53"/>
      <c r="Q37" s="53"/>
      <c r="R37" s="53"/>
      <c r="S37" s="53"/>
      <c r="T37" s="53"/>
      <c r="U37" s="53"/>
      <c r="V37" s="53"/>
      <c r="W37" s="53"/>
      <c r="X37" s="53"/>
    </row>
    <row r="38" spans="1:24" x14ac:dyDescent="0.25">
      <c r="B38" s="3" t="s">
        <v>83</v>
      </c>
      <c r="C38" s="10">
        <f>C36-C27</f>
        <v>-97437.998741125222</v>
      </c>
      <c r="D38" s="10">
        <f t="shared" ref="D38:X38" si="16">D36-D27</f>
        <v>-119601.07209740439</v>
      </c>
      <c r="E38" s="10">
        <f t="shared" si="16"/>
        <v>-143429.72048897424</v>
      </c>
      <c r="F38" s="10">
        <f t="shared" si="16"/>
        <v>-151530.33212960057</v>
      </c>
      <c r="G38" s="10">
        <f t="shared" si="16"/>
        <v>-172337.10351291811</v>
      </c>
      <c r="H38" s="10">
        <f t="shared" si="16"/>
        <v>-192143.1237964367</v>
      </c>
      <c r="I38" s="10">
        <f t="shared" si="16"/>
        <v>-199745.46159374667</v>
      </c>
      <c r="J38" s="10">
        <f t="shared" si="16"/>
        <v>-223050.52778509597</v>
      </c>
      <c r="K38" s="10">
        <f t="shared" si="16"/>
        <v>-248304.63983596</v>
      </c>
      <c r="L38" s="10">
        <f t="shared" si="16"/>
        <v>-260939.76331523235</v>
      </c>
      <c r="M38" s="10">
        <f t="shared" si="16"/>
        <v>-290784.76573658828</v>
      </c>
      <c r="N38" s="10">
        <f t="shared" si="16"/>
        <v>-323203.62757734698</v>
      </c>
      <c r="O38" s="10">
        <f t="shared" si="16"/>
        <v>-342707.92324493034</v>
      </c>
      <c r="P38" s="10">
        <f t="shared" si="16"/>
        <v>-381176.17012832803</v>
      </c>
      <c r="Q38" s="10">
        <f t="shared" si="16"/>
        <v>-423030.33704548446</v>
      </c>
      <c r="R38" s="10">
        <f t="shared" si="16"/>
        <v>-451872.54114956572</v>
      </c>
      <c r="S38" s="10">
        <f t="shared" si="16"/>
        <v>-501689.26089496561</v>
      </c>
      <c r="T38" s="10">
        <f t="shared" si="16"/>
        <v>-556015.87992117787</v>
      </c>
      <c r="U38" s="10">
        <f t="shared" si="16"/>
        <v>-597549.65807179781</v>
      </c>
      <c r="V38" s="10">
        <f t="shared" si="16"/>
        <v>-662443.87658614828</v>
      </c>
      <c r="W38" s="10">
        <f t="shared" si="16"/>
        <v>-733306.06587575166</v>
      </c>
      <c r="X38" s="10">
        <f t="shared" si="16"/>
        <v>-791960.31058659311</v>
      </c>
    </row>
    <row r="39" spans="1:24" x14ac:dyDescent="0.25">
      <c r="B39" s="3" t="s">
        <v>84</v>
      </c>
      <c r="C39" s="10">
        <f>C38/((1+$C$4)^C$6)</f>
        <v>-93690.383404928099</v>
      </c>
      <c r="D39" s="10">
        <f>D38/((1+$C$4)^D$6)</f>
        <v>-110577.91429123926</v>
      </c>
      <c r="E39" s="10">
        <f t="shared" ref="E39:X39" si="17">E38/((1+$C$4)^E$6)</f>
        <v>-127508.4992398852</v>
      </c>
      <c r="F39" s="10">
        <f t="shared" si="17"/>
        <v>-129528.76297250888</v>
      </c>
      <c r="G39" s="10">
        <f t="shared" si="17"/>
        <v>-141648.53687765967</v>
      </c>
      <c r="H39" s="10">
        <f t="shared" si="17"/>
        <v>-151853.50175548956</v>
      </c>
      <c r="I39" s="10">
        <f t="shared" si="17"/>
        <v>-151790.13437135669</v>
      </c>
      <c r="J39" s="10">
        <f t="shared" si="17"/>
        <v>-162980.83587309244</v>
      </c>
      <c r="K39" s="10">
        <f t="shared" si="17"/>
        <v>-174455.54633142438</v>
      </c>
      <c r="L39" s="10">
        <f t="shared" si="17"/>
        <v>-176281.55431765554</v>
      </c>
      <c r="M39" s="10">
        <f t="shared" si="17"/>
        <v>-188888.23901157963</v>
      </c>
      <c r="N39" s="10">
        <f t="shared" si="17"/>
        <v>-201872.0321983851</v>
      </c>
      <c r="O39" s="10">
        <f t="shared" si="17"/>
        <v>-205821.4978139374</v>
      </c>
      <c r="P39" s="10">
        <f t="shared" si="17"/>
        <v>-220119.74041455495</v>
      </c>
      <c r="Q39" s="10">
        <f t="shared" si="17"/>
        <v>-234893.72973218997</v>
      </c>
      <c r="R39" s="10">
        <f t="shared" si="17"/>
        <v>-241258.44408768977</v>
      </c>
      <c r="S39" s="10">
        <f t="shared" si="17"/>
        <v>-257553.84427462408</v>
      </c>
      <c r="T39" s="10">
        <f t="shared" si="17"/>
        <v>-274465.07405794534</v>
      </c>
      <c r="U39" s="10">
        <f t="shared" si="17"/>
        <v>-283622.41819705459</v>
      </c>
      <c r="V39" s="10">
        <f t="shared" si="17"/>
        <v>-302330.73786489782</v>
      </c>
      <c r="W39" s="10">
        <f t="shared" si="17"/>
        <v>-321799.34234222857</v>
      </c>
      <c r="X39" s="10">
        <f t="shared" si="17"/>
        <v>-334171.91906549735</v>
      </c>
    </row>
    <row r="40" spans="1:24" x14ac:dyDescent="0.25">
      <c r="B40" s="3" t="s">
        <v>85</v>
      </c>
      <c r="C40" s="10">
        <f>C38</f>
        <v>-97437.998741125222</v>
      </c>
      <c r="D40" s="10">
        <f>SUM($C38:D38)</f>
        <v>-217039.07083852962</v>
      </c>
      <c r="E40" s="10">
        <f>SUM($C38:E38)</f>
        <v>-360468.79132750386</v>
      </c>
      <c r="F40" s="10">
        <f>SUM($C38:F38)</f>
        <v>-511999.12345710443</v>
      </c>
      <c r="G40" s="10">
        <f>SUM($C38:G38)</f>
        <v>-684336.22697002254</v>
      </c>
      <c r="H40" s="10">
        <f>SUM($C38:H38)</f>
        <v>-876479.35076645925</v>
      </c>
      <c r="I40" s="10">
        <f>SUM($C38:I38)</f>
        <v>-1076224.8123602059</v>
      </c>
      <c r="J40" s="10">
        <f>SUM($C38:J38)</f>
        <v>-1299275.340145302</v>
      </c>
      <c r="K40" s="10">
        <f>SUM($C38:K38)</f>
        <v>-1547579.979981262</v>
      </c>
      <c r="L40" s="10">
        <f>SUM($C38:L38)</f>
        <v>-1808519.7432964942</v>
      </c>
      <c r="M40" s="10">
        <f>SUM($C38:M38)</f>
        <v>-2099304.5090330825</v>
      </c>
      <c r="N40" s="10">
        <f>SUM($C38:N38)</f>
        <v>-2422508.1366104297</v>
      </c>
      <c r="O40" s="10">
        <f>SUM($C38:O38)</f>
        <v>-2765216.0598553601</v>
      </c>
      <c r="P40" s="10">
        <f>SUM($C38:P38)</f>
        <v>-3146392.2299836883</v>
      </c>
      <c r="Q40" s="10">
        <f>SUM($C38:Q38)</f>
        <v>-3569422.5670291726</v>
      </c>
      <c r="R40" s="10">
        <f>SUM($C38:R38)</f>
        <v>-4021295.1081787385</v>
      </c>
      <c r="S40" s="10">
        <f>SUM($C38:S38)</f>
        <v>-4522984.3690737039</v>
      </c>
      <c r="T40" s="10">
        <f>SUM($C38:T38)</f>
        <v>-5079000.2489948813</v>
      </c>
      <c r="U40" s="10">
        <f>SUM($C38:U38)</f>
        <v>-5676549.9070666786</v>
      </c>
      <c r="V40" s="10">
        <f>SUM($C38:V38)</f>
        <v>-6338993.7836528271</v>
      </c>
      <c r="W40" s="10">
        <f>SUM($C38:W38)</f>
        <v>-7072299.849528579</v>
      </c>
      <c r="X40" s="10">
        <f>SUM($C38:X38)</f>
        <v>-7864260.1601151722</v>
      </c>
    </row>
    <row r="41" spans="1:24" x14ac:dyDescent="0.25">
      <c r="B41" s="3" t="s">
        <v>86</v>
      </c>
      <c r="C41" s="10">
        <f>SUM($C39:C39)</f>
        <v>-93690.383404928099</v>
      </c>
      <c r="D41" s="10">
        <f>SUM($C39:D39)</f>
        <v>-204268.29769616737</v>
      </c>
      <c r="E41" s="10">
        <f>SUM($C39:E39)</f>
        <v>-331776.79693605256</v>
      </c>
      <c r="F41" s="10">
        <f>SUM($C39:F39)</f>
        <v>-461305.55990856141</v>
      </c>
      <c r="G41" s="10">
        <f>SUM($C39:G39)</f>
        <v>-602954.09678622102</v>
      </c>
      <c r="H41" s="10">
        <f>SUM($C39:H39)</f>
        <v>-754807.59854171053</v>
      </c>
      <c r="I41" s="10">
        <f>SUM($C39:I39)</f>
        <v>-906597.73291306722</v>
      </c>
      <c r="J41" s="10">
        <f>SUM($C39:J39)</f>
        <v>-1069578.5687861596</v>
      </c>
      <c r="K41" s="10">
        <f>SUM($C39:K39)</f>
        <v>-1244034.1151175839</v>
      </c>
      <c r="L41" s="10">
        <f>SUM($C39:L39)</f>
        <v>-1420315.6694352394</v>
      </c>
      <c r="M41" s="10">
        <f>SUM($C39:M39)</f>
        <v>-1609203.9084468191</v>
      </c>
      <c r="N41" s="10">
        <f>SUM($C39:N39)</f>
        <v>-1811075.9406452042</v>
      </c>
      <c r="O41" s="10">
        <f>SUM($C39:O39)</f>
        <v>-2016897.4384591416</v>
      </c>
      <c r="P41" s="10">
        <f>SUM($C39:P39)</f>
        <v>-2237017.1788736964</v>
      </c>
      <c r="Q41" s="10">
        <f>SUM($C39:Q39)</f>
        <v>-2471910.9086058862</v>
      </c>
      <c r="R41" s="10">
        <f>SUM($C39:R39)</f>
        <v>-2713169.3526935759</v>
      </c>
      <c r="S41" s="10">
        <f>SUM($C39:S39)</f>
        <v>-2970723.1969682002</v>
      </c>
      <c r="T41" s="10">
        <f>SUM($C39:T39)</f>
        <v>-3245188.2710261457</v>
      </c>
      <c r="U41" s="10">
        <f>SUM($C39:U39)</f>
        <v>-3528810.6892232001</v>
      </c>
      <c r="V41" s="10">
        <f>SUM($C39:V39)</f>
        <v>-3831141.4270880977</v>
      </c>
      <c r="W41" s="10">
        <f>SUM($C39:W39)</f>
        <v>-4152940.7694303263</v>
      </c>
      <c r="X41" s="10">
        <f>SUM($C39:X39)</f>
        <v>-4487112.6884958241</v>
      </c>
    </row>
    <row r="42" spans="1:24" x14ac:dyDescent="0.25">
      <c r="C42" s="2"/>
      <c r="D42" s="2"/>
    </row>
    <row r="43" spans="1:24" x14ac:dyDescent="0.25">
      <c r="B43" t="s">
        <v>397</v>
      </c>
      <c r="C43" s="2"/>
      <c r="D43" s="2"/>
    </row>
    <row r="44" spans="1:24" x14ac:dyDescent="0.25">
      <c r="B44" t="s">
        <v>398</v>
      </c>
      <c r="D44" s="5"/>
      <c r="E44" s="5"/>
    </row>
    <row r="45" spans="1:24" x14ac:dyDescent="0.25">
      <c r="B45" s="3" t="s">
        <v>343</v>
      </c>
      <c r="C45" s="4">
        <v>0.5</v>
      </c>
      <c r="D45" s="2"/>
    </row>
    <row r="46" spans="1:24" x14ac:dyDescent="0.25">
      <c r="B46" s="3" t="s">
        <v>342</v>
      </c>
      <c r="C46" s="4">
        <f>1-C45</f>
        <v>0.5</v>
      </c>
    </row>
    <row r="47" spans="1:24" x14ac:dyDescent="0.25">
      <c r="B47" s="8" t="s">
        <v>416</v>
      </c>
      <c r="K47" s="145">
        <v>0.03</v>
      </c>
    </row>
    <row r="48" spans="1:24" x14ac:dyDescent="0.25">
      <c r="B48" t="s">
        <v>417</v>
      </c>
      <c r="K48" s="145">
        <v>0.02</v>
      </c>
    </row>
    <row r="49" spans="2:11" x14ac:dyDescent="0.25">
      <c r="B49" t="s">
        <v>418</v>
      </c>
      <c r="K49" s="145">
        <v>0.1</v>
      </c>
    </row>
    <row r="50" spans="2:11" x14ac:dyDescent="0.25">
      <c r="B50" s="11" t="s">
        <v>406</v>
      </c>
      <c r="K50" s="146">
        <v>0.2</v>
      </c>
    </row>
    <row r="51" spans="2:11" ht="15.75" x14ac:dyDescent="0.25">
      <c r="B51" s="8" t="s">
        <v>407</v>
      </c>
      <c r="C51" s="147"/>
      <c r="D51" s="58"/>
      <c r="K51" s="63">
        <v>0.03</v>
      </c>
    </row>
    <row r="52" spans="2:11" ht="15.75" x14ac:dyDescent="0.25">
      <c r="B52" s="8" t="s">
        <v>410</v>
      </c>
      <c r="C52" s="58"/>
      <c r="D52" s="58"/>
      <c r="K52" s="63">
        <v>8.0000000000000002E-3</v>
      </c>
    </row>
    <row r="53" spans="2:11" x14ac:dyDescent="0.25">
      <c r="B53" s="8" t="s">
        <v>413</v>
      </c>
      <c r="K53" s="63">
        <v>0.02</v>
      </c>
    </row>
    <row r="59" spans="2:11" x14ac:dyDescent="0.25">
      <c r="K59" s="5"/>
    </row>
    <row r="61" spans="2:11" x14ac:dyDescent="0.25">
      <c r="C61" s="2"/>
    </row>
    <row r="66" spans="3:4" ht="15.75" x14ac:dyDescent="0.25">
      <c r="C66" s="58"/>
      <c r="D66" s="58"/>
    </row>
    <row r="67" spans="3:4" ht="15.75" x14ac:dyDescent="0.25">
      <c r="C67" s="58"/>
      <c r="D67" s="58"/>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1"/>
  <sheetViews>
    <sheetView zoomScale="60" zoomScaleNormal="60" workbookViewId="0">
      <selection sqref="A1:A3"/>
    </sheetView>
  </sheetViews>
  <sheetFormatPr defaultRowHeight="15" x14ac:dyDescent="0.25"/>
  <cols>
    <col min="2" max="2" width="59.42578125" customWidth="1"/>
    <col min="3" max="3" width="15.42578125" customWidth="1"/>
    <col min="4" max="4" width="12.140625" customWidth="1"/>
    <col min="5" max="5" width="12.42578125" customWidth="1"/>
    <col min="6" max="6" width="13.28515625" customWidth="1"/>
    <col min="7" max="7" width="12.42578125" customWidth="1"/>
    <col min="8" max="8" width="14" customWidth="1"/>
    <col min="9" max="9" width="14.42578125" customWidth="1"/>
    <col min="10" max="10" width="14.140625" customWidth="1"/>
    <col min="11" max="11" width="12.5703125" customWidth="1"/>
    <col min="12" max="12" width="13.28515625" customWidth="1"/>
    <col min="13" max="13" width="11.85546875" customWidth="1"/>
    <col min="14" max="14" width="11.140625" customWidth="1"/>
    <col min="15" max="15" width="11.5703125" customWidth="1"/>
    <col min="16" max="16" width="10.7109375" customWidth="1"/>
    <col min="17" max="17" width="11.42578125" customWidth="1"/>
    <col min="18" max="18" width="11" customWidth="1"/>
    <col min="19" max="19" width="12.140625" customWidth="1"/>
    <col min="20" max="20" width="11" customWidth="1"/>
    <col min="21" max="21" width="10.7109375" customWidth="1"/>
    <col min="22" max="22" width="11.42578125" customWidth="1"/>
    <col min="23" max="23" width="10.7109375" customWidth="1"/>
    <col min="24" max="24" width="11.42578125" customWidth="1"/>
  </cols>
  <sheetData>
    <row r="1" spans="1:24" ht="18" x14ac:dyDescent="0.25">
      <c r="A1" s="332" t="s">
        <v>528</v>
      </c>
      <c r="B1" s="1"/>
    </row>
    <row r="2" spans="1:24" ht="18" x14ac:dyDescent="0.25">
      <c r="A2" s="332" t="s">
        <v>632</v>
      </c>
      <c r="B2" s="1"/>
    </row>
    <row r="3" spans="1:24" ht="18" x14ac:dyDescent="0.25">
      <c r="A3" s="332" t="s">
        <v>636</v>
      </c>
      <c r="B3" s="1"/>
    </row>
    <row r="4" spans="1:24" x14ac:dyDescent="0.25">
      <c r="B4" s="3" t="s">
        <v>73</v>
      </c>
      <c r="C4" s="68">
        <v>0.04</v>
      </c>
    </row>
    <row r="5" spans="1:24" x14ac:dyDescent="0.25">
      <c r="B5" s="3" t="s">
        <v>74</v>
      </c>
      <c r="C5" s="3" t="s">
        <v>87</v>
      </c>
      <c r="D5" s="3" t="s">
        <v>87</v>
      </c>
      <c r="E5" s="3" t="s">
        <v>87</v>
      </c>
      <c r="F5" s="3">
        <v>1</v>
      </c>
      <c r="G5" s="3">
        <v>2</v>
      </c>
      <c r="H5" s="3">
        <v>3</v>
      </c>
      <c r="I5" s="3">
        <v>4</v>
      </c>
      <c r="J5" s="3">
        <v>5</v>
      </c>
      <c r="K5" s="3">
        <v>6</v>
      </c>
      <c r="L5" s="3">
        <v>7</v>
      </c>
      <c r="M5" s="3">
        <v>8</v>
      </c>
      <c r="N5" s="3">
        <v>9</v>
      </c>
      <c r="O5" s="3">
        <v>10</v>
      </c>
      <c r="P5" s="3">
        <v>11</v>
      </c>
      <c r="Q5" s="3">
        <v>12</v>
      </c>
      <c r="R5" s="3">
        <v>13</v>
      </c>
      <c r="S5" s="3">
        <v>14</v>
      </c>
      <c r="T5" s="3">
        <v>15</v>
      </c>
      <c r="U5" s="3">
        <v>16</v>
      </c>
      <c r="V5" s="3">
        <v>17</v>
      </c>
      <c r="W5" s="3">
        <v>18</v>
      </c>
      <c r="X5" s="3">
        <v>19</v>
      </c>
    </row>
    <row r="6" spans="1:24" x14ac:dyDescent="0.25">
      <c r="B6" s="3" t="s">
        <v>75</v>
      </c>
      <c r="C6" s="3">
        <v>1</v>
      </c>
      <c r="D6" s="3">
        <v>2</v>
      </c>
      <c r="E6" s="3">
        <v>3</v>
      </c>
      <c r="F6" s="3">
        <v>4</v>
      </c>
      <c r="G6" s="3">
        <v>5</v>
      </c>
      <c r="H6" s="3">
        <v>6</v>
      </c>
      <c r="I6" s="3">
        <v>7</v>
      </c>
      <c r="J6" s="3">
        <v>8</v>
      </c>
      <c r="K6" s="3">
        <v>9</v>
      </c>
      <c r="L6" s="3">
        <v>10</v>
      </c>
      <c r="M6" s="3">
        <v>11</v>
      </c>
      <c r="N6" s="3">
        <v>12</v>
      </c>
      <c r="O6" s="3">
        <v>13</v>
      </c>
      <c r="P6" s="3">
        <v>14</v>
      </c>
      <c r="Q6" s="3">
        <v>15</v>
      </c>
      <c r="R6" s="3">
        <v>16</v>
      </c>
      <c r="S6" s="3">
        <v>17</v>
      </c>
      <c r="T6" s="3">
        <v>18</v>
      </c>
      <c r="U6" s="3">
        <v>19</v>
      </c>
      <c r="V6" s="3">
        <v>20</v>
      </c>
      <c r="W6" s="3">
        <v>21</v>
      </c>
      <c r="X6" s="3">
        <v>22</v>
      </c>
    </row>
    <row r="7" spans="1:24" x14ac:dyDescent="0.25">
      <c r="B7" s="3" t="s">
        <v>76</v>
      </c>
      <c r="C7" s="3" t="s">
        <v>88</v>
      </c>
      <c r="D7" s="3" t="s">
        <v>89</v>
      </c>
      <c r="E7" s="3" t="s">
        <v>90</v>
      </c>
      <c r="F7" s="3" t="s">
        <v>91</v>
      </c>
      <c r="G7" s="3" t="s">
        <v>92</v>
      </c>
      <c r="H7" s="3" t="s">
        <v>93</v>
      </c>
      <c r="I7" s="3" t="s">
        <v>106</v>
      </c>
      <c r="J7" s="3" t="s">
        <v>107</v>
      </c>
      <c r="K7" s="3" t="s">
        <v>108</v>
      </c>
      <c r="L7" s="3" t="s">
        <v>109</v>
      </c>
      <c r="M7" s="3" t="s">
        <v>110</v>
      </c>
      <c r="N7" s="3" t="s">
        <v>111</v>
      </c>
      <c r="O7" s="3" t="s">
        <v>112</v>
      </c>
      <c r="P7" s="3" t="s">
        <v>113</v>
      </c>
      <c r="Q7" s="3" t="s">
        <v>114</v>
      </c>
      <c r="R7" s="3" t="s">
        <v>115</v>
      </c>
      <c r="S7" s="3" t="s">
        <v>116</v>
      </c>
      <c r="T7" s="3" t="s">
        <v>117</v>
      </c>
      <c r="U7" s="3" t="s">
        <v>266</v>
      </c>
      <c r="V7" s="3" t="s">
        <v>267</v>
      </c>
      <c r="W7" s="3" t="s">
        <v>268</v>
      </c>
      <c r="X7" s="3" t="s">
        <v>269</v>
      </c>
    </row>
    <row r="8" spans="1:24" x14ac:dyDescent="0.25">
      <c r="B8" s="53" t="s">
        <v>69</v>
      </c>
      <c r="C8" s="53"/>
      <c r="D8" s="53"/>
      <c r="E8" s="53"/>
      <c r="F8" s="53"/>
      <c r="G8" s="53"/>
      <c r="H8" s="53"/>
      <c r="I8" s="53"/>
      <c r="J8" s="53"/>
      <c r="K8" s="53"/>
      <c r="L8" s="53"/>
      <c r="M8" s="53"/>
      <c r="N8" s="53"/>
      <c r="O8" s="53"/>
      <c r="P8" s="53"/>
      <c r="Q8" s="53"/>
      <c r="R8" s="53"/>
      <c r="S8" s="53"/>
      <c r="T8" s="53"/>
      <c r="U8" s="53"/>
      <c r="V8" s="53"/>
      <c r="W8" s="53"/>
      <c r="X8" s="53"/>
    </row>
    <row r="9" spans="1:24" x14ac:dyDescent="0.25">
      <c r="B9" s="3" t="s">
        <v>77</v>
      </c>
      <c r="C9" s="3">
        <v>310</v>
      </c>
      <c r="D9" s="3">
        <f>$C9</f>
        <v>310</v>
      </c>
      <c r="E9" s="3">
        <f t="shared" ref="E9:X9" si="0">$C9</f>
        <v>310</v>
      </c>
      <c r="F9" s="3">
        <f t="shared" si="0"/>
        <v>310</v>
      </c>
      <c r="G9" s="3">
        <f t="shared" si="0"/>
        <v>310</v>
      </c>
      <c r="H9" s="3">
        <f t="shared" si="0"/>
        <v>310</v>
      </c>
      <c r="I9" s="3">
        <f t="shared" si="0"/>
        <v>310</v>
      </c>
      <c r="J9" s="3">
        <f t="shared" si="0"/>
        <v>310</v>
      </c>
      <c r="K9" s="3">
        <f t="shared" si="0"/>
        <v>310</v>
      </c>
      <c r="L9" s="3">
        <f t="shared" si="0"/>
        <v>310</v>
      </c>
      <c r="M9" s="3">
        <f t="shared" si="0"/>
        <v>310</v>
      </c>
      <c r="N9" s="3">
        <f t="shared" si="0"/>
        <v>310</v>
      </c>
      <c r="O9" s="3">
        <f t="shared" si="0"/>
        <v>310</v>
      </c>
      <c r="P9" s="3">
        <f t="shared" si="0"/>
        <v>310</v>
      </c>
      <c r="Q9" s="3">
        <f t="shared" si="0"/>
        <v>310</v>
      </c>
      <c r="R9" s="3">
        <f t="shared" si="0"/>
        <v>310</v>
      </c>
      <c r="S9" s="3">
        <f t="shared" si="0"/>
        <v>310</v>
      </c>
      <c r="T9" s="3">
        <f t="shared" si="0"/>
        <v>310</v>
      </c>
      <c r="U9" s="3">
        <f t="shared" si="0"/>
        <v>310</v>
      </c>
      <c r="V9" s="3">
        <f t="shared" si="0"/>
        <v>310</v>
      </c>
      <c r="W9" s="3">
        <f t="shared" si="0"/>
        <v>310</v>
      </c>
      <c r="X9" s="3">
        <f t="shared" si="0"/>
        <v>310</v>
      </c>
    </row>
    <row r="10" spans="1:24" x14ac:dyDescent="0.25">
      <c r="A10" s="8"/>
      <c r="B10" s="3" t="s">
        <v>392</v>
      </c>
      <c r="C10" s="47">
        <f>'A1'!G13</f>
        <v>10117.86991692648</v>
      </c>
      <c r="D10" s="47">
        <f>'A1'!H13</f>
        <v>10202.745500553152</v>
      </c>
      <c r="E10" s="47">
        <f>'A1'!I13</f>
        <v>10287.621084179824</v>
      </c>
      <c r="F10" s="47">
        <f>'A1'!J13</f>
        <v>10372.496667806496</v>
      </c>
      <c r="G10" s="47">
        <f>'A1'!K13</f>
        <v>10457.539001106305</v>
      </c>
      <c r="H10" s="47">
        <f>'A1'!L13</f>
        <v>10542.748084079249</v>
      </c>
      <c r="I10" s="47">
        <f>'A1'!M13</f>
        <v>10627.456918032784</v>
      </c>
      <c r="J10" s="47">
        <f>'A1'!N13</f>
        <v>10712.499251332592</v>
      </c>
      <c r="K10" s="47">
        <f>'A1'!O13</f>
        <v>10797.541584632401</v>
      </c>
      <c r="L10" s="47">
        <f>'A1'!P13</f>
        <v>10882.417168259073</v>
      </c>
      <c r="M10" s="47">
        <f>'A1'!Q13</f>
        <v>10967.292751885745</v>
      </c>
      <c r="N10" s="47">
        <f>'A1'!R13</f>
        <v>11052.335085185554</v>
      </c>
      <c r="O10" s="47">
        <f>'A1'!S13</f>
        <v>11137.043919139089</v>
      </c>
      <c r="P10" s="47">
        <f>'A1'!T13</f>
        <v>11222.253002112035</v>
      </c>
      <c r="Q10" s="47">
        <f>'A1'!U13</f>
        <v>11307.295335411844</v>
      </c>
      <c r="R10" s="47">
        <f>'A1'!V13</f>
        <v>11392.004169365378</v>
      </c>
      <c r="S10" s="47">
        <f>'A1'!W13</f>
        <v>11477.046502665187</v>
      </c>
      <c r="T10" s="47">
        <f>'A1'!X13</f>
        <v>11562.723684613711</v>
      </c>
      <c r="U10" s="47">
        <f>'A1'!Y13</f>
        <v>11649.040454413076</v>
      </c>
      <c r="V10" s="47">
        <f>'A1'!Z13</f>
        <v>11736.001586643977</v>
      </c>
      <c r="W10" s="47">
        <f>'A1'!AA13</f>
        <v>11823.611891529783</v>
      </c>
      <c r="X10" s="47">
        <f>'A1'!AB13</f>
        <v>11911.87621520261</v>
      </c>
    </row>
    <row r="11" spans="1:24" x14ac:dyDescent="0.25">
      <c r="A11" s="8"/>
      <c r="B11" s="3" t="s">
        <v>149</v>
      </c>
      <c r="C11" s="55">
        <f>C14/C10</f>
        <v>0.59365414944101058</v>
      </c>
      <c r="D11" s="55">
        <f t="shared" ref="D11:X11" si="1">D14/D10</f>
        <v>0.62256321622682154</v>
      </c>
      <c r="E11" s="55">
        <f t="shared" si="1"/>
        <v>0.65286280786319972</v>
      </c>
      <c r="F11" s="55">
        <f t="shared" si="1"/>
        <v>0.67157819732387991</v>
      </c>
      <c r="G11" s="55">
        <f t="shared" si="1"/>
        <v>0.68410409850622289</v>
      </c>
      <c r="H11" s="55">
        <f t="shared" si="1"/>
        <v>0.6900121257116737</v>
      </c>
      <c r="I11" s="55">
        <f t="shared" si="1"/>
        <v>0.69595105617303477</v>
      </c>
      <c r="J11" s="55">
        <f t="shared" si="1"/>
        <v>0.70192034797697755</v>
      </c>
      <c r="K11" s="55">
        <f t="shared" si="1"/>
        <v>0.70791942809247455</v>
      </c>
      <c r="L11" s="55">
        <f t="shared" si="1"/>
        <v>0.71394769128352553</v>
      </c>
      <c r="M11" s="55">
        <f t="shared" si="1"/>
        <v>0.72000449898757291</v>
      </c>
      <c r="N11" s="55">
        <f t="shared" si="1"/>
        <v>0.72608917815855545</v>
      </c>
      <c r="O11" s="55">
        <f t="shared" si="1"/>
        <v>0.73220102007351684</v>
      </c>
      <c r="P11" s="55">
        <f t="shared" si="1"/>
        <v>0.73833927910165609</v>
      </c>
      <c r="Q11" s="55">
        <f t="shared" si="1"/>
        <v>0.74450317143466427</v>
      </c>
      <c r="R11" s="55">
        <f t="shared" si="1"/>
        <v>0.75069187377717062</v>
      </c>
      <c r="S11" s="55">
        <f t="shared" si="1"/>
        <v>0.75690452199607261</v>
      </c>
      <c r="T11" s="55">
        <f t="shared" si="1"/>
        <v>0.76314020972749363</v>
      </c>
      <c r="U11" s="55">
        <f t="shared" si="1"/>
        <v>0.769397986940075</v>
      </c>
      <c r="V11" s="55">
        <f t="shared" si="1"/>
        <v>0.77567685845326451</v>
      </c>
      <c r="W11" s="55">
        <f t="shared" si="1"/>
        <v>0.78197578240922816</v>
      </c>
      <c r="X11" s="55">
        <f t="shared" si="1"/>
        <v>0.78829366869696893</v>
      </c>
    </row>
    <row r="12" spans="1:24" x14ac:dyDescent="0.25">
      <c r="A12" s="8"/>
      <c r="B12" s="3" t="s">
        <v>393</v>
      </c>
      <c r="C12" s="71">
        <f t="shared" ref="C12:X12" si="2">C14*$C45</f>
        <v>3003.2577298438887</v>
      </c>
      <c r="D12" s="71">
        <f t="shared" si="2"/>
        <v>3175.927026584051</v>
      </c>
      <c r="E12" s="71">
        <f t="shared" si="2"/>
        <v>3358.2025936251475</v>
      </c>
      <c r="F12" s="71">
        <f t="shared" si="2"/>
        <v>3482.9713069567188</v>
      </c>
      <c r="G12" s="71">
        <f t="shared" si="2"/>
        <v>3577.0226454727476</v>
      </c>
      <c r="H12" s="71">
        <f t="shared" si="2"/>
        <v>3637.312008169099</v>
      </c>
      <c r="I12" s="71">
        <f t="shared" si="2"/>
        <v>3698.0949332691703</v>
      </c>
      <c r="J12" s="71">
        <f t="shared" si="2"/>
        <v>3759.6606010992423</v>
      </c>
      <c r="K12" s="71">
        <f t="shared" si="2"/>
        <v>3821.8947316988406</v>
      </c>
      <c r="L12" s="71">
        <f t="shared" si="2"/>
        <v>3884.7383064313835</v>
      </c>
      <c r="M12" s="71">
        <f t="shared" si="2"/>
        <v>3948.2500615357681</v>
      </c>
      <c r="N12" s="71">
        <f t="shared" si="2"/>
        <v>4012.4904493676731</v>
      </c>
      <c r="O12" s="71">
        <f t="shared" si="2"/>
        <v>4077.2774590985991</v>
      </c>
      <c r="P12" s="71">
        <f t="shared" si="2"/>
        <v>4142.9150957378979</v>
      </c>
      <c r="Q12" s="71">
        <f t="shared" si="2"/>
        <v>4209.1586187812518</v>
      </c>
      <c r="R12" s="71">
        <f t="shared" si="2"/>
        <v>4275.9424779891178</v>
      </c>
      <c r="S12" s="71">
        <f t="shared" si="2"/>
        <v>4343.514198513245</v>
      </c>
      <c r="T12" s="71">
        <f t="shared" si="2"/>
        <v>4411.9896888485828</v>
      </c>
      <c r="U12" s="71">
        <f t="shared" si="2"/>
        <v>4481.3741377044589</v>
      </c>
      <c r="V12" s="71">
        <f t="shared" si="2"/>
        <v>4551.6724207652642</v>
      </c>
      <c r="W12" s="71">
        <f t="shared" si="2"/>
        <v>4622.8890798910279</v>
      </c>
      <c r="X12" s="71">
        <f t="shared" si="2"/>
        <v>4695.028301373115</v>
      </c>
    </row>
    <row r="13" spans="1:24" x14ac:dyDescent="0.25">
      <c r="A13" s="8"/>
      <c r="B13" s="3" t="s">
        <v>394</v>
      </c>
      <c r="C13" s="71">
        <f t="shared" ref="C13:X13" si="3">C14*$C46</f>
        <v>3003.2577298438887</v>
      </c>
      <c r="D13" s="71">
        <f t="shared" si="3"/>
        <v>3175.927026584051</v>
      </c>
      <c r="E13" s="71">
        <f t="shared" si="3"/>
        <v>3358.2025936251475</v>
      </c>
      <c r="F13" s="71">
        <f t="shared" si="3"/>
        <v>3482.9713069567188</v>
      </c>
      <c r="G13" s="71">
        <f t="shared" si="3"/>
        <v>3577.0226454727476</v>
      </c>
      <c r="H13" s="71">
        <f t="shared" si="3"/>
        <v>3637.312008169099</v>
      </c>
      <c r="I13" s="71">
        <f t="shared" si="3"/>
        <v>3698.0949332691703</v>
      </c>
      <c r="J13" s="71">
        <f t="shared" si="3"/>
        <v>3759.6606010992423</v>
      </c>
      <c r="K13" s="71">
        <f t="shared" si="3"/>
        <v>3821.8947316988406</v>
      </c>
      <c r="L13" s="71">
        <f t="shared" si="3"/>
        <v>3884.7383064313835</v>
      </c>
      <c r="M13" s="71">
        <f t="shared" si="3"/>
        <v>3948.2500615357681</v>
      </c>
      <c r="N13" s="71">
        <f t="shared" si="3"/>
        <v>4012.4904493676731</v>
      </c>
      <c r="O13" s="71">
        <f t="shared" si="3"/>
        <v>4077.2774590985991</v>
      </c>
      <c r="P13" s="71">
        <f t="shared" si="3"/>
        <v>4142.9150957378979</v>
      </c>
      <c r="Q13" s="71">
        <f t="shared" si="3"/>
        <v>4209.1586187812518</v>
      </c>
      <c r="R13" s="71">
        <f t="shared" si="3"/>
        <v>4275.9424779891178</v>
      </c>
      <c r="S13" s="71">
        <f t="shared" si="3"/>
        <v>4343.514198513245</v>
      </c>
      <c r="T13" s="71">
        <f t="shared" si="3"/>
        <v>4411.9896888485828</v>
      </c>
      <c r="U13" s="71">
        <f t="shared" si="3"/>
        <v>4481.3741377044589</v>
      </c>
      <c r="V13" s="71">
        <f t="shared" si="3"/>
        <v>4551.6724207652642</v>
      </c>
      <c r="W13" s="71">
        <f t="shared" si="3"/>
        <v>4622.8890798910279</v>
      </c>
      <c r="X13" s="71">
        <f t="shared" si="3"/>
        <v>4695.028301373115</v>
      </c>
    </row>
    <row r="14" spans="1:24" x14ac:dyDescent="0.25">
      <c r="B14" s="3" t="s">
        <v>395</v>
      </c>
      <c r="C14" s="57">
        <f>'A1'!G10</f>
        <v>6006.5154596877774</v>
      </c>
      <c r="D14" s="57">
        <f>'A1'!H10</f>
        <v>6351.8540531681019</v>
      </c>
      <c r="E14" s="57">
        <f>'A1'!I10</f>
        <v>6716.4051872502951</v>
      </c>
      <c r="F14" s="57">
        <f>'A1'!J10</f>
        <v>6965.9426139134375</v>
      </c>
      <c r="G14" s="57">
        <f>'A1'!K10</f>
        <v>7154.0452909454953</v>
      </c>
      <c r="H14" s="57">
        <f>'A1'!L10</f>
        <v>7274.6240163381981</v>
      </c>
      <c r="I14" s="57">
        <f>'A1'!M10</f>
        <v>7396.1898665383405</v>
      </c>
      <c r="J14" s="57">
        <f>'A1'!N10</f>
        <v>7519.3212021984846</v>
      </c>
      <c r="K14" s="57">
        <f>'A1'!O10</f>
        <v>7643.7894633976812</v>
      </c>
      <c r="L14" s="57">
        <f>'A1'!P10</f>
        <v>7769.4766128627671</v>
      </c>
      <c r="M14" s="57">
        <f>'A1'!Q10</f>
        <v>7896.5001230715361</v>
      </c>
      <c r="N14" s="57">
        <f>'A1'!R10</f>
        <v>8024.9808987353463</v>
      </c>
      <c r="O14" s="57">
        <f>'A1'!S10</f>
        <v>8154.5549181971983</v>
      </c>
      <c r="P14" s="57">
        <f>'A1'!T10</f>
        <v>8285.8301914757958</v>
      </c>
      <c r="Q14" s="57">
        <f>'A1'!U10</f>
        <v>8418.3172375625036</v>
      </c>
      <c r="R14" s="57">
        <f>'A1'!V10</f>
        <v>8551.8849559782357</v>
      </c>
      <c r="S14" s="57">
        <f>'A1'!W10</f>
        <v>8687.02839702649</v>
      </c>
      <c r="T14" s="57">
        <f>'A1'!X10</f>
        <v>8823.9793776971655</v>
      </c>
      <c r="U14" s="57">
        <f>'A1'!Y10</f>
        <v>8962.7482754089178</v>
      </c>
      <c r="V14" s="57">
        <f>'A1'!Z10</f>
        <v>9103.3448415305284</v>
      </c>
      <c r="W14" s="57">
        <f>'A1'!AA10</f>
        <v>9245.7781597820558</v>
      </c>
      <c r="X14" s="57">
        <f>'A1'!AB10</f>
        <v>9390.0566027462301</v>
      </c>
    </row>
    <row r="15" spans="1:24" x14ac:dyDescent="0.25">
      <c r="B15" s="3" t="s">
        <v>253</v>
      </c>
      <c r="C15" s="54">
        <f>SUM($C14:C14)</f>
        <v>6006.5154596877774</v>
      </c>
      <c r="D15" s="54">
        <f>SUM($C14:D14)</f>
        <v>12358.369512855879</v>
      </c>
      <c r="E15" s="54">
        <f>SUM($C14:E14)</f>
        <v>19074.774700106173</v>
      </c>
      <c r="F15" s="54">
        <f>SUM($C14:F14)</f>
        <v>26040.71731401961</v>
      </c>
      <c r="G15" s="54">
        <f>SUM($C14:G14)</f>
        <v>33194.762604965108</v>
      </c>
      <c r="H15" s="54">
        <f>SUM($C14:H14)</f>
        <v>40469.386621303303</v>
      </c>
      <c r="I15" s="54">
        <f>SUM($C14:I14)</f>
        <v>47865.576487841645</v>
      </c>
      <c r="J15" s="54">
        <f>SUM($C14:J14)</f>
        <v>55384.897690040132</v>
      </c>
      <c r="K15" s="54">
        <f>SUM($C14:K14)</f>
        <v>63028.687153437815</v>
      </c>
      <c r="L15" s="54">
        <f>SUM($C14:L14)</f>
        <v>70798.163766300582</v>
      </c>
      <c r="M15" s="54">
        <f>SUM($C14:M14)</f>
        <v>78694.663889372125</v>
      </c>
      <c r="N15" s="54">
        <f>SUM($C14:N14)</f>
        <v>86719.644788107471</v>
      </c>
      <c r="O15" s="54">
        <f>SUM($C14:O14)</f>
        <v>94874.199706304673</v>
      </c>
      <c r="P15" s="54">
        <f>SUM($C14:P14)</f>
        <v>103160.02989778046</v>
      </c>
      <c r="Q15" s="54">
        <f>SUM($C14:Q14)</f>
        <v>111578.34713534296</v>
      </c>
      <c r="R15" s="54">
        <f>SUM($C14:R14)</f>
        <v>120130.2320913212</v>
      </c>
      <c r="S15" s="54">
        <f>SUM($C14:S14)</f>
        <v>128817.26048834769</v>
      </c>
      <c r="T15" s="54">
        <f>SUM($C14:T14)</f>
        <v>137641.23986604487</v>
      </c>
      <c r="U15" s="54">
        <f>SUM($C14:U14)</f>
        <v>146603.9881414538</v>
      </c>
      <c r="V15" s="54">
        <f>SUM($C14:V14)</f>
        <v>155707.33298298431</v>
      </c>
      <c r="W15" s="54">
        <f>SUM($C14:W14)</f>
        <v>164953.11114276637</v>
      </c>
      <c r="X15" s="54">
        <f>SUM($C14:X14)</f>
        <v>174343.16774551259</v>
      </c>
    </row>
    <row r="16" spans="1:24" x14ac:dyDescent="0.25">
      <c r="B16" s="53" t="s">
        <v>70</v>
      </c>
      <c r="C16" s="53"/>
      <c r="D16" s="53"/>
      <c r="E16" s="53"/>
      <c r="F16" s="53"/>
      <c r="G16" s="53"/>
      <c r="H16" s="53"/>
      <c r="I16" s="53"/>
      <c r="J16" s="53"/>
      <c r="K16" s="53"/>
      <c r="L16" s="53"/>
      <c r="M16" s="53"/>
      <c r="N16" s="53"/>
      <c r="O16" s="53"/>
      <c r="P16" s="53"/>
      <c r="Q16" s="53"/>
      <c r="R16" s="53"/>
      <c r="S16" s="53"/>
      <c r="T16" s="53"/>
      <c r="U16" s="53"/>
      <c r="V16" s="53"/>
      <c r="W16" s="53"/>
      <c r="X16" s="53"/>
    </row>
    <row r="17" spans="1:24" x14ac:dyDescent="0.25">
      <c r="A17" s="4">
        <v>1.03</v>
      </c>
      <c r="B17" s="3" t="s">
        <v>396</v>
      </c>
      <c r="C17" s="16">
        <v>55</v>
      </c>
      <c r="D17" s="9">
        <f>C17</f>
        <v>55</v>
      </c>
      <c r="E17" s="9">
        <f>C17</f>
        <v>55</v>
      </c>
      <c r="F17" s="9">
        <f>$C$17*($A17)^E$6</f>
        <v>60.099985000000004</v>
      </c>
      <c r="G17" s="9">
        <f>F17</f>
        <v>60.099985000000004</v>
      </c>
      <c r="H17" s="9">
        <f>F17</f>
        <v>60.099985000000004</v>
      </c>
      <c r="I17" s="9">
        <f>$C$17*($A17)^H$6</f>
        <v>65.672876309094988</v>
      </c>
      <c r="J17" s="9">
        <f>I17</f>
        <v>65.672876309094988</v>
      </c>
      <c r="K17" s="9">
        <f>I17</f>
        <v>65.672876309094988</v>
      </c>
      <c r="L17" s="9">
        <f>$C$17*($A17)^K$6</f>
        <v>71.762525110608451</v>
      </c>
      <c r="M17" s="9">
        <f>L17</f>
        <v>71.762525110608451</v>
      </c>
      <c r="N17" s="9">
        <f>L17</f>
        <v>71.762525110608451</v>
      </c>
      <c r="O17" s="9">
        <f>$C$17*($A17)^N$6</f>
        <v>78.416848776539823</v>
      </c>
      <c r="P17" s="9">
        <f>O17</f>
        <v>78.416848776539823</v>
      </c>
      <c r="Q17" s="9">
        <f>O17</f>
        <v>78.416848776539823</v>
      </c>
      <c r="R17" s="9">
        <f>$C$17*($A17)^Q$6</f>
        <v>85.688207913042049</v>
      </c>
      <c r="S17" s="9">
        <f>R17</f>
        <v>85.688207913042049</v>
      </c>
      <c r="T17" s="9">
        <f>R17</f>
        <v>85.688207913042049</v>
      </c>
      <c r="U17" s="9">
        <f>$C$17*($A17)^T$6</f>
        <v>93.633818368194682</v>
      </c>
      <c r="V17" s="9">
        <f>U17</f>
        <v>93.633818368194682</v>
      </c>
      <c r="W17" s="9">
        <f>U17</f>
        <v>93.633818368194682</v>
      </c>
      <c r="X17" s="9">
        <f>$C$17*($A17)^W$6</f>
        <v>102.31620144402225</v>
      </c>
    </row>
    <row r="18" spans="1:24" x14ac:dyDescent="0.25">
      <c r="B18" s="3" t="s">
        <v>142</v>
      </c>
      <c r="C18" s="9">
        <f>C17</f>
        <v>55</v>
      </c>
      <c r="D18" s="9">
        <f t="shared" ref="D18:X18" si="4">D17</f>
        <v>55</v>
      </c>
      <c r="E18" s="9">
        <f t="shared" si="4"/>
        <v>55</v>
      </c>
      <c r="F18" s="9">
        <f t="shared" si="4"/>
        <v>60.099985000000004</v>
      </c>
      <c r="G18" s="9">
        <f t="shared" si="4"/>
        <v>60.099985000000004</v>
      </c>
      <c r="H18" s="9">
        <f t="shared" si="4"/>
        <v>60.099985000000004</v>
      </c>
      <c r="I18" s="9">
        <f t="shared" si="4"/>
        <v>65.672876309094988</v>
      </c>
      <c r="J18" s="9">
        <f t="shared" si="4"/>
        <v>65.672876309094988</v>
      </c>
      <c r="K18" s="9">
        <f t="shared" si="4"/>
        <v>65.672876309094988</v>
      </c>
      <c r="L18" s="9">
        <f t="shared" si="4"/>
        <v>71.762525110608451</v>
      </c>
      <c r="M18" s="9">
        <f t="shared" si="4"/>
        <v>71.762525110608451</v>
      </c>
      <c r="N18" s="9">
        <f t="shared" si="4"/>
        <v>71.762525110608451</v>
      </c>
      <c r="O18" s="9">
        <f t="shared" si="4"/>
        <v>78.416848776539823</v>
      </c>
      <c r="P18" s="9">
        <f t="shared" si="4"/>
        <v>78.416848776539823</v>
      </c>
      <c r="Q18" s="9">
        <f t="shared" si="4"/>
        <v>78.416848776539823</v>
      </c>
      <c r="R18" s="9">
        <f t="shared" si="4"/>
        <v>85.688207913042049</v>
      </c>
      <c r="S18" s="9">
        <f t="shared" si="4"/>
        <v>85.688207913042049</v>
      </c>
      <c r="T18" s="9">
        <f t="shared" si="4"/>
        <v>85.688207913042049</v>
      </c>
      <c r="U18" s="9">
        <f t="shared" si="4"/>
        <v>93.633818368194682</v>
      </c>
      <c r="V18" s="9">
        <f t="shared" si="4"/>
        <v>93.633818368194682</v>
      </c>
      <c r="W18" s="9">
        <f t="shared" si="4"/>
        <v>93.633818368194682</v>
      </c>
      <c r="X18" s="9">
        <f t="shared" si="4"/>
        <v>102.31620144402225</v>
      </c>
    </row>
    <row r="19" spans="1:24" x14ac:dyDescent="0.25">
      <c r="B19" s="3" t="s">
        <v>143</v>
      </c>
      <c r="C19" s="9">
        <f>C12*C17</f>
        <v>165179.17514141387</v>
      </c>
      <c r="D19" s="9">
        <f t="shared" ref="D19:X20" si="5">D12*D17</f>
        <v>174675.98646212279</v>
      </c>
      <c r="E19" s="9">
        <f t="shared" si="5"/>
        <v>184701.14264938311</v>
      </c>
      <c r="F19" s="9">
        <f t="shared" si="5"/>
        <v>209326.52330352922</v>
      </c>
      <c r="G19" s="9">
        <f t="shared" si="5"/>
        <v>214979.00733757246</v>
      </c>
      <c r="H19" s="9">
        <f t="shared" si="5"/>
        <v>218602.39713128275</v>
      </c>
      <c r="I19" s="9">
        <f t="shared" si="5"/>
        <v>242864.5311318771</v>
      </c>
      <c r="J19" s="9">
        <f t="shared" si="5"/>
        <v>246907.72562016826</v>
      </c>
      <c r="K19" s="9">
        <f t="shared" si="5"/>
        <v>250994.81998123974</v>
      </c>
      <c r="L19" s="9">
        <f t="shared" si="5"/>
        <v>278778.63026342471</v>
      </c>
      <c r="M19" s="9">
        <f t="shared" si="5"/>
        <v>283336.39418392192</v>
      </c>
      <c r="N19" s="9">
        <f t="shared" si="5"/>
        <v>287946.44662882423</v>
      </c>
      <c r="O19" s="9">
        <f t="shared" si="5"/>
        <v>319727.24993012939</v>
      </c>
      <c r="P19" s="9">
        <f t="shared" si="5"/>
        <v>324874.34655652277</v>
      </c>
      <c r="Q19" s="9">
        <f t="shared" si="5"/>
        <v>330068.95488543867</v>
      </c>
      <c r="R19" s="9">
        <f t="shared" si="5"/>
        <v>366397.84807813977</v>
      </c>
      <c r="S19" s="9">
        <f t="shared" si="5"/>
        <v>372187.94771545311</v>
      </c>
      <c r="T19" s="9">
        <f t="shared" si="5"/>
        <v>378055.48976825504</v>
      </c>
      <c r="U19" s="9">
        <f t="shared" si="5"/>
        <v>419608.17204974435</v>
      </c>
      <c r="V19" s="9">
        <f t="shared" si="5"/>
        <v>426190.46871745575</v>
      </c>
      <c r="W19" s="9">
        <f t="shared" si="5"/>
        <v>432858.75644282711</v>
      </c>
      <c r="X19" s="9">
        <f t="shared" si="5"/>
        <v>480377.46146867727</v>
      </c>
    </row>
    <row r="20" spans="1:24" x14ac:dyDescent="0.25">
      <c r="B20" s="3" t="s">
        <v>144</v>
      </c>
      <c r="C20" s="9">
        <f>C13*C18</f>
        <v>165179.17514141387</v>
      </c>
      <c r="D20" s="9">
        <f t="shared" si="5"/>
        <v>174675.98646212279</v>
      </c>
      <c r="E20" s="9">
        <f t="shared" si="5"/>
        <v>184701.14264938311</v>
      </c>
      <c r="F20" s="9">
        <f t="shared" si="5"/>
        <v>209326.52330352922</v>
      </c>
      <c r="G20" s="9">
        <f t="shared" si="5"/>
        <v>214979.00733757246</v>
      </c>
      <c r="H20" s="9">
        <f t="shared" si="5"/>
        <v>218602.39713128275</v>
      </c>
      <c r="I20" s="9">
        <f t="shared" si="5"/>
        <v>242864.5311318771</v>
      </c>
      <c r="J20" s="9">
        <f t="shared" si="5"/>
        <v>246907.72562016826</v>
      </c>
      <c r="K20" s="9">
        <f t="shared" si="5"/>
        <v>250994.81998123974</v>
      </c>
      <c r="L20" s="9">
        <f t="shared" si="5"/>
        <v>278778.63026342471</v>
      </c>
      <c r="M20" s="9">
        <f t="shared" si="5"/>
        <v>283336.39418392192</v>
      </c>
      <c r="N20" s="9">
        <f t="shared" si="5"/>
        <v>287946.44662882423</v>
      </c>
      <c r="O20" s="9">
        <f t="shared" si="5"/>
        <v>319727.24993012939</v>
      </c>
      <c r="P20" s="9">
        <f t="shared" si="5"/>
        <v>324874.34655652277</v>
      </c>
      <c r="Q20" s="9">
        <f t="shared" si="5"/>
        <v>330068.95488543867</v>
      </c>
      <c r="R20" s="9">
        <f t="shared" si="5"/>
        <v>366397.84807813977</v>
      </c>
      <c r="S20" s="9">
        <f t="shared" si="5"/>
        <v>372187.94771545311</v>
      </c>
      <c r="T20" s="9">
        <f t="shared" si="5"/>
        <v>378055.48976825504</v>
      </c>
      <c r="U20" s="9">
        <f t="shared" si="5"/>
        <v>419608.17204974435</v>
      </c>
      <c r="V20" s="9">
        <f t="shared" si="5"/>
        <v>426190.46871745575</v>
      </c>
      <c r="W20" s="9">
        <f t="shared" si="5"/>
        <v>432858.75644282711</v>
      </c>
      <c r="X20" s="9">
        <f t="shared" si="5"/>
        <v>480377.46146867727</v>
      </c>
    </row>
    <row r="21" spans="1:24" x14ac:dyDescent="0.25">
      <c r="A21" s="4">
        <f>1+K48</f>
        <v>1.02</v>
      </c>
      <c r="B21" s="3" t="s">
        <v>401</v>
      </c>
      <c r="C21" s="16">
        <f>'B1'!E88</f>
        <v>298635.3</v>
      </c>
      <c r="D21" s="9">
        <f>C21*($A21)</f>
        <v>304608.00599999999</v>
      </c>
      <c r="E21" s="9">
        <f t="shared" ref="E21:X24" si="6">D21*($A21)</f>
        <v>310700.16612000001</v>
      </c>
      <c r="F21" s="9">
        <f t="shared" si="6"/>
        <v>316914.16944239999</v>
      </c>
      <c r="G21" s="9">
        <f t="shared" si="6"/>
        <v>323252.452831248</v>
      </c>
      <c r="H21" s="9">
        <f t="shared" si="6"/>
        <v>329717.50188787299</v>
      </c>
      <c r="I21" s="9">
        <f t="shared" si="6"/>
        <v>336311.85192563047</v>
      </c>
      <c r="J21" s="9">
        <f t="shared" si="6"/>
        <v>343038.08896414307</v>
      </c>
      <c r="K21" s="9">
        <f t="shared" si="6"/>
        <v>349898.85074342595</v>
      </c>
      <c r="L21" s="9">
        <f t="shared" si="6"/>
        <v>356896.82775829447</v>
      </c>
      <c r="M21" s="9">
        <f t="shared" si="6"/>
        <v>364034.76431346039</v>
      </c>
      <c r="N21" s="9">
        <f t="shared" si="6"/>
        <v>371315.45959972963</v>
      </c>
      <c r="O21" s="9">
        <f t="shared" si="6"/>
        <v>378741.76879172423</v>
      </c>
      <c r="P21" s="9">
        <f t="shared" si="6"/>
        <v>386316.60416755872</v>
      </c>
      <c r="Q21" s="9">
        <f t="shared" si="6"/>
        <v>394042.93625090987</v>
      </c>
      <c r="R21" s="9">
        <f t="shared" si="6"/>
        <v>401923.79497592809</v>
      </c>
      <c r="S21" s="9">
        <f t="shared" si="6"/>
        <v>409962.27087544667</v>
      </c>
      <c r="T21" s="9">
        <f t="shared" si="6"/>
        <v>418161.51629295561</v>
      </c>
      <c r="U21" s="9">
        <f t="shared" si="6"/>
        <v>426524.74661881471</v>
      </c>
      <c r="V21" s="9">
        <f t="shared" si="6"/>
        <v>435055.24155119102</v>
      </c>
      <c r="W21" s="9">
        <f t="shared" si="6"/>
        <v>443756.34638221486</v>
      </c>
      <c r="X21" s="9">
        <f t="shared" si="6"/>
        <v>452631.47330985917</v>
      </c>
    </row>
    <row r="22" spans="1:24" x14ac:dyDescent="0.25">
      <c r="A22" s="4">
        <f>1+K49</f>
        <v>1.1000000000000001</v>
      </c>
      <c r="B22" s="3" t="s">
        <v>404</v>
      </c>
      <c r="C22" s="16">
        <f>'B1'!E89</f>
        <v>87240</v>
      </c>
      <c r="D22" s="9">
        <f t="shared" ref="D22:S24" si="7">C22*($A22)</f>
        <v>95964.000000000015</v>
      </c>
      <c r="E22" s="9">
        <f t="shared" si="7"/>
        <v>105560.40000000002</v>
      </c>
      <c r="F22" s="9">
        <f t="shared" si="7"/>
        <v>116116.44000000003</v>
      </c>
      <c r="G22" s="9">
        <f t="shared" si="7"/>
        <v>127728.08400000005</v>
      </c>
      <c r="H22" s="9">
        <f t="shared" si="7"/>
        <v>140500.89240000007</v>
      </c>
      <c r="I22" s="9">
        <f t="shared" si="7"/>
        <v>154550.9816400001</v>
      </c>
      <c r="J22" s="9">
        <f t="shared" si="7"/>
        <v>170006.07980400012</v>
      </c>
      <c r="K22" s="9">
        <f t="shared" si="7"/>
        <v>187006.68778440016</v>
      </c>
      <c r="L22" s="9">
        <f t="shared" si="7"/>
        <v>205707.3565628402</v>
      </c>
      <c r="M22" s="9">
        <f t="shared" si="7"/>
        <v>226278.09221912423</v>
      </c>
      <c r="N22" s="9">
        <f t="shared" si="7"/>
        <v>248905.90144103667</v>
      </c>
      <c r="O22" s="9">
        <f t="shared" si="7"/>
        <v>273796.49158514035</v>
      </c>
      <c r="P22" s="9">
        <f t="shared" si="7"/>
        <v>301176.1407436544</v>
      </c>
      <c r="Q22" s="9">
        <f t="shared" si="7"/>
        <v>331293.75481801986</v>
      </c>
      <c r="R22" s="9">
        <f t="shared" si="7"/>
        <v>364423.1302998219</v>
      </c>
      <c r="S22" s="9">
        <f t="shared" si="7"/>
        <v>400865.44332980411</v>
      </c>
      <c r="T22" s="9">
        <f t="shared" si="6"/>
        <v>440951.98766278458</v>
      </c>
      <c r="U22" s="9">
        <f t="shared" si="6"/>
        <v>485047.18642906309</v>
      </c>
      <c r="V22" s="9">
        <f t="shared" si="6"/>
        <v>533551.90507196949</v>
      </c>
      <c r="W22" s="9">
        <f t="shared" si="6"/>
        <v>586907.09557916655</v>
      </c>
      <c r="X22" s="9">
        <f t="shared" si="6"/>
        <v>645597.80513708328</v>
      </c>
    </row>
    <row r="23" spans="1:24" x14ac:dyDescent="0.25">
      <c r="A23" s="4">
        <f>1+K48</f>
        <v>1.02</v>
      </c>
      <c r="B23" s="3" t="s">
        <v>402</v>
      </c>
      <c r="C23" s="16">
        <f>'B1'!E90</f>
        <v>46491</v>
      </c>
      <c r="D23" s="9">
        <f t="shared" si="7"/>
        <v>47420.82</v>
      </c>
      <c r="E23" s="9">
        <f t="shared" si="6"/>
        <v>48369.236400000002</v>
      </c>
      <c r="F23" s="9">
        <f t="shared" si="6"/>
        <v>49336.621127999999</v>
      </c>
      <c r="G23" s="9">
        <f t="shared" si="6"/>
        <v>50323.353550560001</v>
      </c>
      <c r="H23" s="9">
        <f t="shared" si="6"/>
        <v>51329.820621571205</v>
      </c>
      <c r="I23" s="9">
        <f t="shared" si="6"/>
        <v>52356.417034002632</v>
      </c>
      <c r="J23" s="9">
        <f t="shared" si="6"/>
        <v>53403.545374682682</v>
      </c>
      <c r="K23" s="9">
        <f t="shared" si="6"/>
        <v>54471.616282176336</v>
      </c>
      <c r="L23" s="9">
        <f t="shared" si="6"/>
        <v>55561.048607819866</v>
      </c>
      <c r="M23" s="9">
        <f t="shared" si="6"/>
        <v>56672.269579976266</v>
      </c>
      <c r="N23" s="9">
        <f t="shared" si="6"/>
        <v>57805.714971575791</v>
      </c>
      <c r="O23" s="9">
        <f t="shared" si="6"/>
        <v>58961.829271007307</v>
      </c>
      <c r="P23" s="9">
        <f t="shared" si="6"/>
        <v>60141.065856427456</v>
      </c>
      <c r="Q23" s="9">
        <f t="shared" si="6"/>
        <v>61343.88717355601</v>
      </c>
      <c r="R23" s="9">
        <f t="shared" si="6"/>
        <v>62570.764917027132</v>
      </c>
      <c r="S23" s="9">
        <f t="shared" si="6"/>
        <v>63822.180215367676</v>
      </c>
      <c r="T23" s="9">
        <f t="shared" si="6"/>
        <v>65098.623819675027</v>
      </c>
      <c r="U23" s="9">
        <f t="shared" si="6"/>
        <v>66400.596296068528</v>
      </c>
      <c r="V23" s="9">
        <f t="shared" si="6"/>
        <v>67728.608221989896</v>
      </c>
      <c r="W23" s="9">
        <f t="shared" si="6"/>
        <v>69083.180386429696</v>
      </c>
      <c r="X23" s="9">
        <f t="shared" si="6"/>
        <v>70464.843994158291</v>
      </c>
    </row>
    <row r="24" spans="1:24" x14ac:dyDescent="0.25">
      <c r="A24" s="4">
        <f>1+K48</f>
        <v>1.02</v>
      </c>
      <c r="B24" s="3" t="s">
        <v>403</v>
      </c>
      <c r="C24" s="16">
        <f>'B1'!E91</f>
        <v>134502.85714285713</v>
      </c>
      <c r="D24" s="9">
        <f t="shared" si="7"/>
        <v>137192.91428571427</v>
      </c>
      <c r="E24" s="9">
        <f t="shared" si="6"/>
        <v>139936.77257142856</v>
      </c>
      <c r="F24" s="9">
        <f t="shared" si="6"/>
        <v>142735.50802285713</v>
      </c>
      <c r="G24" s="9">
        <f t="shared" si="6"/>
        <v>145590.21818331428</v>
      </c>
      <c r="H24" s="9">
        <f t="shared" si="6"/>
        <v>148502.02254698056</v>
      </c>
      <c r="I24" s="9">
        <f t="shared" si="6"/>
        <v>151472.06299792018</v>
      </c>
      <c r="J24" s="9">
        <f t="shared" si="6"/>
        <v>154501.50425787858</v>
      </c>
      <c r="K24" s="9">
        <f t="shared" si="6"/>
        <v>157591.53434303615</v>
      </c>
      <c r="L24" s="9">
        <f t="shared" si="6"/>
        <v>160743.36502989687</v>
      </c>
      <c r="M24" s="9">
        <f t="shared" si="6"/>
        <v>163958.23233049482</v>
      </c>
      <c r="N24" s="9">
        <f t="shared" si="6"/>
        <v>167237.39697710471</v>
      </c>
      <c r="O24" s="9">
        <f t="shared" si="6"/>
        <v>170582.14491664682</v>
      </c>
      <c r="P24" s="9">
        <f t="shared" si="6"/>
        <v>173993.78781497976</v>
      </c>
      <c r="Q24" s="9">
        <f t="shared" si="6"/>
        <v>177473.66357127935</v>
      </c>
      <c r="R24" s="9">
        <f t="shared" si="6"/>
        <v>181023.13684270493</v>
      </c>
      <c r="S24" s="9">
        <f t="shared" si="6"/>
        <v>184643.59957955903</v>
      </c>
      <c r="T24" s="9">
        <f t="shared" si="6"/>
        <v>188336.47157115021</v>
      </c>
      <c r="U24" s="9">
        <f t="shared" si="6"/>
        <v>192103.20100257322</v>
      </c>
      <c r="V24" s="9">
        <f t="shared" si="6"/>
        <v>195945.26502262469</v>
      </c>
      <c r="W24" s="9">
        <f t="shared" si="6"/>
        <v>199864.17032307718</v>
      </c>
      <c r="X24" s="9">
        <f t="shared" si="6"/>
        <v>203861.45372953874</v>
      </c>
    </row>
    <row r="25" spans="1:24" x14ac:dyDescent="0.25">
      <c r="B25" s="3" t="s">
        <v>405</v>
      </c>
      <c r="C25" s="9">
        <f t="shared" ref="C25:X25" si="8">SUM(C19:C24)*$K50</f>
        <v>179445.50148513698</v>
      </c>
      <c r="D25" s="9">
        <f t="shared" si="8"/>
        <v>186907.54264199198</v>
      </c>
      <c r="E25" s="9">
        <f t="shared" si="8"/>
        <v>194793.77207803901</v>
      </c>
      <c r="F25" s="9">
        <f t="shared" si="8"/>
        <v>208751.15704006312</v>
      </c>
      <c r="G25" s="9">
        <f t="shared" si="8"/>
        <v>215370.42464805345</v>
      </c>
      <c r="H25" s="9">
        <f t="shared" si="8"/>
        <v>221451.00634379807</v>
      </c>
      <c r="I25" s="9">
        <f t="shared" si="8"/>
        <v>236084.07517226154</v>
      </c>
      <c r="J25" s="9">
        <f t="shared" si="8"/>
        <v>242952.93392820819</v>
      </c>
      <c r="K25" s="9">
        <f t="shared" si="8"/>
        <v>250191.66582310363</v>
      </c>
      <c r="L25" s="9">
        <f t="shared" si="8"/>
        <v>267293.17169714021</v>
      </c>
      <c r="M25" s="9">
        <f t="shared" si="8"/>
        <v>275523.22936217993</v>
      </c>
      <c r="N25" s="9">
        <f t="shared" si="8"/>
        <v>284231.47324941907</v>
      </c>
      <c r="O25" s="9">
        <f t="shared" si="8"/>
        <v>304307.34688495554</v>
      </c>
      <c r="P25" s="9">
        <f t="shared" si="8"/>
        <v>314275.25833913317</v>
      </c>
      <c r="Q25" s="9">
        <f t="shared" si="8"/>
        <v>324858.43031692854</v>
      </c>
      <c r="R25" s="9">
        <f t="shared" si="8"/>
        <v>348547.30463835236</v>
      </c>
      <c r="S25" s="9">
        <f t="shared" si="8"/>
        <v>360733.87788621674</v>
      </c>
      <c r="T25" s="9">
        <f t="shared" si="8"/>
        <v>373731.91577661515</v>
      </c>
      <c r="U25" s="9">
        <f t="shared" si="8"/>
        <v>401858.41488920164</v>
      </c>
      <c r="V25" s="9">
        <f t="shared" si="8"/>
        <v>416932.39146053733</v>
      </c>
      <c r="W25" s="9">
        <f t="shared" si="8"/>
        <v>433065.66111130849</v>
      </c>
      <c r="X25" s="9">
        <f t="shared" si="8"/>
        <v>466662.09982159885</v>
      </c>
    </row>
    <row r="26" spans="1:24" x14ac:dyDescent="0.25">
      <c r="B26" s="3" t="s">
        <v>272</v>
      </c>
      <c r="C26" s="9"/>
      <c r="D26" s="9"/>
      <c r="E26" s="9"/>
      <c r="F26" s="9"/>
      <c r="G26" s="9"/>
      <c r="H26" s="9"/>
      <c r="I26" s="9"/>
      <c r="J26" s="9"/>
      <c r="K26" s="9"/>
      <c r="L26" s="9"/>
      <c r="M26" s="9"/>
      <c r="N26" s="9"/>
      <c r="O26" s="9"/>
      <c r="P26" s="9"/>
      <c r="Q26" s="9"/>
      <c r="R26" s="9"/>
      <c r="S26" s="9"/>
      <c r="T26" s="9"/>
      <c r="U26" s="9"/>
      <c r="V26" s="9"/>
      <c r="W26" s="9"/>
      <c r="X26" s="9"/>
    </row>
    <row r="27" spans="1:24" x14ac:dyDescent="0.25">
      <c r="B27" s="3" t="s">
        <v>79</v>
      </c>
      <c r="C27" s="9">
        <f>SUM(C19:C26)</f>
        <v>1076673.0089108218</v>
      </c>
      <c r="D27" s="9">
        <f t="shared" ref="D27:X27" si="9">SUM(D17:D26)</f>
        <v>1121555.2558519519</v>
      </c>
      <c r="E27" s="9">
        <f t="shared" si="9"/>
        <v>1168872.6324682338</v>
      </c>
      <c r="F27" s="9">
        <f t="shared" si="9"/>
        <v>1252627.1422103788</v>
      </c>
      <c r="G27" s="9">
        <f t="shared" si="9"/>
        <v>1292342.7478583206</v>
      </c>
      <c r="H27" s="9">
        <f t="shared" si="9"/>
        <v>1328826.2380327883</v>
      </c>
      <c r="I27" s="9">
        <f t="shared" si="9"/>
        <v>1416635.7967861872</v>
      </c>
      <c r="J27" s="9">
        <f t="shared" si="9"/>
        <v>1457848.9493218672</v>
      </c>
      <c r="K27" s="9">
        <f t="shared" si="9"/>
        <v>1501281.3406912398</v>
      </c>
      <c r="L27" s="9">
        <f t="shared" si="9"/>
        <v>1603902.5552330625</v>
      </c>
      <c r="M27" s="9">
        <f t="shared" si="9"/>
        <v>1653282.901223301</v>
      </c>
      <c r="N27" s="9">
        <f t="shared" si="9"/>
        <v>1705532.3645467358</v>
      </c>
      <c r="O27" s="9">
        <f t="shared" si="9"/>
        <v>1826000.9150072862</v>
      </c>
      <c r="P27" s="9">
        <f t="shared" si="9"/>
        <v>1885808.3837323519</v>
      </c>
      <c r="Q27" s="9">
        <f t="shared" si="9"/>
        <v>1949307.415599124</v>
      </c>
      <c r="R27" s="9">
        <f t="shared" si="9"/>
        <v>2091455.2042459399</v>
      </c>
      <c r="S27" s="9">
        <f t="shared" si="9"/>
        <v>2164574.6437331266</v>
      </c>
      <c r="T27" s="9">
        <f t="shared" si="9"/>
        <v>2242562.8710755166</v>
      </c>
      <c r="U27" s="9">
        <f t="shared" si="9"/>
        <v>2411337.756971946</v>
      </c>
      <c r="V27" s="9">
        <f t="shared" si="9"/>
        <v>2501781.6163999601</v>
      </c>
      <c r="W27" s="9">
        <f t="shared" si="9"/>
        <v>2598581.2343045874</v>
      </c>
      <c r="X27" s="9">
        <f t="shared" si="9"/>
        <v>2800177.2313324809</v>
      </c>
    </row>
    <row r="28" spans="1:24" x14ac:dyDescent="0.25">
      <c r="B28" s="3" t="s">
        <v>80</v>
      </c>
      <c r="C28" s="56">
        <f>C27/C14</f>
        <v>179.2508512026352</v>
      </c>
      <c r="D28" s="56">
        <f t="shared" ref="D28:X28" si="10">D27/D14</f>
        <v>176.57132019470063</v>
      </c>
      <c r="E28" s="56">
        <f t="shared" si="10"/>
        <v>174.03247717798453</v>
      </c>
      <c r="F28" s="56">
        <f t="shared" si="10"/>
        <v>179.82162811798676</v>
      </c>
      <c r="G28" s="56">
        <f t="shared" si="10"/>
        <v>180.64503302683474</v>
      </c>
      <c r="H28" s="56">
        <f t="shared" si="10"/>
        <v>182.66596803468545</v>
      </c>
      <c r="I28" s="56">
        <f t="shared" si="10"/>
        <v>191.53588838968236</v>
      </c>
      <c r="J28" s="56">
        <f t="shared" si="10"/>
        <v>193.88039293967441</v>
      </c>
      <c r="K28" s="56">
        <f t="shared" si="10"/>
        <v>196.40537561639184</v>
      </c>
      <c r="L28" s="56">
        <f t="shared" si="10"/>
        <v>206.43637083323213</v>
      </c>
      <c r="M28" s="56">
        <f t="shared" si="10"/>
        <v>209.36907179838252</v>
      </c>
      <c r="N28" s="56">
        <f t="shared" si="10"/>
        <v>212.52790331445024</v>
      </c>
      <c r="O28" s="56">
        <f t="shared" si="10"/>
        <v>223.92404408639104</v>
      </c>
      <c r="P28" s="56">
        <f t="shared" si="10"/>
        <v>227.59437982115696</v>
      </c>
      <c r="Q28" s="56">
        <f t="shared" si="10"/>
        <v>231.55547131216684</v>
      </c>
      <c r="R28" s="56">
        <f t="shared" si="10"/>
        <v>244.56072725626393</v>
      </c>
      <c r="S28" s="56">
        <f t="shared" si="10"/>
        <v>249.17319764651</v>
      </c>
      <c r="T28" s="56">
        <f t="shared" si="10"/>
        <v>254.14416501739021</v>
      </c>
      <c r="U28" s="56">
        <f t="shared" si="10"/>
        <v>269.03999564373919</v>
      </c>
      <c r="V28" s="56">
        <f t="shared" si="10"/>
        <v>274.82004251739852</v>
      </c>
      <c r="W28" s="56">
        <f t="shared" si="10"/>
        <v>281.05597921525754</v>
      </c>
      <c r="X28" s="56">
        <f t="shared" si="10"/>
        <v>298.20664025747584</v>
      </c>
    </row>
    <row r="29" spans="1:24" x14ac:dyDescent="0.25">
      <c r="B29" s="53" t="s">
        <v>71</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A30" s="66">
        <f>1+K51</f>
        <v>1.03</v>
      </c>
      <c r="B30" s="3" t="s">
        <v>408</v>
      </c>
      <c r="C30" s="17">
        <v>6.5</v>
      </c>
      <c r="D30" s="12">
        <f>C30</f>
        <v>6.5</v>
      </c>
      <c r="E30" s="12">
        <f>C30</f>
        <v>6.5</v>
      </c>
      <c r="F30" s="56">
        <f>$C30*($A30)^E$6</f>
        <v>7.1027255</v>
      </c>
      <c r="G30" s="12">
        <f>F30</f>
        <v>7.1027255</v>
      </c>
      <c r="H30" s="12">
        <f>F30</f>
        <v>7.1027255</v>
      </c>
      <c r="I30" s="9">
        <f>$C30*($A30)^H$6</f>
        <v>7.7613399274384998</v>
      </c>
      <c r="J30" s="12">
        <f>I30</f>
        <v>7.7613399274384998</v>
      </c>
      <c r="K30" s="12">
        <f>I30</f>
        <v>7.7613399274384998</v>
      </c>
      <c r="L30" s="9">
        <f>$C30*($A30)^K$6</f>
        <v>8.4810256948900893</v>
      </c>
      <c r="M30" s="12">
        <f>L30</f>
        <v>8.4810256948900893</v>
      </c>
      <c r="N30" s="12">
        <f>L30</f>
        <v>8.4810256948900893</v>
      </c>
      <c r="O30" s="9">
        <f>$C30*($A30)^N$6</f>
        <v>9.2674457645001613</v>
      </c>
      <c r="P30" s="12">
        <f>O30</f>
        <v>9.2674457645001613</v>
      </c>
      <c r="Q30" s="12">
        <f>O30</f>
        <v>9.2674457645001613</v>
      </c>
      <c r="R30" s="9">
        <f>$C30*($A30)^Q$6</f>
        <v>10.126788207904969</v>
      </c>
      <c r="S30" s="12">
        <f>R30</f>
        <v>10.126788207904969</v>
      </c>
      <c r="T30" s="12">
        <f>R30</f>
        <v>10.126788207904969</v>
      </c>
      <c r="U30" s="9">
        <f>$C30*($A30)^T$6</f>
        <v>11.06581489805937</v>
      </c>
      <c r="V30" s="12">
        <f>U30</f>
        <v>11.06581489805937</v>
      </c>
      <c r="W30" s="12">
        <f>U30</f>
        <v>11.06581489805937</v>
      </c>
      <c r="X30" s="9">
        <f>$C30*($A30)^W$6</f>
        <v>12.09191471611172</v>
      </c>
    </row>
    <row r="31" spans="1:24" x14ac:dyDescent="0.25">
      <c r="A31" s="148">
        <f>1+K52</f>
        <v>1.008</v>
      </c>
      <c r="B31" s="3" t="s">
        <v>409</v>
      </c>
      <c r="C31" s="18">
        <v>4650</v>
      </c>
      <c r="D31" s="18">
        <f>C31*($A31)</f>
        <v>4687.2</v>
      </c>
      <c r="E31" s="18">
        <f t="shared" ref="E31:X31" si="11">D31*($A31)</f>
        <v>4724.6975999999995</v>
      </c>
      <c r="F31" s="18">
        <f t="shared" si="11"/>
        <v>4762.4951807999996</v>
      </c>
      <c r="G31" s="18">
        <f t="shared" si="11"/>
        <v>4800.5951422463995</v>
      </c>
      <c r="H31" s="18">
        <f t="shared" si="11"/>
        <v>4838.9999033843706</v>
      </c>
      <c r="I31" s="18">
        <f t="shared" si="11"/>
        <v>4877.7119026114451</v>
      </c>
      <c r="J31" s="18">
        <f t="shared" si="11"/>
        <v>4916.7335978323363</v>
      </c>
      <c r="K31" s="18">
        <f t="shared" si="11"/>
        <v>4956.0674666149953</v>
      </c>
      <c r="L31" s="18">
        <f t="shared" si="11"/>
        <v>4995.716006347915</v>
      </c>
      <c r="M31" s="18">
        <f t="shared" si="11"/>
        <v>5035.6817343986986</v>
      </c>
      <c r="N31" s="18">
        <f t="shared" si="11"/>
        <v>5075.9671882738885</v>
      </c>
      <c r="O31" s="18">
        <f t="shared" si="11"/>
        <v>5116.5749257800799</v>
      </c>
      <c r="P31" s="18">
        <f t="shared" si="11"/>
        <v>5157.5075251863209</v>
      </c>
      <c r="Q31" s="18">
        <f t="shared" si="11"/>
        <v>5198.7675853878118</v>
      </c>
      <c r="R31" s="18">
        <f t="shared" si="11"/>
        <v>5240.3577260709144</v>
      </c>
      <c r="S31" s="18">
        <f t="shared" si="11"/>
        <v>5282.2805878794816</v>
      </c>
      <c r="T31" s="18">
        <f t="shared" si="11"/>
        <v>5324.5388325825179</v>
      </c>
      <c r="U31" s="18">
        <f t="shared" si="11"/>
        <v>5367.1351432431784</v>
      </c>
      <c r="V31" s="18">
        <f t="shared" si="11"/>
        <v>5410.0722243891241</v>
      </c>
      <c r="W31" s="18">
        <f t="shared" si="11"/>
        <v>5453.3528021842376</v>
      </c>
      <c r="X31" s="18">
        <f t="shared" si="11"/>
        <v>5496.9796246017113</v>
      </c>
    </row>
    <row r="32" spans="1:24" x14ac:dyDescent="0.25">
      <c r="B32" s="3" t="s">
        <v>81</v>
      </c>
      <c r="C32" s="10">
        <f>(C30*C31)*12</f>
        <v>362700</v>
      </c>
      <c r="D32" s="10">
        <f t="shared" ref="D32:X32" si="12">(D30*D31)*12</f>
        <v>365601.6</v>
      </c>
      <c r="E32" s="10">
        <f t="shared" si="12"/>
        <v>368526.41279999993</v>
      </c>
      <c r="F32" s="10">
        <f t="shared" si="12"/>
        <v>405920.35157154314</v>
      </c>
      <c r="G32" s="10">
        <f t="shared" si="12"/>
        <v>409167.71438411559</v>
      </c>
      <c r="H32" s="10">
        <f t="shared" si="12"/>
        <v>412441.0560991884</v>
      </c>
      <c r="I32" s="10">
        <f t="shared" si="12"/>
        <v>454290.96173136262</v>
      </c>
      <c r="J32" s="10">
        <f t="shared" si="12"/>
        <v>457925.28942521353</v>
      </c>
      <c r="K32" s="10">
        <f t="shared" si="12"/>
        <v>461588.69174061529</v>
      </c>
      <c r="L32" s="10">
        <f t="shared" si="12"/>
        <v>508425.54977052438</v>
      </c>
      <c r="M32" s="10">
        <f t="shared" si="12"/>
        <v>512492.95416868862</v>
      </c>
      <c r="N32" s="10">
        <f t="shared" si="12"/>
        <v>516592.89780203812</v>
      </c>
      <c r="O32" s="10">
        <f t="shared" si="12"/>
        <v>569010.9674960199</v>
      </c>
      <c r="P32" s="10">
        <f t="shared" si="12"/>
        <v>573563.05523598811</v>
      </c>
      <c r="Q32" s="10">
        <f t="shared" si="12"/>
        <v>578151.55967787607</v>
      </c>
      <c r="R32" s="10">
        <f t="shared" si="12"/>
        <v>636815.91390694364</v>
      </c>
      <c r="S32" s="10">
        <f t="shared" si="12"/>
        <v>641910.44121819921</v>
      </c>
      <c r="T32" s="10">
        <f t="shared" si="12"/>
        <v>647045.72474794486</v>
      </c>
      <c r="U32" s="10">
        <f t="shared" si="12"/>
        <v>712700.68833598052</v>
      </c>
      <c r="V32" s="10">
        <f t="shared" si="12"/>
        <v>718402.29384266841</v>
      </c>
      <c r="W32" s="10">
        <f t="shared" si="12"/>
        <v>724149.51219340984</v>
      </c>
      <c r="X32" s="10">
        <f t="shared" si="12"/>
        <v>797628.10580265254</v>
      </c>
    </row>
    <row r="33" spans="1:24" x14ac:dyDescent="0.25">
      <c r="A33" s="4">
        <f>1+K53</f>
        <v>1.02</v>
      </c>
      <c r="B33" s="3" t="s">
        <v>411</v>
      </c>
      <c r="C33" s="16">
        <v>370996</v>
      </c>
      <c r="D33" s="18">
        <f>C33*($A33)</f>
        <v>378415.92</v>
      </c>
      <c r="E33" s="18">
        <f t="shared" ref="E33:T34" si="13">D33*($A33)</f>
        <v>385984.23839999997</v>
      </c>
      <c r="F33" s="18">
        <f t="shared" si="13"/>
        <v>393703.92316799995</v>
      </c>
      <c r="G33" s="18">
        <f t="shared" si="13"/>
        <v>401578.00163135998</v>
      </c>
      <c r="H33" s="18">
        <f t="shared" si="13"/>
        <v>409609.56166398717</v>
      </c>
      <c r="I33" s="18">
        <f t="shared" si="13"/>
        <v>417801.75289726694</v>
      </c>
      <c r="J33" s="18">
        <f t="shared" si="13"/>
        <v>426157.78795521229</v>
      </c>
      <c r="K33" s="18">
        <f t="shared" si="13"/>
        <v>434680.94371431653</v>
      </c>
      <c r="L33" s="18">
        <f t="shared" si="13"/>
        <v>443374.56258860289</v>
      </c>
      <c r="M33" s="18">
        <f t="shared" si="13"/>
        <v>452242.05384037492</v>
      </c>
      <c r="N33" s="18">
        <f t="shared" si="13"/>
        <v>461286.89491718245</v>
      </c>
      <c r="O33" s="18">
        <f t="shared" si="13"/>
        <v>470512.6328155261</v>
      </c>
      <c r="P33" s="18">
        <f t="shared" si="13"/>
        <v>479922.88547183661</v>
      </c>
      <c r="Q33" s="18">
        <f t="shared" si="13"/>
        <v>489521.34318127332</v>
      </c>
      <c r="R33" s="18">
        <f t="shared" si="13"/>
        <v>499311.77004489879</v>
      </c>
      <c r="S33" s="18">
        <f t="shared" si="13"/>
        <v>509298.00544579676</v>
      </c>
      <c r="T33" s="18">
        <f t="shared" si="13"/>
        <v>519483.96555471269</v>
      </c>
      <c r="U33" s="18">
        <f t="shared" ref="U33:X34" si="14">T33*($A33)</f>
        <v>529873.64486580691</v>
      </c>
      <c r="V33" s="18">
        <f t="shared" si="14"/>
        <v>540471.11776312301</v>
      </c>
      <c r="W33" s="18">
        <f t="shared" si="14"/>
        <v>551280.54011838546</v>
      </c>
      <c r="X33" s="18">
        <f t="shared" si="14"/>
        <v>562306.15092075313</v>
      </c>
    </row>
    <row r="34" spans="1:24" x14ac:dyDescent="0.25">
      <c r="A34" s="4">
        <f>1+K53</f>
        <v>1.02</v>
      </c>
      <c r="B34" s="3" t="s">
        <v>412</v>
      </c>
      <c r="C34" s="16">
        <v>47324</v>
      </c>
      <c r="D34" s="18">
        <f>C34*($A34)</f>
        <v>48270.48</v>
      </c>
      <c r="E34" s="18">
        <f t="shared" si="13"/>
        <v>49235.889600000002</v>
      </c>
      <c r="F34" s="18">
        <f t="shared" si="13"/>
        <v>50220.607392000005</v>
      </c>
      <c r="G34" s="18">
        <f t="shared" si="13"/>
        <v>51225.019539840003</v>
      </c>
      <c r="H34" s="18">
        <f t="shared" si="13"/>
        <v>52249.519930636801</v>
      </c>
      <c r="I34" s="18">
        <f t="shared" si="13"/>
        <v>53294.510329249541</v>
      </c>
      <c r="J34" s="18">
        <f t="shared" si="13"/>
        <v>54360.400535834531</v>
      </c>
      <c r="K34" s="18">
        <f t="shared" si="13"/>
        <v>55447.608546551222</v>
      </c>
      <c r="L34" s="18">
        <f t="shared" si="13"/>
        <v>56556.560717482251</v>
      </c>
      <c r="M34" s="18">
        <f t="shared" si="13"/>
        <v>57687.691931831898</v>
      </c>
      <c r="N34" s="18">
        <f t="shared" si="13"/>
        <v>58841.445770468534</v>
      </c>
      <c r="O34" s="18">
        <f t="shared" si="13"/>
        <v>60018.274685877906</v>
      </c>
      <c r="P34" s="18">
        <f t="shared" si="13"/>
        <v>61218.640179595466</v>
      </c>
      <c r="Q34" s="18">
        <f t="shared" si="13"/>
        <v>62443.012983187378</v>
      </c>
      <c r="R34" s="18">
        <f t="shared" si="13"/>
        <v>63691.873242851128</v>
      </c>
      <c r="S34" s="18">
        <f t="shared" si="13"/>
        <v>64965.710707708153</v>
      </c>
      <c r="T34" s="18">
        <f t="shared" si="13"/>
        <v>66265.024921862321</v>
      </c>
      <c r="U34" s="18">
        <f t="shared" si="14"/>
        <v>67590.325420299574</v>
      </c>
      <c r="V34" s="18">
        <f t="shared" si="14"/>
        <v>68942.131928705567</v>
      </c>
      <c r="W34" s="18">
        <f t="shared" si="14"/>
        <v>70320.974567279685</v>
      </c>
      <c r="X34" s="18">
        <f t="shared" si="14"/>
        <v>71727.394058625287</v>
      </c>
    </row>
    <row r="35" spans="1:24" x14ac:dyDescent="0.25">
      <c r="B35" s="3" t="s">
        <v>146</v>
      </c>
      <c r="C35" s="9">
        <f>SUM(C33:C34)</f>
        <v>418320</v>
      </c>
      <c r="D35" s="9">
        <f t="shared" ref="D35:X35" si="15">SUM(D33:D34)</f>
        <v>426686.39999999997</v>
      </c>
      <c r="E35" s="9">
        <f t="shared" si="15"/>
        <v>435220.12799999997</v>
      </c>
      <c r="F35" s="9">
        <f t="shared" si="15"/>
        <v>443924.53055999998</v>
      </c>
      <c r="G35" s="9">
        <f t="shared" si="15"/>
        <v>452803.02117119997</v>
      </c>
      <c r="H35" s="9">
        <f t="shared" si="15"/>
        <v>461859.08159462397</v>
      </c>
      <c r="I35" s="9">
        <f t="shared" si="15"/>
        <v>471096.26322651649</v>
      </c>
      <c r="J35" s="9">
        <f t="shared" si="15"/>
        <v>480518.18849104684</v>
      </c>
      <c r="K35" s="9">
        <f t="shared" si="15"/>
        <v>490128.55226086773</v>
      </c>
      <c r="L35" s="9">
        <f t="shared" si="15"/>
        <v>499931.12330608512</v>
      </c>
      <c r="M35" s="9">
        <f t="shared" si="15"/>
        <v>509929.74577220681</v>
      </c>
      <c r="N35" s="9">
        <f t="shared" si="15"/>
        <v>520128.34068765095</v>
      </c>
      <c r="O35" s="9">
        <f t="shared" si="15"/>
        <v>530530.90750140406</v>
      </c>
      <c r="P35" s="9">
        <f t="shared" si="15"/>
        <v>541141.52565143211</v>
      </c>
      <c r="Q35" s="9">
        <f t="shared" si="15"/>
        <v>551964.35616446065</v>
      </c>
      <c r="R35" s="9">
        <f t="shared" si="15"/>
        <v>563003.64328774996</v>
      </c>
      <c r="S35" s="9">
        <f t="shared" si="15"/>
        <v>574263.71615350491</v>
      </c>
      <c r="T35" s="9">
        <f t="shared" si="15"/>
        <v>585748.99047657498</v>
      </c>
      <c r="U35" s="9">
        <f t="shared" si="15"/>
        <v>597463.97028610646</v>
      </c>
      <c r="V35" s="9">
        <f t="shared" si="15"/>
        <v>609413.24969182862</v>
      </c>
      <c r="W35" s="9">
        <f t="shared" si="15"/>
        <v>621601.51468566514</v>
      </c>
      <c r="X35" s="9">
        <f t="shared" si="15"/>
        <v>634033.54497937846</v>
      </c>
    </row>
    <row r="36" spans="1:24" x14ac:dyDescent="0.25">
      <c r="B36" s="3" t="s">
        <v>82</v>
      </c>
      <c r="C36" s="10">
        <f>SUM(C32,C35)</f>
        <v>781020</v>
      </c>
      <c r="D36" s="10">
        <f t="shared" ref="D36:X36" si="16">SUM(D32,D35)</f>
        <v>792288</v>
      </c>
      <c r="E36" s="10">
        <f t="shared" si="16"/>
        <v>803746.54079999984</v>
      </c>
      <c r="F36" s="10">
        <f t="shared" si="16"/>
        <v>849844.88213154313</v>
      </c>
      <c r="G36" s="10">
        <f t="shared" si="16"/>
        <v>861970.73555531562</v>
      </c>
      <c r="H36" s="10">
        <f t="shared" si="16"/>
        <v>874300.13769381237</v>
      </c>
      <c r="I36" s="10">
        <f t="shared" si="16"/>
        <v>925387.22495787917</v>
      </c>
      <c r="J36" s="10">
        <f t="shared" si="16"/>
        <v>938443.47791626037</v>
      </c>
      <c r="K36" s="10">
        <f t="shared" si="16"/>
        <v>951717.24400148308</v>
      </c>
      <c r="L36" s="10">
        <f t="shared" si="16"/>
        <v>1008356.6730766095</v>
      </c>
      <c r="M36" s="10">
        <f t="shared" si="16"/>
        <v>1022422.6999408954</v>
      </c>
      <c r="N36" s="10">
        <f t="shared" si="16"/>
        <v>1036721.2384896891</v>
      </c>
      <c r="O36" s="10">
        <f t="shared" si="16"/>
        <v>1099541.874997424</v>
      </c>
      <c r="P36" s="10">
        <f t="shared" si="16"/>
        <v>1114704.5808874201</v>
      </c>
      <c r="Q36" s="10">
        <f t="shared" si="16"/>
        <v>1130115.9158423366</v>
      </c>
      <c r="R36" s="10">
        <f t="shared" si="16"/>
        <v>1199819.5571946935</v>
      </c>
      <c r="S36" s="10">
        <f t="shared" si="16"/>
        <v>1216174.157371704</v>
      </c>
      <c r="T36" s="10">
        <f t="shared" si="16"/>
        <v>1232794.7152245198</v>
      </c>
      <c r="U36" s="10">
        <f t="shared" si="16"/>
        <v>1310164.658622087</v>
      </c>
      <c r="V36" s="10">
        <f t="shared" si="16"/>
        <v>1327815.543534497</v>
      </c>
      <c r="W36" s="10">
        <f t="shared" si="16"/>
        <v>1345751.026879075</v>
      </c>
      <c r="X36" s="10">
        <f t="shared" si="16"/>
        <v>1431661.650782031</v>
      </c>
    </row>
    <row r="37" spans="1:24" x14ac:dyDescent="0.25">
      <c r="B37" s="53" t="s">
        <v>72</v>
      </c>
      <c r="C37" s="53"/>
      <c r="D37" s="53"/>
      <c r="E37" s="53"/>
      <c r="F37" s="53"/>
      <c r="G37" s="53"/>
      <c r="H37" s="53"/>
      <c r="I37" s="53"/>
      <c r="J37" s="53"/>
      <c r="K37" s="53"/>
      <c r="L37" s="53"/>
      <c r="M37" s="53"/>
      <c r="N37" s="53"/>
      <c r="O37" s="53"/>
      <c r="P37" s="53"/>
      <c r="Q37" s="53"/>
      <c r="R37" s="53"/>
      <c r="S37" s="53"/>
      <c r="T37" s="53"/>
      <c r="U37" s="53"/>
      <c r="V37" s="53"/>
      <c r="W37" s="53"/>
      <c r="X37" s="53"/>
    </row>
    <row r="38" spans="1:24" x14ac:dyDescent="0.25">
      <c r="B38" s="3" t="s">
        <v>83</v>
      </c>
      <c r="C38" s="10">
        <f>C36-C27</f>
        <v>-295653.00891082175</v>
      </c>
      <c r="D38" s="10">
        <f t="shared" ref="D38:X38" si="17">D36-D27</f>
        <v>-329267.25585195189</v>
      </c>
      <c r="E38" s="10">
        <f t="shared" si="17"/>
        <v>-365126.09166823397</v>
      </c>
      <c r="F38" s="10">
        <f t="shared" si="17"/>
        <v>-402782.26007883565</v>
      </c>
      <c r="G38" s="10">
        <f t="shared" si="17"/>
        <v>-430372.01230300497</v>
      </c>
      <c r="H38" s="10">
        <f t="shared" si="17"/>
        <v>-454526.1003389759</v>
      </c>
      <c r="I38" s="10">
        <f t="shared" si="17"/>
        <v>-491248.57182830805</v>
      </c>
      <c r="J38" s="10">
        <f t="shared" si="17"/>
        <v>-519405.47140560683</v>
      </c>
      <c r="K38" s="10">
        <f t="shared" si="17"/>
        <v>-549564.09668975673</v>
      </c>
      <c r="L38" s="10">
        <f t="shared" si="17"/>
        <v>-595545.88215645298</v>
      </c>
      <c r="M38" s="10">
        <f t="shared" si="17"/>
        <v>-630860.20128240553</v>
      </c>
      <c r="N38" s="10">
        <f t="shared" si="17"/>
        <v>-668811.1260570467</v>
      </c>
      <c r="O38" s="10">
        <f t="shared" si="17"/>
        <v>-726459.04000986228</v>
      </c>
      <c r="P38" s="10">
        <f t="shared" si="17"/>
        <v>-771103.80284493184</v>
      </c>
      <c r="Q38" s="10">
        <f t="shared" si="17"/>
        <v>-819191.49975678744</v>
      </c>
      <c r="R38" s="10">
        <f t="shared" si="17"/>
        <v>-891635.64705124637</v>
      </c>
      <c r="S38" s="10">
        <f t="shared" si="17"/>
        <v>-948400.48636142258</v>
      </c>
      <c r="T38" s="10">
        <f t="shared" si="17"/>
        <v>-1009768.1558509967</v>
      </c>
      <c r="U38" s="10">
        <f t="shared" si="17"/>
        <v>-1101173.098349859</v>
      </c>
      <c r="V38" s="10">
        <f t="shared" si="17"/>
        <v>-1173966.0728654631</v>
      </c>
      <c r="W38" s="10">
        <f t="shared" si="17"/>
        <v>-1252830.2074255124</v>
      </c>
      <c r="X38" s="10">
        <f t="shared" si="17"/>
        <v>-1368515.5805504499</v>
      </c>
    </row>
    <row r="39" spans="1:24" x14ac:dyDescent="0.25">
      <c r="B39" s="3" t="s">
        <v>84</v>
      </c>
      <c r="C39" s="10">
        <f>C38/((1+$C$4)^C$6)</f>
        <v>-284281.73933732859</v>
      </c>
      <c r="D39" s="10">
        <f>D38/((1+$C$4)^D$6)</f>
        <v>-304426.08714122768</v>
      </c>
      <c r="E39" s="10">
        <f t="shared" ref="E39:X39" si="18">E38/((1+$C$4)^E$6)</f>
        <v>-324595.76594880264</v>
      </c>
      <c r="F39" s="10">
        <f t="shared" si="18"/>
        <v>-344299.96398781368</v>
      </c>
      <c r="G39" s="10">
        <f t="shared" si="18"/>
        <v>-353734.42290240893</v>
      </c>
      <c r="H39" s="10">
        <f t="shared" si="18"/>
        <v>-359218.57942137035</v>
      </c>
      <c r="I39" s="10">
        <f t="shared" si="18"/>
        <v>-373308.54044240457</v>
      </c>
      <c r="J39" s="10">
        <f t="shared" si="18"/>
        <v>-379524.49038051488</v>
      </c>
      <c r="K39" s="10">
        <f t="shared" si="18"/>
        <v>-386116.44468458492</v>
      </c>
      <c r="L39" s="10">
        <f t="shared" si="18"/>
        <v>-402329.45887665113</v>
      </c>
      <c r="M39" s="10">
        <f t="shared" si="18"/>
        <v>-409794.75723521569</v>
      </c>
      <c r="N39" s="10">
        <f t="shared" si="18"/>
        <v>-417737.4560615524</v>
      </c>
      <c r="O39" s="10">
        <f t="shared" si="18"/>
        <v>-436292.47406819853</v>
      </c>
      <c r="P39" s="10">
        <f t="shared" si="18"/>
        <v>-445293.23241208639</v>
      </c>
      <c r="Q39" s="10">
        <f t="shared" si="18"/>
        <v>-454867.96073939436</v>
      </c>
      <c r="R39" s="10">
        <f t="shared" si="18"/>
        <v>-476051.56169359543</v>
      </c>
      <c r="S39" s="10">
        <f t="shared" si="18"/>
        <v>-486883.43605076108</v>
      </c>
      <c r="T39" s="10">
        <f t="shared" si="18"/>
        <v>-498449.95742979069</v>
      </c>
      <c r="U39" s="10">
        <f t="shared" si="18"/>
        <v>-522663.46869870351</v>
      </c>
      <c r="V39" s="10">
        <f t="shared" si="18"/>
        <v>-535782.79093899217</v>
      </c>
      <c r="W39" s="10">
        <f t="shared" si="18"/>
        <v>-549783.99276505841</v>
      </c>
      <c r="X39" s="10">
        <f t="shared" si="18"/>
        <v>-577452.52092853922</v>
      </c>
    </row>
    <row r="40" spans="1:24" x14ac:dyDescent="0.25">
      <c r="B40" s="3" t="s">
        <v>85</v>
      </c>
      <c r="C40" s="10">
        <f>C38</f>
        <v>-295653.00891082175</v>
      </c>
      <c r="D40" s="10">
        <f>SUM($C38:D38)</f>
        <v>-624920.26476277364</v>
      </c>
      <c r="E40" s="10">
        <f>SUM($C38:E38)</f>
        <v>-990046.35643100762</v>
      </c>
      <c r="F40" s="10">
        <f>SUM($C38:F38)</f>
        <v>-1392828.6165098432</v>
      </c>
      <c r="G40" s="10">
        <f>SUM($C38:G38)</f>
        <v>-1823200.6288128481</v>
      </c>
      <c r="H40" s="10">
        <f>SUM($C38:H38)</f>
        <v>-2277726.729151824</v>
      </c>
      <c r="I40" s="10">
        <f>SUM($C38:I38)</f>
        <v>-2768975.3009801321</v>
      </c>
      <c r="J40" s="10">
        <f>SUM($C38:J38)</f>
        <v>-3288380.7723857388</v>
      </c>
      <c r="K40" s="10">
        <f>SUM($C38:K38)</f>
        <v>-3837944.8690754957</v>
      </c>
      <c r="L40" s="10">
        <f>SUM($C38:L38)</f>
        <v>-4433490.7512319488</v>
      </c>
      <c r="M40" s="10">
        <f>SUM($C38:M38)</f>
        <v>-5064350.9525143541</v>
      </c>
      <c r="N40" s="10">
        <f>SUM($C38:N38)</f>
        <v>-5733162.0785714006</v>
      </c>
      <c r="O40" s="10">
        <f>SUM($C38:O38)</f>
        <v>-6459621.1185812633</v>
      </c>
      <c r="P40" s="10">
        <f>SUM($C38:P38)</f>
        <v>-7230724.9214261957</v>
      </c>
      <c r="Q40" s="10">
        <f>SUM($C38:Q38)</f>
        <v>-8049916.4211829826</v>
      </c>
      <c r="R40" s="10">
        <f>SUM($C38:R38)</f>
        <v>-8941552.0682342295</v>
      </c>
      <c r="S40" s="10">
        <f>SUM($C38:S38)</f>
        <v>-9889952.554595653</v>
      </c>
      <c r="T40" s="10">
        <f>SUM($C38:T38)</f>
        <v>-10899720.71044665</v>
      </c>
      <c r="U40" s="10">
        <f>SUM($C38:U38)</f>
        <v>-12000893.80879651</v>
      </c>
      <c r="V40" s="10">
        <f>SUM($C38:V38)</f>
        <v>-13174859.881661974</v>
      </c>
      <c r="W40" s="10">
        <f>SUM($C38:W38)</f>
        <v>-14427690.089087486</v>
      </c>
      <c r="X40" s="10">
        <f>SUM($C38:X38)</f>
        <v>-15796205.669637937</v>
      </c>
    </row>
    <row r="41" spans="1:24" x14ac:dyDescent="0.25">
      <c r="B41" s="3" t="s">
        <v>86</v>
      </c>
      <c r="C41" s="10">
        <f>SUM($C39:C39)</f>
        <v>-284281.73933732859</v>
      </c>
      <c r="D41" s="10">
        <f>SUM($C39:D39)</f>
        <v>-588707.82647855626</v>
      </c>
      <c r="E41" s="10">
        <f>SUM($C39:E39)</f>
        <v>-913303.59242735896</v>
      </c>
      <c r="F41" s="10">
        <f>SUM($C39:F39)</f>
        <v>-1257603.5564151728</v>
      </c>
      <c r="G41" s="10">
        <f>SUM($C39:G39)</f>
        <v>-1611337.9793175817</v>
      </c>
      <c r="H41" s="10">
        <f>SUM($C39:H39)</f>
        <v>-1970556.558738952</v>
      </c>
      <c r="I41" s="10">
        <f>SUM($C39:I39)</f>
        <v>-2343865.0991813568</v>
      </c>
      <c r="J41" s="10">
        <f>SUM($C39:J39)</f>
        <v>-2723389.5895618717</v>
      </c>
      <c r="K41" s="10">
        <f>SUM($C39:K39)</f>
        <v>-3109506.0342464568</v>
      </c>
      <c r="L41" s="10">
        <f>SUM($C39:L39)</f>
        <v>-3511835.4931231081</v>
      </c>
      <c r="M41" s="10">
        <f>SUM($C39:M39)</f>
        <v>-3921630.2503583236</v>
      </c>
      <c r="N41" s="10">
        <f>SUM($C39:N39)</f>
        <v>-4339367.7064198758</v>
      </c>
      <c r="O41" s="10">
        <f>SUM($C39:O39)</f>
        <v>-4775660.1804880742</v>
      </c>
      <c r="P41" s="10">
        <f>SUM($C39:P39)</f>
        <v>-5220953.412900161</v>
      </c>
      <c r="Q41" s="10">
        <f>SUM($C39:Q39)</f>
        <v>-5675821.3736395556</v>
      </c>
      <c r="R41" s="10">
        <f>SUM($C39:R39)</f>
        <v>-6151872.9353331514</v>
      </c>
      <c r="S41" s="10">
        <f>SUM($C39:S39)</f>
        <v>-6638756.3713839129</v>
      </c>
      <c r="T41" s="10">
        <f>SUM($C39:T39)</f>
        <v>-7137206.3288137037</v>
      </c>
      <c r="U41" s="10">
        <f>SUM($C39:U39)</f>
        <v>-7659869.7975124074</v>
      </c>
      <c r="V41" s="10">
        <f>SUM($C39:V39)</f>
        <v>-8195652.5884513995</v>
      </c>
      <c r="W41" s="10">
        <f>SUM($C39:W39)</f>
        <v>-8745436.5812164582</v>
      </c>
      <c r="X41" s="10">
        <f>SUM($C39:X39)</f>
        <v>-9322889.1021449976</v>
      </c>
    </row>
    <row r="42" spans="1:24" x14ac:dyDescent="0.25">
      <c r="C42" s="2"/>
      <c r="D42" s="2"/>
    </row>
    <row r="43" spans="1:24" x14ac:dyDescent="0.25">
      <c r="B43" t="s">
        <v>397</v>
      </c>
      <c r="D43" s="5"/>
      <c r="E43" s="5"/>
    </row>
    <row r="44" spans="1:24" x14ac:dyDescent="0.25">
      <c r="B44" t="s">
        <v>398</v>
      </c>
      <c r="D44" s="2"/>
    </row>
    <row r="45" spans="1:24" x14ac:dyDescent="0.25">
      <c r="B45" s="3" t="s">
        <v>343</v>
      </c>
      <c r="C45" s="4">
        <v>0.5</v>
      </c>
    </row>
    <row r="46" spans="1:24" x14ac:dyDescent="0.25">
      <c r="B46" s="3" t="s">
        <v>342</v>
      </c>
      <c r="C46" s="4">
        <f>1-C45</f>
        <v>0.5</v>
      </c>
    </row>
    <row r="47" spans="1:24" x14ac:dyDescent="0.25">
      <c r="B47" s="8" t="s">
        <v>420</v>
      </c>
      <c r="K47" s="145">
        <v>0.03</v>
      </c>
    </row>
    <row r="48" spans="1:24" x14ac:dyDescent="0.25">
      <c r="B48" t="s">
        <v>417</v>
      </c>
      <c r="K48" s="145">
        <v>0.02</v>
      </c>
    </row>
    <row r="49" spans="2:11" x14ac:dyDescent="0.25">
      <c r="B49" t="s">
        <v>418</v>
      </c>
      <c r="K49" s="145">
        <v>0.1</v>
      </c>
    </row>
    <row r="50" spans="2:11" x14ac:dyDescent="0.25">
      <c r="B50" t="s">
        <v>419</v>
      </c>
      <c r="K50" s="67">
        <v>0.2</v>
      </c>
    </row>
    <row r="51" spans="2:11" ht="15.75" x14ac:dyDescent="0.25">
      <c r="B51" s="8" t="s">
        <v>407</v>
      </c>
      <c r="C51" s="147"/>
      <c r="D51" s="58"/>
      <c r="K51" s="63">
        <v>0.03</v>
      </c>
    </row>
    <row r="52" spans="2:11" ht="15.75" x14ac:dyDescent="0.25">
      <c r="B52" s="8" t="s">
        <v>410</v>
      </c>
      <c r="C52" s="58"/>
      <c r="D52" s="58"/>
      <c r="K52" s="63">
        <v>8.0000000000000002E-3</v>
      </c>
    </row>
    <row r="53" spans="2:11" x14ac:dyDescent="0.25">
      <c r="B53" s="8" t="s">
        <v>413</v>
      </c>
      <c r="K53" s="63">
        <v>0.02</v>
      </c>
    </row>
    <row r="59" spans="2:11" x14ac:dyDescent="0.25">
      <c r="K59" s="5"/>
    </row>
    <row r="61" spans="2:11" x14ac:dyDescent="0.25">
      <c r="C61" s="2"/>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7"/>
  <sheetViews>
    <sheetView zoomScale="60" zoomScaleNormal="60" workbookViewId="0">
      <selection sqref="A1:A3"/>
    </sheetView>
  </sheetViews>
  <sheetFormatPr defaultRowHeight="15" x14ac:dyDescent="0.25"/>
  <cols>
    <col min="2" max="2" width="59.42578125" customWidth="1"/>
    <col min="3" max="3" width="15.42578125" customWidth="1"/>
    <col min="4" max="4" width="12.140625" customWidth="1"/>
    <col min="5" max="5" width="12.42578125" customWidth="1"/>
    <col min="6" max="6" width="13.28515625" customWidth="1"/>
    <col min="7" max="7" width="12.42578125" customWidth="1"/>
    <col min="8" max="8" width="14" customWidth="1"/>
    <col min="9" max="9" width="14.42578125" customWidth="1"/>
    <col min="10" max="10" width="14.140625" customWidth="1"/>
    <col min="11" max="11" width="12.5703125" customWidth="1"/>
    <col min="12" max="12" width="13.28515625" customWidth="1"/>
    <col min="13" max="13" width="11.85546875" customWidth="1"/>
    <col min="14" max="14" width="11.140625" customWidth="1"/>
    <col min="15" max="15" width="11.5703125" customWidth="1"/>
    <col min="16" max="16" width="10.7109375" customWidth="1"/>
    <col min="17" max="17" width="11.42578125" customWidth="1"/>
    <col min="18" max="18" width="11" customWidth="1"/>
    <col min="19" max="19" width="12.140625" customWidth="1"/>
    <col min="20" max="20" width="11" customWidth="1"/>
    <col min="21" max="21" width="10.7109375" customWidth="1"/>
    <col min="22" max="22" width="11.42578125" customWidth="1"/>
    <col min="23" max="23" width="10.7109375" customWidth="1"/>
    <col min="24" max="24" width="11.42578125" customWidth="1"/>
  </cols>
  <sheetData>
    <row r="1" spans="1:24" ht="18" x14ac:dyDescent="0.25">
      <c r="A1" s="332" t="s">
        <v>528</v>
      </c>
      <c r="B1" s="1"/>
    </row>
    <row r="2" spans="1:24" x14ac:dyDescent="0.25">
      <c r="A2" s="335" t="s">
        <v>634</v>
      </c>
      <c r="B2" s="1"/>
    </row>
    <row r="3" spans="1:24" x14ac:dyDescent="0.25">
      <c r="A3" s="335" t="s">
        <v>635</v>
      </c>
      <c r="B3" s="1"/>
    </row>
    <row r="4" spans="1:24" x14ac:dyDescent="0.25">
      <c r="B4" t="s">
        <v>73</v>
      </c>
      <c r="C4" s="72">
        <v>0.04</v>
      </c>
    </row>
    <row r="5" spans="1:24" x14ac:dyDescent="0.25">
      <c r="B5" s="3" t="s">
        <v>74</v>
      </c>
      <c r="C5" s="3" t="s">
        <v>87</v>
      </c>
      <c r="D5" s="3" t="s">
        <v>87</v>
      </c>
      <c r="E5" s="3" t="s">
        <v>87</v>
      </c>
      <c r="F5" s="3">
        <v>1</v>
      </c>
      <c r="G5" s="3">
        <v>2</v>
      </c>
      <c r="H5" s="3">
        <v>3</v>
      </c>
      <c r="I5" s="3">
        <v>4</v>
      </c>
      <c r="J5" s="3">
        <v>5</v>
      </c>
      <c r="K5" s="3">
        <v>6</v>
      </c>
      <c r="L5" s="3">
        <v>7</v>
      </c>
      <c r="M5" s="3">
        <v>8</v>
      </c>
      <c r="N5" s="3">
        <v>9</v>
      </c>
      <c r="O5" s="3">
        <v>10</v>
      </c>
      <c r="P5" s="3">
        <v>11</v>
      </c>
      <c r="Q5" s="3">
        <v>12</v>
      </c>
      <c r="R5" s="3">
        <v>13</v>
      </c>
      <c r="S5" s="3">
        <v>14</v>
      </c>
      <c r="T5" s="3">
        <v>15</v>
      </c>
      <c r="U5" s="3">
        <v>16</v>
      </c>
      <c r="V5" s="3">
        <v>17</v>
      </c>
      <c r="W5" s="3">
        <v>18</v>
      </c>
      <c r="X5" s="3">
        <v>19</v>
      </c>
    </row>
    <row r="6" spans="1:24" x14ac:dyDescent="0.25">
      <c r="B6" s="3" t="s">
        <v>75</v>
      </c>
      <c r="C6" s="3">
        <v>1</v>
      </c>
      <c r="D6" s="3">
        <v>2</v>
      </c>
      <c r="E6" s="3">
        <v>3</v>
      </c>
      <c r="F6" s="3">
        <v>4</v>
      </c>
      <c r="G6" s="3">
        <v>5</v>
      </c>
      <c r="H6" s="3">
        <v>6</v>
      </c>
      <c r="I6" s="3">
        <v>7</v>
      </c>
      <c r="J6" s="3">
        <v>8</v>
      </c>
      <c r="K6" s="3">
        <v>9</v>
      </c>
      <c r="L6" s="3">
        <v>10</v>
      </c>
      <c r="M6" s="3">
        <v>11</v>
      </c>
      <c r="N6" s="3">
        <v>12</v>
      </c>
      <c r="O6" s="3">
        <v>13</v>
      </c>
      <c r="P6" s="3">
        <v>14</v>
      </c>
      <c r="Q6" s="3">
        <v>15</v>
      </c>
      <c r="R6" s="3">
        <v>16</v>
      </c>
      <c r="S6" s="3">
        <v>17</v>
      </c>
      <c r="T6" s="3">
        <v>18</v>
      </c>
      <c r="U6" s="3">
        <v>19</v>
      </c>
      <c r="V6" s="3">
        <v>20</v>
      </c>
      <c r="W6" s="3">
        <v>21</v>
      </c>
      <c r="X6" s="3">
        <v>22</v>
      </c>
    </row>
    <row r="7" spans="1:24" x14ac:dyDescent="0.25">
      <c r="B7" s="3" t="s">
        <v>76</v>
      </c>
      <c r="C7" s="3" t="s">
        <v>88</v>
      </c>
      <c r="D7" s="3" t="s">
        <v>89</v>
      </c>
      <c r="E7" s="3" t="s">
        <v>90</v>
      </c>
      <c r="F7" s="3" t="s">
        <v>91</v>
      </c>
      <c r="G7" s="3" t="s">
        <v>92</v>
      </c>
      <c r="H7" s="3" t="s">
        <v>93</v>
      </c>
      <c r="I7" s="3" t="s">
        <v>106</v>
      </c>
      <c r="J7" s="3" t="s">
        <v>107</v>
      </c>
      <c r="K7" s="3" t="s">
        <v>108</v>
      </c>
      <c r="L7" s="3" t="s">
        <v>109</v>
      </c>
      <c r="M7" s="3" t="s">
        <v>110</v>
      </c>
      <c r="N7" s="3" t="s">
        <v>111</v>
      </c>
      <c r="O7" s="3" t="s">
        <v>112</v>
      </c>
      <c r="P7" s="3" t="s">
        <v>113</v>
      </c>
      <c r="Q7" s="3" t="s">
        <v>114</v>
      </c>
      <c r="R7" s="3" t="s">
        <v>115</v>
      </c>
      <c r="S7" s="3" t="s">
        <v>116</v>
      </c>
      <c r="T7" s="3" t="s">
        <v>117</v>
      </c>
      <c r="U7" s="3" t="s">
        <v>266</v>
      </c>
      <c r="V7" s="3" t="s">
        <v>267</v>
      </c>
      <c r="W7" s="3" t="s">
        <v>268</v>
      </c>
      <c r="X7" s="3" t="s">
        <v>269</v>
      </c>
    </row>
    <row r="8" spans="1:24" x14ac:dyDescent="0.25">
      <c r="B8" s="53" t="s">
        <v>69</v>
      </c>
      <c r="C8" s="53"/>
      <c r="D8" s="53"/>
      <c r="E8" s="53"/>
      <c r="F8" s="53"/>
      <c r="G8" s="53"/>
      <c r="H8" s="53"/>
      <c r="I8" s="53"/>
      <c r="J8" s="53"/>
      <c r="K8" s="53"/>
      <c r="L8" s="53"/>
      <c r="M8" s="53"/>
      <c r="N8" s="53"/>
      <c r="O8" s="53"/>
      <c r="P8" s="53"/>
      <c r="Q8" s="53"/>
      <c r="R8" s="53"/>
      <c r="S8" s="53"/>
      <c r="T8" s="53"/>
      <c r="U8" s="53"/>
      <c r="V8" s="53"/>
      <c r="W8" s="53"/>
      <c r="X8" s="53"/>
    </row>
    <row r="9" spans="1:24" x14ac:dyDescent="0.25">
      <c r="B9" s="3" t="s">
        <v>77</v>
      </c>
      <c r="C9" s="3">
        <v>310</v>
      </c>
      <c r="D9" s="3">
        <f>$C9</f>
        <v>310</v>
      </c>
      <c r="E9" s="3">
        <f t="shared" ref="E9:X9" si="0">$C9</f>
        <v>310</v>
      </c>
      <c r="F9" s="3">
        <f t="shared" si="0"/>
        <v>310</v>
      </c>
      <c r="G9" s="3">
        <f t="shared" si="0"/>
        <v>310</v>
      </c>
      <c r="H9" s="3">
        <f t="shared" si="0"/>
        <v>310</v>
      </c>
      <c r="I9" s="3">
        <f t="shared" si="0"/>
        <v>310</v>
      </c>
      <c r="J9" s="3">
        <f t="shared" si="0"/>
        <v>310</v>
      </c>
      <c r="K9" s="3">
        <f t="shared" si="0"/>
        <v>310</v>
      </c>
      <c r="L9" s="3">
        <f t="shared" si="0"/>
        <v>310</v>
      </c>
      <c r="M9" s="3">
        <f t="shared" si="0"/>
        <v>310</v>
      </c>
      <c r="N9" s="3">
        <f t="shared" si="0"/>
        <v>310</v>
      </c>
      <c r="O9" s="3">
        <f t="shared" si="0"/>
        <v>310</v>
      </c>
      <c r="P9" s="3">
        <f t="shared" si="0"/>
        <v>310</v>
      </c>
      <c r="Q9" s="3">
        <f t="shared" si="0"/>
        <v>310</v>
      </c>
      <c r="R9" s="3">
        <f t="shared" si="0"/>
        <v>310</v>
      </c>
      <c r="S9" s="3">
        <f t="shared" si="0"/>
        <v>310</v>
      </c>
      <c r="T9" s="3">
        <f t="shared" si="0"/>
        <v>310</v>
      </c>
      <c r="U9" s="3">
        <f t="shared" si="0"/>
        <v>310</v>
      </c>
      <c r="V9" s="3">
        <f t="shared" si="0"/>
        <v>310</v>
      </c>
      <c r="W9" s="3">
        <f t="shared" si="0"/>
        <v>310</v>
      </c>
      <c r="X9" s="3">
        <f t="shared" si="0"/>
        <v>310</v>
      </c>
    </row>
    <row r="10" spans="1:24" x14ac:dyDescent="0.25">
      <c r="A10" s="8"/>
      <c r="B10" s="3" t="s">
        <v>392</v>
      </c>
      <c r="C10" s="47">
        <f>'A1'!G13</f>
        <v>10117.86991692648</v>
      </c>
      <c r="D10" s="47">
        <f>'A1'!H13</f>
        <v>10202.745500553152</v>
      </c>
      <c r="E10" s="47">
        <f>'A1'!I13</f>
        <v>10287.621084179824</v>
      </c>
      <c r="F10" s="47">
        <f>'A1'!J13</f>
        <v>10372.496667806496</v>
      </c>
      <c r="G10" s="47">
        <f>'A1'!K13</f>
        <v>10457.539001106305</v>
      </c>
      <c r="H10" s="47">
        <f>'A1'!L13</f>
        <v>10542.748084079249</v>
      </c>
      <c r="I10" s="47">
        <f>'A1'!M13</f>
        <v>10627.456918032784</v>
      </c>
      <c r="J10" s="47">
        <f>'A1'!N13</f>
        <v>10712.499251332592</v>
      </c>
      <c r="K10" s="47">
        <f>'A1'!O13</f>
        <v>10797.541584632401</v>
      </c>
      <c r="L10" s="47">
        <f>'A1'!P13</f>
        <v>10882.417168259073</v>
      </c>
      <c r="M10" s="47">
        <f>'A1'!Q13</f>
        <v>10967.292751885745</v>
      </c>
      <c r="N10" s="47">
        <f>'A1'!R13</f>
        <v>11052.335085185554</v>
      </c>
      <c r="O10" s="47">
        <f>'A1'!S13</f>
        <v>11137.043919139089</v>
      </c>
      <c r="P10" s="47">
        <f>'A1'!T13</f>
        <v>11222.253002112035</v>
      </c>
      <c r="Q10" s="47">
        <f>'A1'!U13</f>
        <v>11307.295335411844</v>
      </c>
      <c r="R10" s="47">
        <f>'A1'!V13</f>
        <v>11392.004169365378</v>
      </c>
      <c r="S10" s="47">
        <f>'A1'!W13</f>
        <v>11477.046502665187</v>
      </c>
      <c r="T10" s="47">
        <f>'A1'!X13</f>
        <v>11562.723684613711</v>
      </c>
      <c r="U10" s="47">
        <f>'A1'!Y13</f>
        <v>11649.040454413076</v>
      </c>
      <c r="V10" s="47">
        <f>'A1'!Z13</f>
        <v>11736.001586643977</v>
      </c>
      <c r="W10" s="47">
        <f>'A1'!AA13</f>
        <v>11823.611891529783</v>
      </c>
      <c r="X10" s="47">
        <f>'A1'!AB13</f>
        <v>11911.87621520261</v>
      </c>
    </row>
    <row r="11" spans="1:24" x14ac:dyDescent="0.25">
      <c r="A11" s="8"/>
      <c r="B11" s="3" t="s">
        <v>149</v>
      </c>
      <c r="C11" s="55">
        <f>C14/C10</f>
        <v>0.59365414944101058</v>
      </c>
      <c r="D11" s="55">
        <f t="shared" ref="D11:X11" si="1">D14/D10</f>
        <v>0.62256321622682154</v>
      </c>
      <c r="E11" s="55">
        <f t="shared" si="1"/>
        <v>0.65286280786319972</v>
      </c>
      <c r="F11" s="55">
        <f t="shared" si="1"/>
        <v>0.67157819732387991</v>
      </c>
      <c r="G11" s="55">
        <f t="shared" si="1"/>
        <v>0.68410409850622289</v>
      </c>
      <c r="H11" s="55">
        <f t="shared" si="1"/>
        <v>0.6900121257116737</v>
      </c>
      <c r="I11" s="55">
        <f t="shared" si="1"/>
        <v>0.69595105617303477</v>
      </c>
      <c r="J11" s="55">
        <f t="shared" si="1"/>
        <v>0.70192034797697755</v>
      </c>
      <c r="K11" s="55">
        <f t="shared" si="1"/>
        <v>0.70791942809247455</v>
      </c>
      <c r="L11" s="55">
        <f t="shared" si="1"/>
        <v>0.71394769128352553</v>
      </c>
      <c r="M11" s="55">
        <f t="shared" si="1"/>
        <v>0.72000449898757291</v>
      </c>
      <c r="N11" s="55">
        <f t="shared" si="1"/>
        <v>0.72608917815855545</v>
      </c>
      <c r="O11" s="55">
        <f t="shared" si="1"/>
        <v>0.73220102007351684</v>
      </c>
      <c r="P11" s="55">
        <f t="shared" si="1"/>
        <v>0.73833927910165609</v>
      </c>
      <c r="Q11" s="55">
        <f t="shared" si="1"/>
        <v>0.74450317143466427</v>
      </c>
      <c r="R11" s="55">
        <f t="shared" si="1"/>
        <v>0.75069187377717062</v>
      </c>
      <c r="S11" s="55">
        <f t="shared" si="1"/>
        <v>0.75690452199607261</v>
      </c>
      <c r="T11" s="55">
        <f t="shared" si="1"/>
        <v>0.76314020972749363</v>
      </c>
      <c r="U11" s="55">
        <f t="shared" si="1"/>
        <v>0.769397986940075</v>
      </c>
      <c r="V11" s="55">
        <f t="shared" si="1"/>
        <v>0.77567685845326451</v>
      </c>
      <c r="W11" s="55">
        <f t="shared" si="1"/>
        <v>0.78197578240922816</v>
      </c>
      <c r="X11" s="55">
        <f t="shared" si="1"/>
        <v>0.78829366869696893</v>
      </c>
    </row>
    <row r="12" spans="1:24" x14ac:dyDescent="0.25">
      <c r="A12" s="8"/>
      <c r="B12" s="3" t="s">
        <v>393</v>
      </c>
      <c r="C12" s="71">
        <f t="shared" ref="C12:X12" si="2">C14*$C45</f>
        <v>3003.2577298438887</v>
      </c>
      <c r="D12" s="71">
        <f t="shared" si="2"/>
        <v>3175.927026584051</v>
      </c>
      <c r="E12" s="71">
        <f t="shared" si="2"/>
        <v>3358.2025936251475</v>
      </c>
      <c r="F12" s="71">
        <f t="shared" si="2"/>
        <v>3482.9713069567188</v>
      </c>
      <c r="G12" s="71">
        <f t="shared" si="2"/>
        <v>3577.0226454727476</v>
      </c>
      <c r="H12" s="71">
        <f t="shared" si="2"/>
        <v>3637.312008169099</v>
      </c>
      <c r="I12" s="71">
        <f t="shared" si="2"/>
        <v>3698.0949332691703</v>
      </c>
      <c r="J12" s="71">
        <f t="shared" si="2"/>
        <v>3759.6606010992423</v>
      </c>
      <c r="K12" s="71">
        <f t="shared" si="2"/>
        <v>3821.8947316988406</v>
      </c>
      <c r="L12" s="71">
        <f t="shared" si="2"/>
        <v>3884.7383064313835</v>
      </c>
      <c r="M12" s="71">
        <f t="shared" si="2"/>
        <v>3948.2500615357681</v>
      </c>
      <c r="N12" s="71">
        <f t="shared" si="2"/>
        <v>4012.4904493676731</v>
      </c>
      <c r="O12" s="71">
        <f t="shared" si="2"/>
        <v>4077.2774590985991</v>
      </c>
      <c r="P12" s="71">
        <f t="shared" si="2"/>
        <v>4142.9150957378979</v>
      </c>
      <c r="Q12" s="71">
        <f t="shared" si="2"/>
        <v>4209.1586187812518</v>
      </c>
      <c r="R12" s="71">
        <f t="shared" si="2"/>
        <v>4275.9424779891178</v>
      </c>
      <c r="S12" s="71">
        <f t="shared" si="2"/>
        <v>4343.514198513245</v>
      </c>
      <c r="T12" s="71">
        <f t="shared" si="2"/>
        <v>4411.9896888485828</v>
      </c>
      <c r="U12" s="71">
        <f t="shared" si="2"/>
        <v>4481.3741377044589</v>
      </c>
      <c r="V12" s="71">
        <f t="shared" si="2"/>
        <v>4551.6724207652642</v>
      </c>
      <c r="W12" s="71">
        <f t="shared" si="2"/>
        <v>4622.8890798910279</v>
      </c>
      <c r="X12" s="71">
        <f t="shared" si="2"/>
        <v>4695.028301373115</v>
      </c>
    </row>
    <row r="13" spans="1:24" x14ac:dyDescent="0.25">
      <c r="A13" s="8"/>
      <c r="B13" s="3" t="s">
        <v>394</v>
      </c>
      <c r="C13" s="71">
        <f t="shared" ref="C13:X13" si="3">C14*$C46</f>
        <v>3003.2577298438887</v>
      </c>
      <c r="D13" s="71">
        <f t="shared" si="3"/>
        <v>3175.927026584051</v>
      </c>
      <c r="E13" s="71">
        <f t="shared" si="3"/>
        <v>3358.2025936251475</v>
      </c>
      <c r="F13" s="71">
        <f t="shared" si="3"/>
        <v>3482.9713069567188</v>
      </c>
      <c r="G13" s="71">
        <f t="shared" si="3"/>
        <v>3577.0226454727476</v>
      </c>
      <c r="H13" s="71">
        <f t="shared" si="3"/>
        <v>3637.312008169099</v>
      </c>
      <c r="I13" s="71">
        <f t="shared" si="3"/>
        <v>3698.0949332691703</v>
      </c>
      <c r="J13" s="71">
        <f t="shared" si="3"/>
        <v>3759.6606010992423</v>
      </c>
      <c r="K13" s="71">
        <f t="shared" si="3"/>
        <v>3821.8947316988406</v>
      </c>
      <c r="L13" s="71">
        <f t="shared" si="3"/>
        <v>3884.7383064313835</v>
      </c>
      <c r="M13" s="71">
        <f t="shared" si="3"/>
        <v>3948.2500615357681</v>
      </c>
      <c r="N13" s="71">
        <f t="shared" si="3"/>
        <v>4012.4904493676731</v>
      </c>
      <c r="O13" s="71">
        <f t="shared" si="3"/>
        <v>4077.2774590985991</v>
      </c>
      <c r="P13" s="71">
        <f t="shared" si="3"/>
        <v>4142.9150957378979</v>
      </c>
      <c r="Q13" s="71">
        <f t="shared" si="3"/>
        <v>4209.1586187812518</v>
      </c>
      <c r="R13" s="71">
        <f t="shared" si="3"/>
        <v>4275.9424779891178</v>
      </c>
      <c r="S13" s="71">
        <f t="shared" si="3"/>
        <v>4343.514198513245</v>
      </c>
      <c r="T13" s="71">
        <f t="shared" si="3"/>
        <v>4411.9896888485828</v>
      </c>
      <c r="U13" s="71">
        <f t="shared" si="3"/>
        <v>4481.3741377044589</v>
      </c>
      <c r="V13" s="71">
        <f t="shared" si="3"/>
        <v>4551.6724207652642</v>
      </c>
      <c r="W13" s="71">
        <f t="shared" si="3"/>
        <v>4622.8890798910279</v>
      </c>
      <c r="X13" s="71">
        <f t="shared" si="3"/>
        <v>4695.028301373115</v>
      </c>
    </row>
    <row r="14" spans="1:24" x14ac:dyDescent="0.25">
      <c r="B14" s="3" t="s">
        <v>395</v>
      </c>
      <c r="C14" s="57">
        <f>'A1'!G10</f>
        <v>6006.5154596877774</v>
      </c>
      <c r="D14" s="57">
        <f>'A1'!H10</f>
        <v>6351.8540531681019</v>
      </c>
      <c r="E14" s="57">
        <f>'A1'!I10</f>
        <v>6716.4051872502951</v>
      </c>
      <c r="F14" s="57">
        <f>'A1'!J10</f>
        <v>6965.9426139134375</v>
      </c>
      <c r="G14" s="57">
        <f>'A1'!K10</f>
        <v>7154.0452909454953</v>
      </c>
      <c r="H14" s="57">
        <f>'A1'!L10</f>
        <v>7274.6240163381981</v>
      </c>
      <c r="I14" s="57">
        <f>'A1'!M10</f>
        <v>7396.1898665383405</v>
      </c>
      <c r="J14" s="57">
        <f>'A1'!N10</f>
        <v>7519.3212021984846</v>
      </c>
      <c r="K14" s="57">
        <f>'A1'!O10</f>
        <v>7643.7894633976812</v>
      </c>
      <c r="L14" s="57">
        <f>'A1'!P10</f>
        <v>7769.4766128627671</v>
      </c>
      <c r="M14" s="57">
        <f>'A1'!Q10</f>
        <v>7896.5001230715361</v>
      </c>
      <c r="N14" s="57">
        <f>'A1'!R10</f>
        <v>8024.9808987353463</v>
      </c>
      <c r="O14" s="57">
        <f>'A1'!S10</f>
        <v>8154.5549181971983</v>
      </c>
      <c r="P14" s="57">
        <f>'A1'!T10</f>
        <v>8285.8301914757958</v>
      </c>
      <c r="Q14" s="57">
        <f>'A1'!U10</f>
        <v>8418.3172375625036</v>
      </c>
      <c r="R14" s="57">
        <f>'A1'!V10</f>
        <v>8551.8849559782357</v>
      </c>
      <c r="S14" s="57">
        <f>'A1'!W10</f>
        <v>8687.02839702649</v>
      </c>
      <c r="T14" s="57">
        <f>'A1'!X10</f>
        <v>8823.9793776971655</v>
      </c>
      <c r="U14" s="57">
        <f>'A1'!Y10</f>
        <v>8962.7482754089178</v>
      </c>
      <c r="V14" s="57">
        <f>'A1'!Z10</f>
        <v>9103.3448415305284</v>
      </c>
      <c r="W14" s="57">
        <f>'A1'!AA10</f>
        <v>9245.7781597820558</v>
      </c>
      <c r="X14" s="57">
        <f>'A1'!AB10</f>
        <v>9390.0566027462301</v>
      </c>
    </row>
    <row r="15" spans="1:24" x14ac:dyDescent="0.25">
      <c r="B15" s="3" t="s">
        <v>253</v>
      </c>
      <c r="C15" s="54">
        <f>SUM($C14:C14)</f>
        <v>6006.5154596877774</v>
      </c>
      <c r="D15" s="54">
        <f>SUM($C14:D14)</f>
        <v>12358.369512855879</v>
      </c>
      <c r="E15" s="54">
        <f>SUM($C14:E14)</f>
        <v>19074.774700106173</v>
      </c>
      <c r="F15" s="54">
        <f>SUM($C14:F14)</f>
        <v>26040.71731401961</v>
      </c>
      <c r="G15" s="54">
        <f>SUM($C14:G14)</f>
        <v>33194.762604965108</v>
      </c>
      <c r="H15" s="54">
        <f>SUM($C14:H14)</f>
        <v>40469.386621303303</v>
      </c>
      <c r="I15" s="54">
        <f>SUM($C14:I14)</f>
        <v>47865.576487841645</v>
      </c>
      <c r="J15" s="54">
        <f>SUM($C14:J14)</f>
        <v>55384.897690040132</v>
      </c>
      <c r="K15" s="54">
        <f>SUM($C14:K14)</f>
        <v>63028.687153437815</v>
      </c>
      <c r="L15" s="54">
        <f>SUM($C14:L14)</f>
        <v>70798.163766300582</v>
      </c>
      <c r="M15" s="54">
        <f>SUM($C14:M14)</f>
        <v>78694.663889372125</v>
      </c>
      <c r="N15" s="54">
        <f>SUM($C14:N14)</f>
        <v>86719.644788107471</v>
      </c>
      <c r="O15" s="54">
        <f>SUM($C14:O14)</f>
        <v>94874.199706304673</v>
      </c>
      <c r="P15" s="54">
        <f>SUM($C14:P14)</f>
        <v>103160.02989778046</v>
      </c>
      <c r="Q15" s="54">
        <f>SUM($C14:Q14)</f>
        <v>111578.34713534296</v>
      </c>
      <c r="R15" s="54">
        <f>SUM($C14:R14)</f>
        <v>120130.2320913212</v>
      </c>
      <c r="S15" s="54">
        <f>SUM($C14:S14)</f>
        <v>128817.26048834769</v>
      </c>
      <c r="T15" s="54">
        <f>SUM($C14:T14)</f>
        <v>137641.23986604487</v>
      </c>
      <c r="U15" s="54">
        <f>SUM($C14:U14)</f>
        <v>146603.9881414538</v>
      </c>
      <c r="V15" s="54">
        <f>SUM($C14:V14)</f>
        <v>155707.33298298431</v>
      </c>
      <c r="W15" s="54">
        <f>SUM($C14:W14)</f>
        <v>164953.11114276637</v>
      </c>
      <c r="X15" s="54">
        <f>SUM($C14:X14)</f>
        <v>174343.16774551259</v>
      </c>
    </row>
    <row r="16" spans="1:24" x14ac:dyDescent="0.25">
      <c r="B16" s="53" t="s">
        <v>70</v>
      </c>
      <c r="C16" s="53"/>
      <c r="D16" s="53"/>
      <c r="E16" s="53"/>
      <c r="F16" s="53"/>
      <c r="G16" s="53"/>
      <c r="H16" s="53"/>
      <c r="I16" s="53"/>
      <c r="J16" s="53"/>
      <c r="K16" s="53"/>
      <c r="L16" s="53"/>
      <c r="M16" s="53"/>
      <c r="N16" s="53"/>
      <c r="O16" s="53"/>
      <c r="P16" s="53"/>
      <c r="Q16" s="53"/>
      <c r="R16" s="53"/>
      <c r="S16" s="53"/>
      <c r="T16" s="53"/>
      <c r="U16" s="53"/>
      <c r="V16" s="53"/>
      <c r="W16" s="53"/>
      <c r="X16" s="53"/>
    </row>
    <row r="17" spans="1:24" x14ac:dyDescent="0.25">
      <c r="A17" s="4">
        <v>1.03</v>
      </c>
      <c r="B17" s="3" t="s">
        <v>396</v>
      </c>
      <c r="C17" s="16">
        <v>48</v>
      </c>
      <c r="D17" s="9">
        <f>C17</f>
        <v>48</v>
      </c>
      <c r="E17" s="9">
        <f>C17</f>
        <v>48</v>
      </c>
      <c r="F17" s="9">
        <f>$C17*($A17)^E$6</f>
        <v>52.450896</v>
      </c>
      <c r="G17" s="9">
        <f>F17</f>
        <v>52.450896</v>
      </c>
      <c r="H17" s="9">
        <f>F17</f>
        <v>52.450896</v>
      </c>
      <c r="I17" s="9">
        <f>$C$17*($A17)^H$6</f>
        <v>57.314510233391999</v>
      </c>
      <c r="J17" s="9">
        <f>I17</f>
        <v>57.314510233391999</v>
      </c>
      <c r="K17" s="9">
        <f>I17</f>
        <v>57.314510233391999</v>
      </c>
      <c r="L17" s="9">
        <f>$C$17*($A17)^K$6</f>
        <v>62.629112823803737</v>
      </c>
      <c r="M17" s="9">
        <f>L17</f>
        <v>62.629112823803737</v>
      </c>
      <c r="N17" s="9">
        <f>L17</f>
        <v>62.629112823803737</v>
      </c>
      <c r="O17" s="9">
        <f>$C$17*($A17)^N$6</f>
        <v>68.436522568616567</v>
      </c>
      <c r="P17" s="9">
        <f>O17</f>
        <v>68.436522568616567</v>
      </c>
      <c r="Q17" s="9">
        <f>O17</f>
        <v>68.436522568616567</v>
      </c>
      <c r="R17" s="9">
        <f>$C$17*($A17)^Q$6</f>
        <v>74.782435996836696</v>
      </c>
      <c r="S17" s="9">
        <f>R17</f>
        <v>74.782435996836696</v>
      </c>
      <c r="T17" s="9">
        <f>R17</f>
        <v>74.782435996836696</v>
      </c>
      <c r="U17" s="9">
        <f>$C$17*($A17)^T$6</f>
        <v>81.716786939515359</v>
      </c>
      <c r="V17" s="9">
        <f>U17</f>
        <v>81.716786939515359</v>
      </c>
      <c r="W17" s="9">
        <f>U17</f>
        <v>81.716786939515359</v>
      </c>
      <c r="X17" s="9">
        <f>$C$17*($A17)^W$6</f>
        <v>89.29413944205578</v>
      </c>
    </row>
    <row r="18" spans="1:24" x14ac:dyDescent="0.25">
      <c r="B18" s="3" t="s">
        <v>142</v>
      </c>
      <c r="C18" s="9">
        <f>C17</f>
        <v>48</v>
      </c>
      <c r="D18" s="9">
        <f t="shared" ref="D18:X18" si="4">D17</f>
        <v>48</v>
      </c>
      <c r="E18" s="9">
        <f t="shared" si="4"/>
        <v>48</v>
      </c>
      <c r="F18" s="9">
        <f t="shared" si="4"/>
        <v>52.450896</v>
      </c>
      <c r="G18" s="9">
        <f t="shared" si="4"/>
        <v>52.450896</v>
      </c>
      <c r="H18" s="9">
        <f t="shared" si="4"/>
        <v>52.450896</v>
      </c>
      <c r="I18" s="9">
        <f t="shared" si="4"/>
        <v>57.314510233391999</v>
      </c>
      <c r="J18" s="9">
        <f t="shared" si="4"/>
        <v>57.314510233391999</v>
      </c>
      <c r="K18" s="9">
        <f t="shared" si="4"/>
        <v>57.314510233391999</v>
      </c>
      <c r="L18" s="9">
        <f t="shared" si="4"/>
        <v>62.629112823803737</v>
      </c>
      <c r="M18" s="9">
        <f t="shared" si="4"/>
        <v>62.629112823803737</v>
      </c>
      <c r="N18" s="9">
        <f t="shared" si="4"/>
        <v>62.629112823803737</v>
      </c>
      <c r="O18" s="9">
        <f t="shared" si="4"/>
        <v>68.436522568616567</v>
      </c>
      <c r="P18" s="9">
        <f t="shared" si="4"/>
        <v>68.436522568616567</v>
      </c>
      <c r="Q18" s="9">
        <f t="shared" si="4"/>
        <v>68.436522568616567</v>
      </c>
      <c r="R18" s="9">
        <f t="shared" si="4"/>
        <v>74.782435996836696</v>
      </c>
      <c r="S18" s="9">
        <f t="shared" si="4"/>
        <v>74.782435996836696</v>
      </c>
      <c r="T18" s="9">
        <f t="shared" si="4"/>
        <v>74.782435996836696</v>
      </c>
      <c r="U18" s="9">
        <f t="shared" si="4"/>
        <v>81.716786939515359</v>
      </c>
      <c r="V18" s="9">
        <f t="shared" si="4"/>
        <v>81.716786939515359</v>
      </c>
      <c r="W18" s="9">
        <f t="shared" si="4"/>
        <v>81.716786939515359</v>
      </c>
      <c r="X18" s="9">
        <f t="shared" si="4"/>
        <v>89.29413944205578</v>
      </c>
    </row>
    <row r="19" spans="1:24" x14ac:dyDescent="0.25">
      <c r="B19" s="3" t="s">
        <v>143</v>
      </c>
      <c r="C19" s="9">
        <f>C12*C17</f>
        <v>144156.37103250666</v>
      </c>
      <c r="D19" s="9">
        <f t="shared" ref="D19:X20" si="5">D12*D17</f>
        <v>152444.49727603444</v>
      </c>
      <c r="E19" s="9">
        <f t="shared" si="5"/>
        <v>161193.72449400707</v>
      </c>
      <c r="F19" s="9">
        <f t="shared" si="5"/>
        <v>182684.96579217093</v>
      </c>
      <c r="G19" s="9">
        <f t="shared" si="5"/>
        <v>187618.04276733595</v>
      </c>
      <c r="H19" s="9">
        <f t="shared" si="5"/>
        <v>190780.27386002857</v>
      </c>
      <c r="I19" s="9">
        <f t="shared" si="5"/>
        <v>211954.49989691097</v>
      </c>
      <c r="J19" s="9">
        <f t="shared" si="5"/>
        <v>215483.10599578323</v>
      </c>
      <c r="K19" s="9">
        <f t="shared" si="5"/>
        <v>219050.02471090018</v>
      </c>
      <c r="L19" s="9">
        <f t="shared" si="5"/>
        <v>243297.71368444338</v>
      </c>
      <c r="M19" s="9">
        <f t="shared" si="5"/>
        <v>247275.39856051365</v>
      </c>
      <c r="N19" s="9">
        <f t="shared" si="5"/>
        <v>251298.71705788295</v>
      </c>
      <c r="O19" s="9">
        <f t="shared" si="5"/>
        <v>279034.69084811292</v>
      </c>
      <c r="P19" s="9">
        <f t="shared" si="5"/>
        <v>283526.70244932891</v>
      </c>
      <c r="Q19" s="9">
        <f t="shared" si="5"/>
        <v>288060.17880911008</v>
      </c>
      <c r="R19" s="9">
        <f t="shared" si="5"/>
        <v>319765.3946863765</v>
      </c>
      <c r="S19" s="9">
        <f t="shared" si="5"/>
        <v>324818.57255166816</v>
      </c>
      <c r="T19" s="9">
        <f t="shared" si="5"/>
        <v>329939.33652502258</v>
      </c>
      <c r="U19" s="9">
        <f t="shared" si="5"/>
        <v>366203.49560704961</v>
      </c>
      <c r="V19" s="9">
        <f t="shared" si="5"/>
        <v>371948.04542614322</v>
      </c>
      <c r="W19" s="9">
        <f t="shared" si="5"/>
        <v>377767.64198646735</v>
      </c>
      <c r="X19" s="9">
        <f t="shared" si="5"/>
        <v>419238.51182720921</v>
      </c>
    </row>
    <row r="20" spans="1:24" x14ac:dyDescent="0.25">
      <c r="B20" s="3" t="s">
        <v>144</v>
      </c>
      <c r="C20" s="9">
        <f>C13*C18</f>
        <v>144156.37103250666</v>
      </c>
      <c r="D20" s="9">
        <f t="shared" si="5"/>
        <v>152444.49727603444</v>
      </c>
      <c r="E20" s="9">
        <f t="shared" si="5"/>
        <v>161193.72449400707</v>
      </c>
      <c r="F20" s="9">
        <f t="shared" si="5"/>
        <v>182684.96579217093</v>
      </c>
      <c r="G20" s="9">
        <f t="shared" si="5"/>
        <v>187618.04276733595</v>
      </c>
      <c r="H20" s="9">
        <f t="shared" si="5"/>
        <v>190780.27386002857</v>
      </c>
      <c r="I20" s="9">
        <f t="shared" si="5"/>
        <v>211954.49989691097</v>
      </c>
      <c r="J20" s="9">
        <f t="shared" si="5"/>
        <v>215483.10599578323</v>
      </c>
      <c r="K20" s="9">
        <f t="shared" si="5"/>
        <v>219050.02471090018</v>
      </c>
      <c r="L20" s="9">
        <f t="shared" si="5"/>
        <v>243297.71368444338</v>
      </c>
      <c r="M20" s="9">
        <f t="shared" si="5"/>
        <v>247275.39856051365</v>
      </c>
      <c r="N20" s="9">
        <f t="shared" si="5"/>
        <v>251298.71705788295</v>
      </c>
      <c r="O20" s="9">
        <f t="shared" si="5"/>
        <v>279034.69084811292</v>
      </c>
      <c r="P20" s="9">
        <f t="shared" si="5"/>
        <v>283526.70244932891</v>
      </c>
      <c r="Q20" s="9">
        <f t="shared" si="5"/>
        <v>288060.17880911008</v>
      </c>
      <c r="R20" s="9">
        <f t="shared" si="5"/>
        <v>319765.3946863765</v>
      </c>
      <c r="S20" s="9">
        <f t="shared" si="5"/>
        <v>324818.57255166816</v>
      </c>
      <c r="T20" s="9">
        <f t="shared" si="5"/>
        <v>329939.33652502258</v>
      </c>
      <c r="U20" s="9">
        <f t="shared" si="5"/>
        <v>366203.49560704961</v>
      </c>
      <c r="V20" s="9">
        <f t="shared" si="5"/>
        <v>371948.04542614322</v>
      </c>
      <c r="W20" s="9">
        <f t="shared" si="5"/>
        <v>377767.64198646735</v>
      </c>
      <c r="X20" s="9">
        <f t="shared" si="5"/>
        <v>419238.51182720921</v>
      </c>
    </row>
    <row r="21" spans="1:24" x14ac:dyDescent="0.25">
      <c r="A21" s="4">
        <f>1+K48</f>
        <v>1.02</v>
      </c>
      <c r="B21" s="3" t="s">
        <v>401</v>
      </c>
      <c r="C21" s="16">
        <f>'B1'!F88</f>
        <v>298635.3</v>
      </c>
      <c r="D21" s="9">
        <f>C21*($A21)</f>
        <v>304608.00599999999</v>
      </c>
      <c r="E21" s="9">
        <f t="shared" ref="E21:X24" si="6">D21*($A21)</f>
        <v>310700.16612000001</v>
      </c>
      <c r="F21" s="9">
        <f t="shared" si="6"/>
        <v>316914.16944239999</v>
      </c>
      <c r="G21" s="9">
        <f t="shared" si="6"/>
        <v>323252.452831248</v>
      </c>
      <c r="H21" s="9">
        <f t="shared" si="6"/>
        <v>329717.50188787299</v>
      </c>
      <c r="I21" s="9">
        <f t="shared" si="6"/>
        <v>336311.85192563047</v>
      </c>
      <c r="J21" s="9">
        <f t="shared" si="6"/>
        <v>343038.08896414307</v>
      </c>
      <c r="K21" s="9">
        <f t="shared" si="6"/>
        <v>349898.85074342595</v>
      </c>
      <c r="L21" s="9">
        <f t="shared" si="6"/>
        <v>356896.82775829447</v>
      </c>
      <c r="M21" s="9">
        <f t="shared" si="6"/>
        <v>364034.76431346039</v>
      </c>
      <c r="N21" s="9">
        <f t="shared" si="6"/>
        <v>371315.45959972963</v>
      </c>
      <c r="O21" s="9">
        <f t="shared" si="6"/>
        <v>378741.76879172423</v>
      </c>
      <c r="P21" s="9">
        <f t="shared" si="6"/>
        <v>386316.60416755872</v>
      </c>
      <c r="Q21" s="9">
        <f t="shared" si="6"/>
        <v>394042.93625090987</v>
      </c>
      <c r="R21" s="9">
        <f t="shared" si="6"/>
        <v>401923.79497592809</v>
      </c>
      <c r="S21" s="9">
        <f t="shared" si="6"/>
        <v>409962.27087544667</v>
      </c>
      <c r="T21" s="9">
        <f t="shared" si="6"/>
        <v>418161.51629295561</v>
      </c>
      <c r="U21" s="9">
        <f t="shared" si="6"/>
        <v>426524.74661881471</v>
      </c>
      <c r="V21" s="9">
        <f t="shared" si="6"/>
        <v>435055.24155119102</v>
      </c>
      <c r="W21" s="9">
        <f t="shared" si="6"/>
        <v>443756.34638221486</v>
      </c>
      <c r="X21" s="9">
        <f t="shared" si="6"/>
        <v>452631.47330985917</v>
      </c>
    </row>
    <row r="22" spans="1:24" x14ac:dyDescent="0.25">
      <c r="A22" s="4">
        <f>1+K49</f>
        <v>1.1000000000000001</v>
      </c>
      <c r="B22" s="3" t="s">
        <v>404</v>
      </c>
      <c r="C22" s="16">
        <f>'B1'!F89</f>
        <v>107022.32195121952</v>
      </c>
      <c r="D22" s="9">
        <f t="shared" ref="D22:S24" si="7">C22*($A22)</f>
        <v>117724.55414634148</v>
      </c>
      <c r="E22" s="9">
        <f t="shared" si="7"/>
        <v>129497.00956097564</v>
      </c>
      <c r="F22" s="9">
        <f t="shared" si="7"/>
        <v>142446.71051707322</v>
      </c>
      <c r="G22" s="9">
        <f t="shared" si="7"/>
        <v>156691.38156878055</v>
      </c>
      <c r="H22" s="9">
        <f t="shared" si="7"/>
        <v>172360.51972565861</v>
      </c>
      <c r="I22" s="9">
        <f t="shared" si="7"/>
        <v>189596.57169822449</v>
      </c>
      <c r="J22" s="9">
        <f t="shared" si="7"/>
        <v>208556.22886804695</v>
      </c>
      <c r="K22" s="9">
        <f t="shared" si="7"/>
        <v>229411.85175485167</v>
      </c>
      <c r="L22" s="9">
        <f t="shared" si="7"/>
        <v>252353.03693033685</v>
      </c>
      <c r="M22" s="9">
        <f t="shared" si="7"/>
        <v>277588.34062337055</v>
      </c>
      <c r="N22" s="9">
        <f t="shared" si="7"/>
        <v>305347.17468570761</v>
      </c>
      <c r="O22" s="9">
        <f t="shared" si="7"/>
        <v>335881.89215427841</v>
      </c>
      <c r="P22" s="9">
        <f t="shared" si="7"/>
        <v>369470.08136970625</v>
      </c>
      <c r="Q22" s="9">
        <f t="shared" si="7"/>
        <v>406417.08950667689</v>
      </c>
      <c r="R22" s="9">
        <f t="shared" si="7"/>
        <v>447058.79845734459</v>
      </c>
      <c r="S22" s="9">
        <f t="shared" si="7"/>
        <v>491764.6783030791</v>
      </c>
      <c r="T22" s="9">
        <f t="shared" si="6"/>
        <v>540941.146133387</v>
      </c>
      <c r="U22" s="9">
        <f t="shared" si="6"/>
        <v>595035.26074672572</v>
      </c>
      <c r="V22" s="9">
        <f t="shared" si="6"/>
        <v>654538.7868213983</v>
      </c>
      <c r="W22" s="9">
        <f t="shared" si="6"/>
        <v>719992.66550353821</v>
      </c>
      <c r="X22" s="9">
        <f t="shared" si="6"/>
        <v>791991.93205389206</v>
      </c>
    </row>
    <row r="23" spans="1:24" x14ac:dyDescent="0.25">
      <c r="A23" s="4">
        <f>1+K48</f>
        <v>1.02</v>
      </c>
      <c r="B23" s="3" t="s">
        <v>402</v>
      </c>
      <c r="C23" s="16">
        <f>'B1'!F90</f>
        <v>36531</v>
      </c>
      <c r="D23" s="9">
        <f t="shared" si="7"/>
        <v>37261.620000000003</v>
      </c>
      <c r="E23" s="9">
        <f t="shared" si="6"/>
        <v>38006.852400000003</v>
      </c>
      <c r="F23" s="9">
        <f t="shared" si="6"/>
        <v>38766.989448000008</v>
      </c>
      <c r="G23" s="9">
        <f t="shared" si="6"/>
        <v>39542.329236960009</v>
      </c>
      <c r="H23" s="9">
        <f t="shared" si="6"/>
        <v>40333.175821699209</v>
      </c>
      <c r="I23" s="9">
        <f t="shared" si="6"/>
        <v>41139.839338133192</v>
      </c>
      <c r="J23" s="9">
        <f t="shared" si="6"/>
        <v>41962.636124895856</v>
      </c>
      <c r="K23" s="9">
        <f t="shared" si="6"/>
        <v>42801.888847393777</v>
      </c>
      <c r="L23" s="9">
        <f t="shared" si="6"/>
        <v>43657.92662434165</v>
      </c>
      <c r="M23" s="9">
        <f t="shared" si="6"/>
        <v>44531.085156828485</v>
      </c>
      <c r="N23" s="9">
        <f t="shared" si="6"/>
        <v>45421.706859965059</v>
      </c>
      <c r="O23" s="9">
        <f t="shared" si="6"/>
        <v>46330.140997164359</v>
      </c>
      <c r="P23" s="9">
        <f t="shared" si="6"/>
        <v>47256.74381710765</v>
      </c>
      <c r="Q23" s="9">
        <f t="shared" si="6"/>
        <v>48201.878693449806</v>
      </c>
      <c r="R23" s="9">
        <f t="shared" si="6"/>
        <v>49165.916267318804</v>
      </c>
      <c r="S23" s="9">
        <f t="shared" si="6"/>
        <v>50149.234592665183</v>
      </c>
      <c r="T23" s="9">
        <f t="shared" si="6"/>
        <v>51152.219284518491</v>
      </c>
      <c r="U23" s="9">
        <f t="shared" si="6"/>
        <v>52175.263670208864</v>
      </c>
      <c r="V23" s="9">
        <f t="shared" si="6"/>
        <v>53218.768943613039</v>
      </c>
      <c r="W23" s="9">
        <f t="shared" si="6"/>
        <v>54283.144322485299</v>
      </c>
      <c r="X23" s="9">
        <f t="shared" si="6"/>
        <v>55368.807208935003</v>
      </c>
    </row>
    <row r="24" spans="1:24" x14ac:dyDescent="0.25">
      <c r="A24" s="4">
        <f>1+K48</f>
        <v>1.02</v>
      </c>
      <c r="B24" s="3" t="s">
        <v>403</v>
      </c>
      <c r="C24" s="16">
        <f>'B1'!F91</f>
        <v>134502.85714285713</v>
      </c>
      <c r="D24" s="9">
        <f t="shared" si="7"/>
        <v>137192.91428571427</v>
      </c>
      <c r="E24" s="9">
        <f t="shared" si="6"/>
        <v>139936.77257142856</v>
      </c>
      <c r="F24" s="9">
        <f t="shared" si="6"/>
        <v>142735.50802285713</v>
      </c>
      <c r="G24" s="9">
        <f t="shared" si="6"/>
        <v>145590.21818331428</v>
      </c>
      <c r="H24" s="9">
        <f t="shared" si="6"/>
        <v>148502.02254698056</v>
      </c>
      <c r="I24" s="9">
        <f t="shared" si="6"/>
        <v>151472.06299792018</v>
      </c>
      <c r="J24" s="9">
        <f t="shared" si="6"/>
        <v>154501.50425787858</v>
      </c>
      <c r="K24" s="9">
        <f t="shared" si="6"/>
        <v>157591.53434303615</v>
      </c>
      <c r="L24" s="9">
        <f t="shared" si="6"/>
        <v>160743.36502989687</v>
      </c>
      <c r="M24" s="9">
        <f t="shared" si="6"/>
        <v>163958.23233049482</v>
      </c>
      <c r="N24" s="9">
        <f t="shared" si="6"/>
        <v>167237.39697710471</v>
      </c>
      <c r="O24" s="9">
        <f t="shared" si="6"/>
        <v>170582.14491664682</v>
      </c>
      <c r="P24" s="9">
        <f t="shared" si="6"/>
        <v>173993.78781497976</v>
      </c>
      <c r="Q24" s="9">
        <f t="shared" si="6"/>
        <v>177473.66357127935</v>
      </c>
      <c r="R24" s="9">
        <f t="shared" si="6"/>
        <v>181023.13684270493</v>
      </c>
      <c r="S24" s="9">
        <f t="shared" si="6"/>
        <v>184643.59957955903</v>
      </c>
      <c r="T24" s="9">
        <f t="shared" si="6"/>
        <v>188336.47157115021</v>
      </c>
      <c r="U24" s="9">
        <f t="shared" si="6"/>
        <v>192103.20100257322</v>
      </c>
      <c r="V24" s="9">
        <f t="shared" si="6"/>
        <v>195945.26502262469</v>
      </c>
      <c r="W24" s="9">
        <f t="shared" si="6"/>
        <v>199864.17032307718</v>
      </c>
      <c r="X24" s="9">
        <f t="shared" si="6"/>
        <v>203861.45372953874</v>
      </c>
    </row>
    <row r="25" spans="1:24" x14ac:dyDescent="0.25">
      <c r="B25" s="3" t="s">
        <v>405</v>
      </c>
      <c r="C25" s="9">
        <f t="shared" ref="C25:X25" si="8">SUM(C19:C24)*$K50</f>
        <v>173000.84423181799</v>
      </c>
      <c r="D25" s="9">
        <f t="shared" si="8"/>
        <v>180335.21779682496</v>
      </c>
      <c r="E25" s="9">
        <f t="shared" si="8"/>
        <v>188105.64992808364</v>
      </c>
      <c r="F25" s="9">
        <f t="shared" si="8"/>
        <v>201246.66180293445</v>
      </c>
      <c r="G25" s="9">
        <f t="shared" si="8"/>
        <v>208062.49347099496</v>
      </c>
      <c r="H25" s="9">
        <f t="shared" si="8"/>
        <v>214494.7535404537</v>
      </c>
      <c r="I25" s="9">
        <f t="shared" si="8"/>
        <v>228485.86515074607</v>
      </c>
      <c r="J25" s="9">
        <f t="shared" si="8"/>
        <v>235804.9340413062</v>
      </c>
      <c r="K25" s="9">
        <f t="shared" si="8"/>
        <v>243560.83502210156</v>
      </c>
      <c r="L25" s="9">
        <f t="shared" si="8"/>
        <v>260049.31674235134</v>
      </c>
      <c r="M25" s="9">
        <f t="shared" si="8"/>
        <v>268932.6439090363</v>
      </c>
      <c r="N25" s="9">
        <f t="shared" si="8"/>
        <v>278383.8344476546</v>
      </c>
      <c r="O25" s="9">
        <f t="shared" si="8"/>
        <v>297921.06571120798</v>
      </c>
      <c r="P25" s="9">
        <f t="shared" si="8"/>
        <v>308818.12441360205</v>
      </c>
      <c r="Q25" s="9">
        <f t="shared" si="8"/>
        <v>320451.1851281072</v>
      </c>
      <c r="R25" s="9">
        <f t="shared" si="8"/>
        <v>343740.48718320992</v>
      </c>
      <c r="S25" s="9">
        <f t="shared" si="8"/>
        <v>357231.38569081726</v>
      </c>
      <c r="T25" s="9">
        <f t="shared" si="8"/>
        <v>371694.00526641129</v>
      </c>
      <c r="U25" s="9">
        <f t="shared" si="8"/>
        <v>399649.09265048429</v>
      </c>
      <c r="V25" s="9">
        <f t="shared" si="8"/>
        <v>416530.83063822269</v>
      </c>
      <c r="W25" s="9">
        <f t="shared" si="8"/>
        <v>434686.32210085005</v>
      </c>
      <c r="X25" s="9">
        <f t="shared" si="8"/>
        <v>468466.13799132867</v>
      </c>
    </row>
    <row r="26" spans="1:24" x14ac:dyDescent="0.25">
      <c r="B26" s="3" t="s">
        <v>272</v>
      </c>
      <c r="C26" s="9"/>
      <c r="D26" s="9"/>
      <c r="E26" s="9"/>
      <c r="F26" s="9"/>
      <c r="G26" s="9"/>
      <c r="H26" s="9"/>
      <c r="I26" s="9"/>
      <c r="J26" s="9"/>
      <c r="K26" s="9"/>
      <c r="L26" s="9"/>
      <c r="M26" s="9"/>
      <c r="N26" s="9"/>
      <c r="O26" s="9"/>
      <c r="P26" s="9"/>
      <c r="Q26" s="9"/>
      <c r="R26" s="9"/>
      <c r="S26" s="9"/>
      <c r="T26" s="9"/>
      <c r="U26" s="9"/>
      <c r="V26" s="9"/>
      <c r="W26" s="9"/>
      <c r="X26" s="9"/>
    </row>
    <row r="27" spans="1:24" x14ac:dyDescent="0.25">
      <c r="B27" s="3" t="s">
        <v>79</v>
      </c>
      <c r="C27" s="9">
        <f>SUM(C19:C26)</f>
        <v>1038005.0653909079</v>
      </c>
      <c r="D27" s="9">
        <f t="shared" ref="D27:X27" si="9">SUM(D17:D26)</f>
        <v>1082107.3067809497</v>
      </c>
      <c r="E27" s="9">
        <f t="shared" si="9"/>
        <v>1128729.8995685019</v>
      </c>
      <c r="F27" s="9">
        <f t="shared" si="9"/>
        <v>1207584.8726096067</v>
      </c>
      <c r="G27" s="9">
        <f t="shared" si="9"/>
        <v>1248479.8626179697</v>
      </c>
      <c r="H27" s="9">
        <f t="shared" si="9"/>
        <v>1287073.4230347222</v>
      </c>
      <c r="I27" s="9">
        <f t="shared" si="9"/>
        <v>1371029.8199249431</v>
      </c>
      <c r="J27" s="9">
        <f t="shared" si="9"/>
        <v>1414944.2332683038</v>
      </c>
      <c r="K27" s="9">
        <f t="shared" si="9"/>
        <v>1461479.6391530761</v>
      </c>
      <c r="L27" s="9">
        <f t="shared" si="9"/>
        <v>1560421.1586797554</v>
      </c>
      <c r="M27" s="9">
        <f t="shared" si="9"/>
        <v>1613721.1216798653</v>
      </c>
      <c r="N27" s="9">
        <f t="shared" si="9"/>
        <v>1670428.2649115752</v>
      </c>
      <c r="O27" s="9">
        <f t="shared" si="9"/>
        <v>1787663.2673123849</v>
      </c>
      <c r="P27" s="9">
        <f t="shared" si="9"/>
        <v>1853045.6195267495</v>
      </c>
      <c r="Q27" s="9">
        <f t="shared" si="9"/>
        <v>1922843.9838137804</v>
      </c>
      <c r="R27" s="9">
        <f t="shared" si="9"/>
        <v>2062592.487971253</v>
      </c>
      <c r="S27" s="9">
        <f t="shared" si="9"/>
        <v>2143537.8790168972</v>
      </c>
      <c r="T27" s="9">
        <f t="shared" si="9"/>
        <v>2230313.5964704617</v>
      </c>
      <c r="U27" s="9">
        <f t="shared" si="9"/>
        <v>2398057.9894767851</v>
      </c>
      <c r="V27" s="9">
        <f t="shared" si="9"/>
        <v>2499348.4174032155</v>
      </c>
      <c r="W27" s="9">
        <f t="shared" si="9"/>
        <v>2608281.3661789792</v>
      </c>
      <c r="X27" s="9">
        <f t="shared" si="9"/>
        <v>2810975.4162268559</v>
      </c>
    </row>
    <row r="28" spans="1:24" x14ac:dyDescent="0.25">
      <c r="B28" s="3" t="s">
        <v>80</v>
      </c>
      <c r="C28" s="56">
        <f>C27/C14</f>
        <v>172.81318467543977</v>
      </c>
      <c r="D28" s="56">
        <f t="shared" ref="D28:X28" si="10">D27/D14</f>
        <v>170.36085806178579</v>
      </c>
      <c r="E28" s="56">
        <f t="shared" si="10"/>
        <v>168.05565895743783</v>
      </c>
      <c r="F28" s="56">
        <f t="shared" si="10"/>
        <v>173.35555854244836</v>
      </c>
      <c r="G28" s="56">
        <f t="shared" si="10"/>
        <v>174.51383264208658</v>
      </c>
      <c r="H28" s="56">
        <f t="shared" si="10"/>
        <v>176.92645285090512</v>
      </c>
      <c r="I28" s="56">
        <f t="shared" si="10"/>
        <v>185.36974370110784</v>
      </c>
      <c r="J28" s="56">
        <f t="shared" si="10"/>
        <v>188.17446352133555</v>
      </c>
      <c r="K28" s="56">
        <f t="shared" si="10"/>
        <v>191.19831153793254</v>
      </c>
      <c r="L28" s="56">
        <f t="shared" si="10"/>
        <v>200.83993252472092</v>
      </c>
      <c r="M28" s="56">
        <f t="shared" si="10"/>
        <v>204.3590320431945</v>
      </c>
      <c r="N28" s="56">
        <f t="shared" si="10"/>
        <v>208.15355026886326</v>
      </c>
      <c r="O28" s="56">
        <f t="shared" si="10"/>
        <v>219.22266576722006</v>
      </c>
      <c r="P28" s="56">
        <f t="shared" si="10"/>
        <v>223.64030841871525</v>
      </c>
      <c r="Q28" s="56">
        <f t="shared" si="10"/>
        <v>228.41191767329187</v>
      </c>
      <c r="R28" s="56">
        <f t="shared" si="10"/>
        <v>241.1857150310924</v>
      </c>
      <c r="S28" s="56">
        <f t="shared" si="10"/>
        <v>246.75156809094989</v>
      </c>
      <c r="T28" s="56">
        <f t="shared" si="10"/>
        <v>252.75598468732107</v>
      </c>
      <c r="U28" s="56">
        <f t="shared" si="10"/>
        <v>267.55833320191908</v>
      </c>
      <c r="V28" s="56">
        <f t="shared" si="10"/>
        <v>274.5527562573368</v>
      </c>
      <c r="W28" s="56">
        <f t="shared" si="10"/>
        <v>282.10512096479528</v>
      </c>
      <c r="X28" s="56">
        <f t="shared" si="10"/>
        <v>299.35659976796666</v>
      </c>
    </row>
    <row r="29" spans="1:24" x14ac:dyDescent="0.25">
      <c r="B29" s="53" t="s">
        <v>71</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A30" s="66">
        <f>1+K51</f>
        <v>1.03</v>
      </c>
      <c r="B30" s="3" t="s">
        <v>408</v>
      </c>
      <c r="C30" s="17">
        <v>6.5</v>
      </c>
      <c r="D30" s="12">
        <f>C30</f>
        <v>6.5</v>
      </c>
      <c r="E30" s="12">
        <f>C30</f>
        <v>6.5</v>
      </c>
      <c r="F30" s="56">
        <f>$C30*($A30)^E$6</f>
        <v>7.1027255</v>
      </c>
      <c r="G30" s="12">
        <f>F30</f>
        <v>7.1027255</v>
      </c>
      <c r="H30" s="12">
        <f>F30</f>
        <v>7.1027255</v>
      </c>
      <c r="I30" s="9">
        <f>$C30*($A30)^H$6</f>
        <v>7.7613399274384998</v>
      </c>
      <c r="J30" s="12">
        <f>I30</f>
        <v>7.7613399274384998</v>
      </c>
      <c r="K30" s="12">
        <f>I30</f>
        <v>7.7613399274384998</v>
      </c>
      <c r="L30" s="9">
        <f>$C30*($A30)^K$6</f>
        <v>8.4810256948900893</v>
      </c>
      <c r="M30" s="12">
        <f>L30</f>
        <v>8.4810256948900893</v>
      </c>
      <c r="N30" s="12">
        <f>L30</f>
        <v>8.4810256948900893</v>
      </c>
      <c r="O30" s="9">
        <f>$C30*($A30)^N$6</f>
        <v>9.2674457645001613</v>
      </c>
      <c r="P30" s="12">
        <f>O30</f>
        <v>9.2674457645001613</v>
      </c>
      <c r="Q30" s="12">
        <f>O30</f>
        <v>9.2674457645001613</v>
      </c>
      <c r="R30" s="9">
        <f>$C30*($A30)^Q$6</f>
        <v>10.126788207904969</v>
      </c>
      <c r="S30" s="12">
        <f>R30</f>
        <v>10.126788207904969</v>
      </c>
      <c r="T30" s="12">
        <f>R30</f>
        <v>10.126788207904969</v>
      </c>
      <c r="U30" s="9">
        <f>$C30*($A30)^T$6</f>
        <v>11.06581489805937</v>
      </c>
      <c r="V30" s="12">
        <f>U30</f>
        <v>11.06581489805937</v>
      </c>
      <c r="W30" s="12">
        <f>U30</f>
        <v>11.06581489805937</v>
      </c>
      <c r="X30" s="9">
        <f>$C30*($A30)^W$6</f>
        <v>12.09191471611172</v>
      </c>
    </row>
    <row r="31" spans="1:24" x14ac:dyDescent="0.25">
      <c r="A31" s="148">
        <f>1+K52</f>
        <v>1.008</v>
      </c>
      <c r="B31" s="3" t="s">
        <v>409</v>
      </c>
      <c r="C31" s="18">
        <v>4650</v>
      </c>
      <c r="D31" s="18">
        <f>C31*($A31)</f>
        <v>4687.2</v>
      </c>
      <c r="E31" s="18">
        <f t="shared" ref="E31:X31" si="11">D31*($A31)</f>
        <v>4724.6975999999995</v>
      </c>
      <c r="F31" s="18">
        <f t="shared" si="11"/>
        <v>4762.4951807999996</v>
      </c>
      <c r="G31" s="18">
        <f t="shared" si="11"/>
        <v>4800.5951422463995</v>
      </c>
      <c r="H31" s="18">
        <f t="shared" si="11"/>
        <v>4838.9999033843706</v>
      </c>
      <c r="I31" s="18">
        <f t="shared" si="11"/>
        <v>4877.7119026114451</v>
      </c>
      <c r="J31" s="18">
        <f t="shared" si="11"/>
        <v>4916.7335978323363</v>
      </c>
      <c r="K31" s="18">
        <f t="shared" si="11"/>
        <v>4956.0674666149953</v>
      </c>
      <c r="L31" s="18">
        <f t="shared" si="11"/>
        <v>4995.716006347915</v>
      </c>
      <c r="M31" s="18">
        <f t="shared" si="11"/>
        <v>5035.6817343986986</v>
      </c>
      <c r="N31" s="18">
        <f t="shared" si="11"/>
        <v>5075.9671882738885</v>
      </c>
      <c r="O31" s="18">
        <f t="shared" si="11"/>
        <v>5116.5749257800799</v>
      </c>
      <c r="P31" s="18">
        <f t="shared" si="11"/>
        <v>5157.5075251863209</v>
      </c>
      <c r="Q31" s="18">
        <f t="shared" si="11"/>
        <v>5198.7675853878118</v>
      </c>
      <c r="R31" s="18">
        <f t="shared" si="11"/>
        <v>5240.3577260709144</v>
      </c>
      <c r="S31" s="18">
        <f t="shared" si="11"/>
        <v>5282.2805878794816</v>
      </c>
      <c r="T31" s="18">
        <f t="shared" si="11"/>
        <v>5324.5388325825179</v>
      </c>
      <c r="U31" s="18">
        <f t="shared" si="11"/>
        <v>5367.1351432431784</v>
      </c>
      <c r="V31" s="18">
        <f t="shared" si="11"/>
        <v>5410.0722243891241</v>
      </c>
      <c r="W31" s="18">
        <f t="shared" si="11"/>
        <v>5453.3528021842376</v>
      </c>
      <c r="X31" s="18">
        <f t="shared" si="11"/>
        <v>5496.9796246017113</v>
      </c>
    </row>
    <row r="32" spans="1:24" x14ac:dyDescent="0.25">
      <c r="B32" s="3" t="s">
        <v>81</v>
      </c>
      <c r="C32" s="10">
        <f>(C30*C31)*12</f>
        <v>362700</v>
      </c>
      <c r="D32" s="10">
        <f t="shared" ref="D32:X32" si="12">(D30*D31)*12</f>
        <v>365601.6</v>
      </c>
      <c r="E32" s="10">
        <f t="shared" si="12"/>
        <v>368526.41279999993</v>
      </c>
      <c r="F32" s="10">
        <f t="shared" si="12"/>
        <v>405920.35157154314</v>
      </c>
      <c r="G32" s="10">
        <f t="shared" si="12"/>
        <v>409167.71438411559</v>
      </c>
      <c r="H32" s="10">
        <f t="shared" si="12"/>
        <v>412441.0560991884</v>
      </c>
      <c r="I32" s="10">
        <f t="shared" si="12"/>
        <v>454290.96173136262</v>
      </c>
      <c r="J32" s="10">
        <f t="shared" si="12"/>
        <v>457925.28942521353</v>
      </c>
      <c r="K32" s="10">
        <f t="shared" si="12"/>
        <v>461588.69174061529</v>
      </c>
      <c r="L32" s="10">
        <f t="shared" si="12"/>
        <v>508425.54977052438</v>
      </c>
      <c r="M32" s="10">
        <f t="shared" si="12"/>
        <v>512492.95416868862</v>
      </c>
      <c r="N32" s="10">
        <f t="shared" si="12"/>
        <v>516592.89780203812</v>
      </c>
      <c r="O32" s="10">
        <f t="shared" si="12"/>
        <v>569010.9674960199</v>
      </c>
      <c r="P32" s="10">
        <f t="shared" si="12"/>
        <v>573563.05523598811</v>
      </c>
      <c r="Q32" s="10">
        <f t="shared" si="12"/>
        <v>578151.55967787607</v>
      </c>
      <c r="R32" s="10">
        <f t="shared" si="12"/>
        <v>636815.91390694364</v>
      </c>
      <c r="S32" s="10">
        <f t="shared" si="12"/>
        <v>641910.44121819921</v>
      </c>
      <c r="T32" s="10">
        <f t="shared" si="12"/>
        <v>647045.72474794486</v>
      </c>
      <c r="U32" s="10">
        <f t="shared" si="12"/>
        <v>712700.68833598052</v>
      </c>
      <c r="V32" s="10">
        <f t="shared" si="12"/>
        <v>718402.29384266841</v>
      </c>
      <c r="W32" s="10">
        <f t="shared" si="12"/>
        <v>724149.51219340984</v>
      </c>
      <c r="X32" s="10">
        <f t="shared" si="12"/>
        <v>797628.10580265254</v>
      </c>
    </row>
    <row r="33" spans="1:24" x14ac:dyDescent="0.25">
      <c r="A33" s="4">
        <f>1+K53</f>
        <v>1.02</v>
      </c>
      <c r="B33" s="3" t="s">
        <v>411</v>
      </c>
      <c r="C33" s="16">
        <v>370996</v>
      </c>
      <c r="D33" s="18">
        <f>C33*($A33)</f>
        <v>378415.92</v>
      </c>
      <c r="E33" s="18">
        <f t="shared" ref="E33:X34" si="13">D33*($A33)</f>
        <v>385984.23839999997</v>
      </c>
      <c r="F33" s="18">
        <f t="shared" si="13"/>
        <v>393703.92316799995</v>
      </c>
      <c r="G33" s="18">
        <f t="shared" si="13"/>
        <v>401578.00163135998</v>
      </c>
      <c r="H33" s="18">
        <f t="shared" si="13"/>
        <v>409609.56166398717</v>
      </c>
      <c r="I33" s="18">
        <f t="shared" si="13"/>
        <v>417801.75289726694</v>
      </c>
      <c r="J33" s="18">
        <f t="shared" si="13"/>
        <v>426157.78795521229</v>
      </c>
      <c r="K33" s="18">
        <f t="shared" si="13"/>
        <v>434680.94371431653</v>
      </c>
      <c r="L33" s="18">
        <f t="shared" si="13"/>
        <v>443374.56258860289</v>
      </c>
      <c r="M33" s="18">
        <f t="shared" si="13"/>
        <v>452242.05384037492</v>
      </c>
      <c r="N33" s="18">
        <f t="shared" si="13"/>
        <v>461286.89491718245</v>
      </c>
      <c r="O33" s="18">
        <f t="shared" si="13"/>
        <v>470512.6328155261</v>
      </c>
      <c r="P33" s="18">
        <f t="shared" si="13"/>
        <v>479922.88547183661</v>
      </c>
      <c r="Q33" s="18">
        <f t="shared" si="13"/>
        <v>489521.34318127332</v>
      </c>
      <c r="R33" s="18">
        <f t="shared" si="13"/>
        <v>499311.77004489879</v>
      </c>
      <c r="S33" s="18">
        <f t="shared" si="13"/>
        <v>509298.00544579676</v>
      </c>
      <c r="T33" s="18">
        <f t="shared" si="13"/>
        <v>519483.96555471269</v>
      </c>
      <c r="U33" s="18">
        <f t="shared" si="13"/>
        <v>529873.64486580691</v>
      </c>
      <c r="V33" s="18">
        <f t="shared" si="13"/>
        <v>540471.11776312301</v>
      </c>
      <c r="W33" s="18">
        <f t="shared" si="13"/>
        <v>551280.54011838546</v>
      </c>
      <c r="X33" s="18">
        <f t="shared" si="13"/>
        <v>562306.15092075313</v>
      </c>
    </row>
    <row r="34" spans="1:24" x14ac:dyDescent="0.25">
      <c r="A34" s="4">
        <f>1+K53</f>
        <v>1.02</v>
      </c>
      <c r="B34" s="3" t="s">
        <v>412</v>
      </c>
      <c r="C34" s="16">
        <v>47324</v>
      </c>
      <c r="D34" s="18">
        <f>C34*($A34)</f>
        <v>48270.48</v>
      </c>
      <c r="E34" s="18">
        <f t="shared" si="13"/>
        <v>49235.889600000002</v>
      </c>
      <c r="F34" s="18">
        <f t="shared" si="13"/>
        <v>50220.607392000005</v>
      </c>
      <c r="G34" s="18">
        <f t="shared" si="13"/>
        <v>51225.019539840003</v>
      </c>
      <c r="H34" s="18">
        <f t="shared" si="13"/>
        <v>52249.519930636801</v>
      </c>
      <c r="I34" s="18">
        <f t="shared" si="13"/>
        <v>53294.510329249541</v>
      </c>
      <c r="J34" s="18">
        <f t="shared" si="13"/>
        <v>54360.400535834531</v>
      </c>
      <c r="K34" s="18">
        <f t="shared" si="13"/>
        <v>55447.608546551222</v>
      </c>
      <c r="L34" s="18">
        <f t="shared" si="13"/>
        <v>56556.560717482251</v>
      </c>
      <c r="M34" s="18">
        <f t="shared" si="13"/>
        <v>57687.691931831898</v>
      </c>
      <c r="N34" s="18">
        <f t="shared" si="13"/>
        <v>58841.445770468534</v>
      </c>
      <c r="O34" s="18">
        <f t="shared" si="13"/>
        <v>60018.274685877906</v>
      </c>
      <c r="P34" s="18">
        <f t="shared" si="13"/>
        <v>61218.640179595466</v>
      </c>
      <c r="Q34" s="18">
        <f t="shared" si="13"/>
        <v>62443.012983187378</v>
      </c>
      <c r="R34" s="18">
        <f t="shared" si="13"/>
        <v>63691.873242851128</v>
      </c>
      <c r="S34" s="18">
        <f t="shared" si="13"/>
        <v>64965.710707708153</v>
      </c>
      <c r="T34" s="18">
        <f t="shared" si="13"/>
        <v>66265.024921862321</v>
      </c>
      <c r="U34" s="18">
        <f t="shared" si="13"/>
        <v>67590.325420299574</v>
      </c>
      <c r="V34" s="18">
        <f t="shared" si="13"/>
        <v>68942.131928705567</v>
      </c>
      <c r="W34" s="18">
        <f t="shared" si="13"/>
        <v>70320.974567279685</v>
      </c>
      <c r="X34" s="18">
        <f t="shared" si="13"/>
        <v>71727.394058625287</v>
      </c>
    </row>
    <row r="35" spans="1:24" x14ac:dyDescent="0.25">
      <c r="B35" s="3" t="s">
        <v>146</v>
      </c>
      <c r="C35" s="9">
        <f>SUM(C33:C34)</f>
        <v>418320</v>
      </c>
      <c r="D35" s="9">
        <f t="shared" ref="D35:X35" si="14">SUM(D33:D34)</f>
        <v>426686.39999999997</v>
      </c>
      <c r="E35" s="9">
        <f t="shared" si="14"/>
        <v>435220.12799999997</v>
      </c>
      <c r="F35" s="9">
        <f t="shared" si="14"/>
        <v>443924.53055999998</v>
      </c>
      <c r="G35" s="9">
        <f t="shared" si="14"/>
        <v>452803.02117119997</v>
      </c>
      <c r="H35" s="9">
        <f t="shared" si="14"/>
        <v>461859.08159462397</v>
      </c>
      <c r="I35" s="9">
        <f t="shared" si="14"/>
        <v>471096.26322651649</v>
      </c>
      <c r="J35" s="9">
        <f t="shared" si="14"/>
        <v>480518.18849104684</v>
      </c>
      <c r="K35" s="9">
        <f t="shared" si="14"/>
        <v>490128.55226086773</v>
      </c>
      <c r="L35" s="9">
        <f t="shared" si="14"/>
        <v>499931.12330608512</v>
      </c>
      <c r="M35" s="9">
        <f t="shared" si="14"/>
        <v>509929.74577220681</v>
      </c>
      <c r="N35" s="9">
        <f t="shared" si="14"/>
        <v>520128.34068765095</v>
      </c>
      <c r="O35" s="9">
        <f t="shared" si="14"/>
        <v>530530.90750140406</v>
      </c>
      <c r="P35" s="9">
        <f t="shared" si="14"/>
        <v>541141.52565143211</v>
      </c>
      <c r="Q35" s="9">
        <f t="shared" si="14"/>
        <v>551964.35616446065</v>
      </c>
      <c r="R35" s="9">
        <f t="shared" si="14"/>
        <v>563003.64328774996</v>
      </c>
      <c r="S35" s="9">
        <f t="shared" si="14"/>
        <v>574263.71615350491</v>
      </c>
      <c r="T35" s="9">
        <f t="shared" si="14"/>
        <v>585748.99047657498</v>
      </c>
      <c r="U35" s="9">
        <f t="shared" si="14"/>
        <v>597463.97028610646</v>
      </c>
      <c r="V35" s="9">
        <f t="shared" si="14"/>
        <v>609413.24969182862</v>
      </c>
      <c r="W35" s="9">
        <f t="shared" si="14"/>
        <v>621601.51468566514</v>
      </c>
      <c r="X35" s="9">
        <f t="shared" si="14"/>
        <v>634033.54497937846</v>
      </c>
    </row>
    <row r="36" spans="1:24" x14ac:dyDescent="0.25">
      <c r="B36" s="3" t="s">
        <v>82</v>
      </c>
      <c r="C36" s="10">
        <f>SUM(C32,C35)</f>
        <v>781020</v>
      </c>
      <c r="D36" s="10">
        <f t="shared" ref="D36:X36" si="15">SUM(D32,D35)</f>
        <v>792288</v>
      </c>
      <c r="E36" s="10">
        <f t="shared" si="15"/>
        <v>803746.54079999984</v>
      </c>
      <c r="F36" s="10">
        <f t="shared" si="15"/>
        <v>849844.88213154313</v>
      </c>
      <c r="G36" s="10">
        <f t="shared" si="15"/>
        <v>861970.73555531562</v>
      </c>
      <c r="H36" s="10">
        <f t="shared" si="15"/>
        <v>874300.13769381237</v>
      </c>
      <c r="I36" s="10">
        <f t="shared" si="15"/>
        <v>925387.22495787917</v>
      </c>
      <c r="J36" s="10">
        <f t="shared" si="15"/>
        <v>938443.47791626037</v>
      </c>
      <c r="K36" s="10">
        <f t="shared" si="15"/>
        <v>951717.24400148308</v>
      </c>
      <c r="L36" s="10">
        <f t="shared" si="15"/>
        <v>1008356.6730766095</v>
      </c>
      <c r="M36" s="10">
        <f t="shared" si="15"/>
        <v>1022422.6999408954</v>
      </c>
      <c r="N36" s="10">
        <f t="shared" si="15"/>
        <v>1036721.2384896891</v>
      </c>
      <c r="O36" s="10">
        <f t="shared" si="15"/>
        <v>1099541.874997424</v>
      </c>
      <c r="P36" s="10">
        <f t="shared" si="15"/>
        <v>1114704.5808874201</v>
      </c>
      <c r="Q36" s="10">
        <f t="shared" si="15"/>
        <v>1130115.9158423366</v>
      </c>
      <c r="R36" s="10">
        <f t="shared" si="15"/>
        <v>1199819.5571946935</v>
      </c>
      <c r="S36" s="10">
        <f t="shared" si="15"/>
        <v>1216174.157371704</v>
      </c>
      <c r="T36" s="10">
        <f t="shared" si="15"/>
        <v>1232794.7152245198</v>
      </c>
      <c r="U36" s="10">
        <f t="shared" si="15"/>
        <v>1310164.658622087</v>
      </c>
      <c r="V36" s="10">
        <f t="shared" si="15"/>
        <v>1327815.543534497</v>
      </c>
      <c r="W36" s="10">
        <f t="shared" si="15"/>
        <v>1345751.026879075</v>
      </c>
      <c r="X36" s="10">
        <f t="shared" si="15"/>
        <v>1431661.650782031</v>
      </c>
    </row>
    <row r="37" spans="1:24" x14ac:dyDescent="0.25">
      <c r="B37" s="53" t="s">
        <v>72</v>
      </c>
      <c r="C37" s="53"/>
      <c r="D37" s="53"/>
      <c r="E37" s="53"/>
      <c r="F37" s="53"/>
      <c r="G37" s="53"/>
      <c r="H37" s="53"/>
      <c r="I37" s="53"/>
      <c r="J37" s="53"/>
      <c r="K37" s="53"/>
      <c r="L37" s="53"/>
      <c r="M37" s="53"/>
      <c r="N37" s="53"/>
      <c r="O37" s="53"/>
      <c r="P37" s="53"/>
      <c r="Q37" s="53"/>
      <c r="R37" s="53"/>
      <c r="S37" s="53"/>
      <c r="T37" s="53"/>
      <c r="U37" s="53"/>
      <c r="V37" s="53"/>
      <c r="W37" s="53"/>
      <c r="X37" s="53"/>
    </row>
    <row r="38" spans="1:24" x14ac:dyDescent="0.25">
      <c r="B38" s="3" t="s">
        <v>83</v>
      </c>
      <c r="C38" s="10">
        <f>C36-C27</f>
        <v>-256985.06539090793</v>
      </c>
      <c r="D38" s="10">
        <f t="shared" ref="D38:X38" si="16">D36-D27</f>
        <v>-289819.3067809497</v>
      </c>
      <c r="E38" s="10">
        <f t="shared" si="16"/>
        <v>-324983.35876850202</v>
      </c>
      <c r="F38" s="10">
        <f t="shared" si="16"/>
        <v>-357739.99047806358</v>
      </c>
      <c r="G38" s="10">
        <f t="shared" si="16"/>
        <v>-386509.12706265412</v>
      </c>
      <c r="H38" s="10">
        <f t="shared" si="16"/>
        <v>-412773.28534090985</v>
      </c>
      <c r="I38" s="10">
        <f t="shared" si="16"/>
        <v>-445642.59496706398</v>
      </c>
      <c r="J38" s="10">
        <f t="shared" si="16"/>
        <v>-476500.75535204343</v>
      </c>
      <c r="K38" s="10">
        <f t="shared" si="16"/>
        <v>-509762.39515159302</v>
      </c>
      <c r="L38" s="10">
        <f t="shared" si="16"/>
        <v>-552064.48560314591</v>
      </c>
      <c r="M38" s="10">
        <f t="shared" si="16"/>
        <v>-591298.42173896986</v>
      </c>
      <c r="N38" s="10">
        <f t="shared" si="16"/>
        <v>-633707.02642188617</v>
      </c>
      <c r="O38" s="10">
        <f t="shared" si="16"/>
        <v>-688121.39231496095</v>
      </c>
      <c r="P38" s="10">
        <f t="shared" si="16"/>
        <v>-738341.03863932937</v>
      </c>
      <c r="Q38" s="10">
        <f t="shared" si="16"/>
        <v>-792728.06797144376</v>
      </c>
      <c r="R38" s="10">
        <f t="shared" si="16"/>
        <v>-862772.93077655951</v>
      </c>
      <c r="S38" s="10">
        <f t="shared" si="16"/>
        <v>-927363.72164519317</v>
      </c>
      <c r="T38" s="10">
        <f t="shared" si="16"/>
        <v>-997518.88124594186</v>
      </c>
      <c r="U38" s="10">
        <f t="shared" si="16"/>
        <v>-1087893.3308546981</v>
      </c>
      <c r="V38" s="10">
        <f t="shared" si="16"/>
        <v>-1171532.8738687185</v>
      </c>
      <c r="W38" s="10">
        <f t="shared" si="16"/>
        <v>-1262530.3392999042</v>
      </c>
      <c r="X38" s="10">
        <f t="shared" si="16"/>
        <v>-1379313.7654448249</v>
      </c>
    </row>
    <row r="39" spans="1:24" x14ac:dyDescent="0.25">
      <c r="B39" s="3" t="s">
        <v>84</v>
      </c>
      <c r="C39" s="10">
        <f>C38/((1+$C$4)^C$6)</f>
        <v>-247101.02441433453</v>
      </c>
      <c r="D39" s="10">
        <f>D38/((1+$C$4)^D$6)</f>
        <v>-267954.24073682475</v>
      </c>
      <c r="E39" s="10">
        <f t="shared" ref="E39:X39" si="17">E38/((1+$C$4)^E$6)</f>
        <v>-288909.02257384179</v>
      </c>
      <c r="F39" s="10">
        <f t="shared" si="17"/>
        <v>-305797.64315958292</v>
      </c>
      <c r="G39" s="10">
        <f t="shared" si="17"/>
        <v>-317682.32854268991</v>
      </c>
      <c r="H39" s="10">
        <f t="shared" si="17"/>
        <v>-326220.72323827527</v>
      </c>
      <c r="I39" s="10">
        <f t="shared" si="17"/>
        <v>-338651.74623706407</v>
      </c>
      <c r="J39" s="10">
        <f t="shared" si="17"/>
        <v>-348174.43461178476</v>
      </c>
      <c r="K39" s="10">
        <f t="shared" si="17"/>
        <v>-358152.29713040357</v>
      </c>
      <c r="L39" s="10">
        <f t="shared" si="17"/>
        <v>-372954.98535473133</v>
      </c>
      <c r="M39" s="10">
        <f t="shared" si="17"/>
        <v>-384096.1796250901</v>
      </c>
      <c r="N39" s="10">
        <f t="shared" si="17"/>
        <v>-395811.53900126647</v>
      </c>
      <c r="O39" s="10">
        <f t="shared" si="17"/>
        <v>-413267.87633927993</v>
      </c>
      <c r="P39" s="10">
        <f t="shared" si="17"/>
        <v>-426373.55243898486</v>
      </c>
      <c r="Q39" s="10">
        <f t="shared" si="17"/>
        <v>-440173.75644901884</v>
      </c>
      <c r="R39" s="10">
        <f t="shared" si="17"/>
        <v>-460641.52150203934</v>
      </c>
      <c r="S39" s="10">
        <f t="shared" si="17"/>
        <v>-476083.72386617039</v>
      </c>
      <c r="T39" s="10">
        <f t="shared" si="17"/>
        <v>-492403.37102274579</v>
      </c>
      <c r="U39" s="10">
        <f t="shared" si="17"/>
        <v>-516360.32766398863</v>
      </c>
      <c r="V39" s="10">
        <f t="shared" si="17"/>
        <v>-534672.31067936786</v>
      </c>
      <c r="W39" s="10">
        <f t="shared" si="17"/>
        <v>-554040.73657650407</v>
      </c>
      <c r="X39" s="10">
        <f t="shared" si="17"/>
        <v>-582008.87321076996</v>
      </c>
    </row>
    <row r="40" spans="1:24" x14ac:dyDescent="0.25">
      <c r="B40" s="3" t="s">
        <v>85</v>
      </c>
      <c r="C40" s="10">
        <f>C38</f>
        <v>-256985.06539090793</v>
      </c>
      <c r="D40" s="10">
        <f>SUM($C38:D38)</f>
        <v>-546804.37217185763</v>
      </c>
      <c r="E40" s="10">
        <f>SUM($C38:E38)</f>
        <v>-871787.73094035964</v>
      </c>
      <c r="F40" s="10">
        <f>SUM($C38:F38)</f>
        <v>-1229527.7214184231</v>
      </c>
      <c r="G40" s="10">
        <f>SUM($C38:G38)</f>
        <v>-1616036.8484810772</v>
      </c>
      <c r="H40" s="10">
        <f>SUM($C38:H38)</f>
        <v>-2028810.1338219871</v>
      </c>
      <c r="I40" s="10">
        <f>SUM($C38:I38)</f>
        <v>-2474452.7287890511</v>
      </c>
      <c r="J40" s="10">
        <f>SUM($C38:J38)</f>
        <v>-2950953.4841410946</v>
      </c>
      <c r="K40" s="10">
        <f>SUM($C38:K38)</f>
        <v>-3460715.8792926874</v>
      </c>
      <c r="L40" s="10">
        <f>SUM($C38:L38)</f>
        <v>-4012780.3648958332</v>
      </c>
      <c r="M40" s="10">
        <f>SUM($C38:M38)</f>
        <v>-4604078.7866348028</v>
      </c>
      <c r="N40" s="10">
        <f>SUM($C38:N38)</f>
        <v>-5237785.8130566888</v>
      </c>
      <c r="O40" s="10">
        <f>SUM($C38:O38)</f>
        <v>-5925907.2053716499</v>
      </c>
      <c r="P40" s="10">
        <f>SUM($C38:P38)</f>
        <v>-6664248.2440109793</v>
      </c>
      <c r="Q40" s="10">
        <f>SUM($C38:Q38)</f>
        <v>-7456976.3119824231</v>
      </c>
      <c r="R40" s="10">
        <f>SUM($C38:R38)</f>
        <v>-8319749.2427589828</v>
      </c>
      <c r="S40" s="10">
        <f>SUM($C38:S38)</f>
        <v>-9247112.9644041769</v>
      </c>
      <c r="T40" s="10">
        <f>SUM($C38:T38)</f>
        <v>-10244631.845650118</v>
      </c>
      <c r="U40" s="10">
        <f>SUM($C38:U38)</f>
        <v>-11332525.176504817</v>
      </c>
      <c r="V40" s="10">
        <f>SUM($C38:V38)</f>
        <v>-12504058.050373536</v>
      </c>
      <c r="W40" s="10">
        <f>SUM($C38:W38)</f>
        <v>-13766588.38967344</v>
      </c>
      <c r="X40" s="10">
        <f>SUM($C38:X38)</f>
        <v>-15145902.155118264</v>
      </c>
    </row>
    <row r="41" spans="1:24" x14ac:dyDescent="0.25">
      <c r="B41" s="3" t="s">
        <v>86</v>
      </c>
      <c r="C41" s="10">
        <f>SUM($C39:C39)</f>
        <v>-247101.02441433453</v>
      </c>
      <c r="D41" s="10">
        <f>SUM($C39:D39)</f>
        <v>-515055.26515115926</v>
      </c>
      <c r="E41" s="10">
        <f>SUM($C39:E39)</f>
        <v>-803964.28772500111</v>
      </c>
      <c r="F41" s="10">
        <f>SUM($C39:F39)</f>
        <v>-1109761.9308845841</v>
      </c>
      <c r="G41" s="10">
        <f>SUM($C39:G39)</f>
        <v>-1427444.2594272741</v>
      </c>
      <c r="H41" s="10">
        <f>SUM($C39:H39)</f>
        <v>-1753664.9826655495</v>
      </c>
      <c r="I41" s="10">
        <f>SUM($C39:I39)</f>
        <v>-2092316.7289026135</v>
      </c>
      <c r="J41" s="10">
        <f>SUM($C39:J39)</f>
        <v>-2440491.163514398</v>
      </c>
      <c r="K41" s="10">
        <f>SUM($C39:K39)</f>
        <v>-2798643.4606448016</v>
      </c>
      <c r="L41" s="10">
        <f>SUM($C39:L39)</f>
        <v>-3171598.4459995329</v>
      </c>
      <c r="M41" s="10">
        <f>SUM($C39:M39)</f>
        <v>-3555694.6256246231</v>
      </c>
      <c r="N41" s="10">
        <f>SUM($C39:N39)</f>
        <v>-3951506.1646258896</v>
      </c>
      <c r="O41" s="10">
        <f>SUM($C39:O39)</f>
        <v>-4364774.0409651697</v>
      </c>
      <c r="P41" s="10">
        <f>SUM($C39:P39)</f>
        <v>-4791147.5934041543</v>
      </c>
      <c r="Q41" s="10">
        <f>SUM($C39:Q39)</f>
        <v>-5231321.3498531729</v>
      </c>
      <c r="R41" s="10">
        <f>SUM($C39:R39)</f>
        <v>-5691962.8713552123</v>
      </c>
      <c r="S41" s="10">
        <f>SUM($C39:S39)</f>
        <v>-6168046.5952213826</v>
      </c>
      <c r="T41" s="10">
        <f>SUM($C39:T39)</f>
        <v>-6660449.9662441285</v>
      </c>
      <c r="U41" s="10">
        <f>SUM($C39:U39)</f>
        <v>-7176810.2939081173</v>
      </c>
      <c r="V41" s="10">
        <f>SUM($C39:V39)</f>
        <v>-7711482.6045874851</v>
      </c>
      <c r="W41" s="10">
        <f>SUM($C39:W39)</f>
        <v>-8265523.3411639892</v>
      </c>
      <c r="X41" s="10">
        <f>SUM($C39:X39)</f>
        <v>-8847532.2143747583</v>
      </c>
    </row>
    <row r="42" spans="1:24" x14ac:dyDescent="0.25">
      <c r="C42" s="2"/>
      <c r="D42" s="2"/>
    </row>
    <row r="43" spans="1:24" x14ac:dyDescent="0.25">
      <c r="B43" t="s">
        <v>397</v>
      </c>
      <c r="D43" s="5"/>
      <c r="E43" s="5"/>
    </row>
    <row r="44" spans="1:24" x14ac:dyDescent="0.25">
      <c r="B44" t="s">
        <v>398</v>
      </c>
      <c r="D44" s="2"/>
    </row>
    <row r="45" spans="1:24" x14ac:dyDescent="0.25">
      <c r="B45" s="3" t="s">
        <v>343</v>
      </c>
      <c r="C45" s="3">
        <v>0.5</v>
      </c>
    </row>
    <row r="46" spans="1:24" x14ac:dyDescent="0.25">
      <c r="B46" s="3" t="s">
        <v>342</v>
      </c>
      <c r="C46" s="3">
        <f>1-C45</f>
        <v>0.5</v>
      </c>
    </row>
    <row r="47" spans="1:24" x14ac:dyDescent="0.25">
      <c r="B47" s="8" t="s">
        <v>421</v>
      </c>
      <c r="K47" s="145">
        <v>0.03</v>
      </c>
    </row>
    <row r="48" spans="1:24" x14ac:dyDescent="0.25">
      <c r="B48" t="s">
        <v>417</v>
      </c>
      <c r="K48" s="145">
        <v>0.02</v>
      </c>
    </row>
    <row r="49" spans="2:11" x14ac:dyDescent="0.25">
      <c r="B49" t="s">
        <v>418</v>
      </c>
      <c r="K49" s="145">
        <v>0.1</v>
      </c>
    </row>
    <row r="50" spans="2:11" x14ac:dyDescent="0.25">
      <c r="B50" t="s">
        <v>419</v>
      </c>
      <c r="K50" s="67">
        <v>0.2</v>
      </c>
    </row>
    <row r="51" spans="2:11" ht="15.75" x14ac:dyDescent="0.25">
      <c r="B51" s="8" t="s">
        <v>407</v>
      </c>
      <c r="C51" s="147"/>
      <c r="D51" s="58"/>
      <c r="K51" s="63">
        <v>0.03</v>
      </c>
    </row>
    <row r="52" spans="2:11" ht="15.75" x14ac:dyDescent="0.25">
      <c r="B52" s="8" t="s">
        <v>410</v>
      </c>
      <c r="C52" s="58"/>
      <c r="D52" s="58"/>
      <c r="K52" s="63">
        <v>8.0000000000000002E-3</v>
      </c>
    </row>
    <row r="53" spans="2:11" x14ac:dyDescent="0.25">
      <c r="B53" s="8" t="s">
        <v>413</v>
      </c>
      <c r="K53" s="63">
        <v>0.02</v>
      </c>
    </row>
    <row r="59" spans="2:11" x14ac:dyDescent="0.25">
      <c r="K59" s="5"/>
    </row>
    <row r="61" spans="2:11" x14ac:dyDescent="0.25">
      <c r="C61" s="2"/>
    </row>
    <row r="66" spans="3:4" ht="15.75" x14ac:dyDescent="0.25">
      <c r="C66" s="58"/>
      <c r="D66" s="58"/>
    </row>
    <row r="67" spans="3:4" ht="15.75" x14ac:dyDescent="0.25">
      <c r="C67" s="58"/>
      <c r="D67" s="58"/>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2"/>
  <sheetViews>
    <sheetView zoomScale="70" zoomScaleNormal="70" workbookViewId="0">
      <selection sqref="A1:A3"/>
    </sheetView>
  </sheetViews>
  <sheetFormatPr defaultRowHeight="15" x14ac:dyDescent="0.25"/>
  <cols>
    <col min="2" max="2" width="59.42578125" customWidth="1"/>
    <col min="3" max="3" width="15.42578125" customWidth="1"/>
    <col min="4" max="4" width="12.140625" customWidth="1"/>
    <col min="5" max="5" width="12.42578125" customWidth="1"/>
    <col min="6" max="6" width="13.28515625" customWidth="1"/>
    <col min="7" max="7" width="12.42578125" customWidth="1"/>
    <col min="8" max="8" width="14" customWidth="1"/>
    <col min="9" max="9" width="14.42578125" customWidth="1"/>
    <col min="10" max="10" width="14.140625" customWidth="1"/>
    <col min="11" max="11" width="12.5703125" customWidth="1"/>
    <col min="12" max="12" width="13.28515625" customWidth="1"/>
    <col min="13" max="13" width="11.85546875" customWidth="1"/>
    <col min="14" max="14" width="11.140625" customWidth="1"/>
    <col min="15" max="15" width="11.5703125" customWidth="1"/>
    <col min="16" max="16" width="10.7109375" customWidth="1"/>
    <col min="17" max="17" width="11.42578125" customWidth="1"/>
    <col min="18" max="18" width="11" customWidth="1"/>
    <col min="19" max="19" width="12.140625" customWidth="1"/>
    <col min="20" max="20" width="11" customWidth="1"/>
    <col min="21" max="21" width="10.7109375" customWidth="1"/>
    <col min="22" max="22" width="11.42578125" customWidth="1"/>
    <col min="23" max="23" width="10.7109375" customWidth="1"/>
    <col min="24" max="24" width="11.42578125" customWidth="1"/>
  </cols>
  <sheetData>
    <row r="1" spans="1:24" ht="18" x14ac:dyDescent="0.25">
      <c r="A1" s="332" t="s">
        <v>528</v>
      </c>
      <c r="B1" s="1"/>
    </row>
    <row r="2" spans="1:24" ht="18" x14ac:dyDescent="0.25">
      <c r="A2" s="332" t="s">
        <v>633</v>
      </c>
      <c r="B2" s="1"/>
    </row>
    <row r="3" spans="1:24" ht="18" x14ac:dyDescent="0.25">
      <c r="A3" s="332" t="s">
        <v>637</v>
      </c>
      <c r="B3" s="1"/>
    </row>
    <row r="4" spans="1:24" x14ac:dyDescent="0.25">
      <c r="B4" t="s">
        <v>73</v>
      </c>
      <c r="C4" s="72">
        <v>0.04</v>
      </c>
    </row>
    <row r="5" spans="1:24" x14ac:dyDescent="0.25">
      <c r="B5" s="3" t="s">
        <v>74</v>
      </c>
      <c r="C5" s="3" t="s">
        <v>87</v>
      </c>
      <c r="D5" s="3" t="s">
        <v>87</v>
      </c>
      <c r="E5" s="3">
        <v>1</v>
      </c>
      <c r="F5" s="3">
        <v>2</v>
      </c>
      <c r="G5" s="3">
        <v>3</v>
      </c>
      <c r="H5" s="3">
        <v>4</v>
      </c>
      <c r="I5" s="3">
        <v>5</v>
      </c>
      <c r="J5" s="3">
        <v>6</v>
      </c>
      <c r="K5" s="3">
        <v>7</v>
      </c>
      <c r="L5" s="3">
        <v>8</v>
      </c>
      <c r="M5" s="3">
        <v>9</v>
      </c>
      <c r="N5" s="3">
        <v>10</v>
      </c>
      <c r="O5" s="3">
        <v>11</v>
      </c>
      <c r="P5" s="3">
        <v>12</v>
      </c>
      <c r="Q5" s="3">
        <v>13</v>
      </c>
      <c r="R5" s="3">
        <v>14</v>
      </c>
      <c r="S5" s="3">
        <v>15</v>
      </c>
      <c r="T5" s="3">
        <v>16</v>
      </c>
      <c r="U5" s="3">
        <v>17</v>
      </c>
      <c r="V5" s="3">
        <v>18</v>
      </c>
      <c r="W5" s="3">
        <v>19</v>
      </c>
      <c r="X5" s="3">
        <v>20</v>
      </c>
    </row>
    <row r="6" spans="1:24" x14ac:dyDescent="0.25">
      <c r="B6" s="3" t="s">
        <v>75</v>
      </c>
      <c r="C6" s="3">
        <v>1</v>
      </c>
      <c r="D6" s="3">
        <v>2</v>
      </c>
      <c r="E6" s="3">
        <v>3</v>
      </c>
      <c r="F6" s="3">
        <v>4</v>
      </c>
      <c r="G6" s="3">
        <v>5</v>
      </c>
      <c r="H6" s="3">
        <v>6</v>
      </c>
      <c r="I6" s="3">
        <v>7</v>
      </c>
      <c r="J6" s="3">
        <v>8</v>
      </c>
      <c r="K6" s="3">
        <v>9</v>
      </c>
      <c r="L6" s="3">
        <v>10</v>
      </c>
      <c r="M6" s="3">
        <v>11</v>
      </c>
      <c r="N6" s="3">
        <v>12</v>
      </c>
      <c r="O6" s="3">
        <v>13</v>
      </c>
      <c r="P6" s="3">
        <v>14</v>
      </c>
      <c r="Q6" s="3">
        <v>15</v>
      </c>
      <c r="R6" s="3">
        <v>16</v>
      </c>
      <c r="S6" s="3">
        <v>17</v>
      </c>
      <c r="T6" s="3">
        <v>18</v>
      </c>
      <c r="U6" s="3">
        <v>19</v>
      </c>
      <c r="V6" s="3">
        <v>20</v>
      </c>
      <c r="W6" s="3">
        <v>21</v>
      </c>
      <c r="X6" s="3">
        <v>22</v>
      </c>
    </row>
    <row r="7" spans="1:24" x14ac:dyDescent="0.25">
      <c r="B7" s="3" t="s">
        <v>76</v>
      </c>
      <c r="C7" s="3" t="s">
        <v>88</v>
      </c>
      <c r="D7" s="3" t="s">
        <v>89</v>
      </c>
      <c r="E7" s="3" t="s">
        <v>90</v>
      </c>
      <c r="F7" s="3" t="s">
        <v>91</v>
      </c>
      <c r="G7" s="3" t="s">
        <v>92</v>
      </c>
      <c r="H7" s="3" t="s">
        <v>93</v>
      </c>
      <c r="I7" s="3" t="s">
        <v>106</v>
      </c>
      <c r="J7" s="3" t="s">
        <v>107</v>
      </c>
      <c r="K7" s="3" t="s">
        <v>108</v>
      </c>
      <c r="L7" s="3" t="s">
        <v>109</v>
      </c>
      <c r="M7" s="3" t="s">
        <v>110</v>
      </c>
      <c r="N7" s="3" t="s">
        <v>111</v>
      </c>
      <c r="O7" s="3" t="s">
        <v>112</v>
      </c>
      <c r="P7" s="3" t="s">
        <v>113</v>
      </c>
      <c r="Q7" s="3" t="s">
        <v>114</v>
      </c>
      <c r="R7" s="3" t="s">
        <v>115</v>
      </c>
      <c r="S7" s="3" t="s">
        <v>116</v>
      </c>
      <c r="T7" s="3" t="s">
        <v>117</v>
      </c>
      <c r="U7" s="3" t="s">
        <v>266</v>
      </c>
      <c r="V7" s="3" t="s">
        <v>267</v>
      </c>
      <c r="W7" s="3" t="s">
        <v>268</v>
      </c>
      <c r="X7" s="3" t="s">
        <v>269</v>
      </c>
    </row>
    <row r="8" spans="1:24" x14ac:dyDescent="0.25">
      <c r="B8" s="53" t="s">
        <v>69</v>
      </c>
      <c r="C8" s="53"/>
      <c r="D8" s="53"/>
      <c r="E8" s="53"/>
      <c r="F8" s="53"/>
      <c r="G8" s="53"/>
      <c r="H8" s="53"/>
      <c r="I8" s="53"/>
      <c r="J8" s="53"/>
      <c r="K8" s="53"/>
      <c r="L8" s="53"/>
      <c r="M8" s="53"/>
      <c r="N8" s="53"/>
      <c r="O8" s="53"/>
      <c r="P8" s="53"/>
      <c r="Q8" s="53"/>
      <c r="R8" s="53"/>
      <c r="S8" s="53"/>
      <c r="T8" s="53"/>
      <c r="U8" s="53"/>
      <c r="V8" s="53"/>
      <c r="W8" s="53"/>
      <c r="X8" s="53"/>
    </row>
    <row r="9" spans="1:24" x14ac:dyDescent="0.25">
      <c r="B9" s="3" t="s">
        <v>77</v>
      </c>
      <c r="C9" s="3">
        <v>310</v>
      </c>
      <c r="D9" s="3">
        <f>$C9</f>
        <v>310</v>
      </c>
      <c r="E9" s="3">
        <f t="shared" ref="E9:X9" si="0">$C9</f>
        <v>310</v>
      </c>
      <c r="F9" s="3">
        <f t="shared" si="0"/>
        <v>310</v>
      </c>
      <c r="G9" s="3">
        <f t="shared" si="0"/>
        <v>310</v>
      </c>
      <c r="H9" s="3">
        <f t="shared" si="0"/>
        <v>310</v>
      </c>
      <c r="I9" s="3">
        <f t="shared" si="0"/>
        <v>310</v>
      </c>
      <c r="J9" s="3">
        <f t="shared" si="0"/>
        <v>310</v>
      </c>
      <c r="K9" s="3">
        <f t="shared" si="0"/>
        <v>310</v>
      </c>
      <c r="L9" s="3">
        <f t="shared" si="0"/>
        <v>310</v>
      </c>
      <c r="M9" s="3">
        <f t="shared" si="0"/>
        <v>310</v>
      </c>
      <c r="N9" s="3">
        <f t="shared" si="0"/>
        <v>310</v>
      </c>
      <c r="O9" s="3">
        <f t="shared" si="0"/>
        <v>310</v>
      </c>
      <c r="P9" s="3">
        <f t="shared" si="0"/>
        <v>310</v>
      </c>
      <c r="Q9" s="3">
        <f t="shared" si="0"/>
        <v>310</v>
      </c>
      <c r="R9" s="3">
        <f t="shared" si="0"/>
        <v>310</v>
      </c>
      <c r="S9" s="3">
        <f t="shared" si="0"/>
        <v>310</v>
      </c>
      <c r="T9" s="3">
        <f t="shared" si="0"/>
        <v>310</v>
      </c>
      <c r="U9" s="3">
        <f t="shared" si="0"/>
        <v>310</v>
      </c>
      <c r="V9" s="3">
        <f t="shared" si="0"/>
        <v>310</v>
      </c>
      <c r="W9" s="3">
        <f t="shared" si="0"/>
        <v>310</v>
      </c>
      <c r="X9" s="3">
        <f t="shared" si="0"/>
        <v>310</v>
      </c>
    </row>
    <row r="10" spans="1:24" x14ac:dyDescent="0.25">
      <c r="A10" s="8"/>
      <c r="B10" s="3" t="s">
        <v>392</v>
      </c>
      <c r="C10" s="47">
        <f>'A1'!G13</f>
        <v>10117.86991692648</v>
      </c>
      <c r="D10" s="47">
        <f>'A1'!H13</f>
        <v>10202.745500553152</v>
      </c>
      <c r="E10" s="47">
        <f>'A1'!I13</f>
        <v>10287.621084179824</v>
      </c>
      <c r="F10" s="47">
        <f>'A1'!J13</f>
        <v>10372.496667806496</v>
      </c>
      <c r="G10" s="47">
        <f>'A1'!K13</f>
        <v>10457.539001106305</v>
      </c>
      <c r="H10" s="47">
        <f>'A1'!L13</f>
        <v>10542.748084079249</v>
      </c>
      <c r="I10" s="47">
        <f>'A1'!M13</f>
        <v>10627.456918032784</v>
      </c>
      <c r="J10" s="47">
        <f>'A1'!N13</f>
        <v>10712.499251332592</v>
      </c>
      <c r="K10" s="47">
        <f>'A1'!O13</f>
        <v>10797.541584632401</v>
      </c>
      <c r="L10" s="47">
        <f>'A1'!P13</f>
        <v>10882.417168259073</v>
      </c>
      <c r="M10" s="47">
        <f>'A1'!Q13</f>
        <v>10967.292751885745</v>
      </c>
      <c r="N10" s="47">
        <f>'A1'!R13</f>
        <v>11052.335085185554</v>
      </c>
      <c r="O10" s="47">
        <f>'A1'!S13</f>
        <v>11137.043919139089</v>
      </c>
      <c r="P10" s="47">
        <f>'A1'!T13</f>
        <v>11222.253002112035</v>
      </c>
      <c r="Q10" s="47">
        <f>'A1'!U13</f>
        <v>11307.295335411844</v>
      </c>
      <c r="R10" s="47">
        <f>'A1'!V13</f>
        <v>11392.004169365378</v>
      </c>
      <c r="S10" s="47">
        <f>'A1'!W13</f>
        <v>11477.046502665187</v>
      </c>
      <c r="T10" s="47">
        <f>'A1'!X13</f>
        <v>11562.723684613711</v>
      </c>
      <c r="U10" s="47">
        <f>'A1'!Y13</f>
        <v>11649.040454413076</v>
      </c>
      <c r="V10" s="47">
        <f>'A1'!Z13</f>
        <v>11736.001586643977</v>
      </c>
      <c r="W10" s="47">
        <f>'A1'!AA13</f>
        <v>11823.611891529783</v>
      </c>
      <c r="X10" s="47">
        <f>'A1'!AB13</f>
        <v>11911.87621520261</v>
      </c>
    </row>
    <row r="11" spans="1:24" x14ac:dyDescent="0.25">
      <c r="A11" s="8"/>
      <c r="B11" s="3" t="s">
        <v>149</v>
      </c>
      <c r="C11" s="55">
        <f>C14/C10</f>
        <v>0.59365414944101058</v>
      </c>
      <c r="D11" s="55">
        <f t="shared" ref="D11:X11" si="1">D14/D10</f>
        <v>0.62256321622682154</v>
      </c>
      <c r="E11" s="55">
        <f t="shared" si="1"/>
        <v>0.65286280786319972</v>
      </c>
      <c r="F11" s="55">
        <f t="shared" si="1"/>
        <v>0.67157819732387991</v>
      </c>
      <c r="G11" s="55">
        <f t="shared" si="1"/>
        <v>0.68410409850622289</v>
      </c>
      <c r="H11" s="55">
        <f t="shared" si="1"/>
        <v>0.6900121257116737</v>
      </c>
      <c r="I11" s="55">
        <f t="shared" si="1"/>
        <v>0.69595105617303477</v>
      </c>
      <c r="J11" s="55">
        <f t="shared" si="1"/>
        <v>0.70192034797697755</v>
      </c>
      <c r="K11" s="55">
        <f t="shared" si="1"/>
        <v>0.70791942809247455</v>
      </c>
      <c r="L11" s="55">
        <f t="shared" si="1"/>
        <v>0.71394769128352553</v>
      </c>
      <c r="M11" s="55">
        <f t="shared" si="1"/>
        <v>0.72000449898757291</v>
      </c>
      <c r="N11" s="55">
        <f t="shared" si="1"/>
        <v>0.72608917815855545</v>
      </c>
      <c r="O11" s="55">
        <f t="shared" si="1"/>
        <v>0.73220102007351684</v>
      </c>
      <c r="P11" s="55">
        <f t="shared" si="1"/>
        <v>0.73833927910165609</v>
      </c>
      <c r="Q11" s="55">
        <f t="shared" si="1"/>
        <v>0.74450317143466427</v>
      </c>
      <c r="R11" s="55">
        <f t="shared" si="1"/>
        <v>0.75069187377717062</v>
      </c>
      <c r="S11" s="55">
        <f t="shared" si="1"/>
        <v>0.75690452199607261</v>
      </c>
      <c r="T11" s="55">
        <f t="shared" si="1"/>
        <v>0.76314020972749363</v>
      </c>
      <c r="U11" s="55">
        <f t="shared" si="1"/>
        <v>0.769397986940075</v>
      </c>
      <c r="V11" s="55">
        <f t="shared" si="1"/>
        <v>0.77567685845326451</v>
      </c>
      <c r="W11" s="55">
        <f t="shared" si="1"/>
        <v>0.78197578240922816</v>
      </c>
      <c r="X11" s="55">
        <f t="shared" si="1"/>
        <v>0.78829366869696893</v>
      </c>
    </row>
    <row r="12" spans="1:24" x14ac:dyDescent="0.25">
      <c r="A12" s="8"/>
      <c r="B12" s="3" t="s">
        <v>393</v>
      </c>
      <c r="C12" s="71">
        <f>C14*$C45</f>
        <v>3003.2577298438887</v>
      </c>
      <c r="D12" s="71">
        <f t="shared" ref="D12:X12" si="2">D14*$C45</f>
        <v>3175.927026584051</v>
      </c>
      <c r="E12" s="71">
        <f t="shared" si="2"/>
        <v>3358.2025936251475</v>
      </c>
      <c r="F12" s="71">
        <f t="shared" si="2"/>
        <v>3482.9713069567188</v>
      </c>
      <c r="G12" s="71">
        <f t="shared" si="2"/>
        <v>3577.0226454727476</v>
      </c>
      <c r="H12" s="71">
        <f t="shared" si="2"/>
        <v>3637.312008169099</v>
      </c>
      <c r="I12" s="71">
        <f t="shared" si="2"/>
        <v>3698.0949332691703</v>
      </c>
      <c r="J12" s="71">
        <f t="shared" si="2"/>
        <v>3759.6606010992423</v>
      </c>
      <c r="K12" s="71">
        <f t="shared" si="2"/>
        <v>3821.8947316988406</v>
      </c>
      <c r="L12" s="71">
        <f t="shared" si="2"/>
        <v>3884.7383064313835</v>
      </c>
      <c r="M12" s="71">
        <f t="shared" si="2"/>
        <v>3948.2500615357681</v>
      </c>
      <c r="N12" s="71">
        <f t="shared" si="2"/>
        <v>4012.4904493676731</v>
      </c>
      <c r="O12" s="71">
        <f t="shared" si="2"/>
        <v>4077.2774590985991</v>
      </c>
      <c r="P12" s="71">
        <f t="shared" si="2"/>
        <v>4142.9150957378979</v>
      </c>
      <c r="Q12" s="71">
        <f t="shared" si="2"/>
        <v>4209.1586187812518</v>
      </c>
      <c r="R12" s="71">
        <f t="shared" si="2"/>
        <v>4275.9424779891178</v>
      </c>
      <c r="S12" s="71">
        <f t="shared" si="2"/>
        <v>4343.514198513245</v>
      </c>
      <c r="T12" s="71">
        <f t="shared" si="2"/>
        <v>4411.9896888485828</v>
      </c>
      <c r="U12" s="71">
        <f t="shared" si="2"/>
        <v>4481.3741377044589</v>
      </c>
      <c r="V12" s="71">
        <f t="shared" si="2"/>
        <v>4551.6724207652642</v>
      </c>
      <c r="W12" s="71">
        <f t="shared" si="2"/>
        <v>4622.8890798910279</v>
      </c>
      <c r="X12" s="71">
        <f t="shared" si="2"/>
        <v>4695.028301373115</v>
      </c>
    </row>
    <row r="13" spans="1:24" x14ac:dyDescent="0.25">
      <c r="A13" s="8"/>
      <c r="B13" s="3" t="s">
        <v>394</v>
      </c>
      <c r="C13" s="71">
        <f>C14*$C46</f>
        <v>3003.2577298438887</v>
      </c>
      <c r="D13" s="71">
        <f t="shared" ref="D13:X13" si="3">D14*$C46</f>
        <v>3175.927026584051</v>
      </c>
      <c r="E13" s="71">
        <f t="shared" si="3"/>
        <v>3358.2025936251475</v>
      </c>
      <c r="F13" s="71">
        <f t="shared" si="3"/>
        <v>3482.9713069567188</v>
      </c>
      <c r="G13" s="71">
        <f t="shared" si="3"/>
        <v>3577.0226454727476</v>
      </c>
      <c r="H13" s="71">
        <f t="shared" si="3"/>
        <v>3637.312008169099</v>
      </c>
      <c r="I13" s="71">
        <f t="shared" si="3"/>
        <v>3698.0949332691703</v>
      </c>
      <c r="J13" s="71">
        <f t="shared" si="3"/>
        <v>3759.6606010992423</v>
      </c>
      <c r="K13" s="71">
        <f t="shared" si="3"/>
        <v>3821.8947316988406</v>
      </c>
      <c r="L13" s="71">
        <f t="shared" si="3"/>
        <v>3884.7383064313835</v>
      </c>
      <c r="M13" s="71">
        <f t="shared" si="3"/>
        <v>3948.2500615357681</v>
      </c>
      <c r="N13" s="71">
        <f t="shared" si="3"/>
        <v>4012.4904493676731</v>
      </c>
      <c r="O13" s="71">
        <f t="shared" si="3"/>
        <v>4077.2774590985991</v>
      </c>
      <c r="P13" s="71">
        <f t="shared" si="3"/>
        <v>4142.9150957378979</v>
      </c>
      <c r="Q13" s="71">
        <f t="shared" si="3"/>
        <v>4209.1586187812518</v>
      </c>
      <c r="R13" s="71">
        <f t="shared" si="3"/>
        <v>4275.9424779891178</v>
      </c>
      <c r="S13" s="71">
        <f t="shared" si="3"/>
        <v>4343.514198513245</v>
      </c>
      <c r="T13" s="71">
        <f t="shared" si="3"/>
        <v>4411.9896888485828</v>
      </c>
      <c r="U13" s="71">
        <f t="shared" si="3"/>
        <v>4481.3741377044589</v>
      </c>
      <c r="V13" s="71">
        <f t="shared" si="3"/>
        <v>4551.6724207652642</v>
      </c>
      <c r="W13" s="71">
        <f t="shared" si="3"/>
        <v>4622.8890798910279</v>
      </c>
      <c r="X13" s="71">
        <f t="shared" si="3"/>
        <v>4695.028301373115</v>
      </c>
    </row>
    <row r="14" spans="1:24" x14ac:dyDescent="0.25">
      <c r="B14" s="3" t="s">
        <v>395</v>
      </c>
      <c r="C14" s="57">
        <f>'A1'!G10</f>
        <v>6006.5154596877774</v>
      </c>
      <c r="D14" s="57">
        <f>'A1'!H10</f>
        <v>6351.8540531681019</v>
      </c>
      <c r="E14" s="57">
        <f>'A1'!I10</f>
        <v>6716.4051872502951</v>
      </c>
      <c r="F14" s="57">
        <f>'A1'!J10</f>
        <v>6965.9426139134375</v>
      </c>
      <c r="G14" s="57">
        <f>'A1'!K10</f>
        <v>7154.0452909454953</v>
      </c>
      <c r="H14" s="57">
        <f>'A1'!L10</f>
        <v>7274.6240163381981</v>
      </c>
      <c r="I14" s="57">
        <f>'A1'!M10</f>
        <v>7396.1898665383405</v>
      </c>
      <c r="J14" s="57">
        <f>'A1'!N10</f>
        <v>7519.3212021984846</v>
      </c>
      <c r="K14" s="57">
        <f>'A1'!O10</f>
        <v>7643.7894633976812</v>
      </c>
      <c r="L14" s="57">
        <f>'A1'!P10</f>
        <v>7769.4766128627671</v>
      </c>
      <c r="M14" s="57">
        <f>'A1'!Q10</f>
        <v>7896.5001230715361</v>
      </c>
      <c r="N14" s="57">
        <f>'A1'!R10</f>
        <v>8024.9808987353463</v>
      </c>
      <c r="O14" s="57">
        <f>'A1'!S10</f>
        <v>8154.5549181971983</v>
      </c>
      <c r="P14" s="57">
        <f>'A1'!T10</f>
        <v>8285.8301914757958</v>
      </c>
      <c r="Q14" s="57">
        <f>'A1'!U10</f>
        <v>8418.3172375625036</v>
      </c>
      <c r="R14" s="57">
        <f>'A1'!V10</f>
        <v>8551.8849559782357</v>
      </c>
      <c r="S14" s="57">
        <f>'A1'!W10</f>
        <v>8687.02839702649</v>
      </c>
      <c r="T14" s="57">
        <f>'A1'!X10</f>
        <v>8823.9793776971655</v>
      </c>
      <c r="U14" s="57">
        <f>'A1'!Y10</f>
        <v>8962.7482754089178</v>
      </c>
      <c r="V14" s="57">
        <f>'A1'!Z10</f>
        <v>9103.3448415305284</v>
      </c>
      <c r="W14" s="57">
        <f>'A1'!AA10</f>
        <v>9245.7781597820558</v>
      </c>
      <c r="X14" s="57">
        <f>'A1'!AB10</f>
        <v>9390.0566027462301</v>
      </c>
    </row>
    <row r="15" spans="1:24" x14ac:dyDescent="0.25">
      <c r="B15" s="3" t="s">
        <v>253</v>
      </c>
      <c r="C15" s="54">
        <f>SUM($C14:C14)</f>
        <v>6006.5154596877774</v>
      </c>
      <c r="D15" s="54">
        <f>SUM($C14:D14)</f>
        <v>12358.369512855879</v>
      </c>
      <c r="E15" s="54">
        <f>SUM($C14:E14)</f>
        <v>19074.774700106173</v>
      </c>
      <c r="F15" s="54">
        <f>SUM($C14:F14)</f>
        <v>26040.71731401961</v>
      </c>
      <c r="G15" s="54">
        <f>SUM($C14:G14)</f>
        <v>33194.762604965108</v>
      </c>
      <c r="H15" s="54">
        <f>SUM($C14:H14)</f>
        <v>40469.386621303303</v>
      </c>
      <c r="I15" s="54">
        <f>SUM($C14:I14)</f>
        <v>47865.576487841645</v>
      </c>
      <c r="J15" s="54">
        <f>SUM($C14:J14)</f>
        <v>55384.897690040132</v>
      </c>
      <c r="K15" s="54">
        <f>SUM($C14:K14)</f>
        <v>63028.687153437815</v>
      </c>
      <c r="L15" s="54">
        <f>SUM($C14:L14)</f>
        <v>70798.163766300582</v>
      </c>
      <c r="M15" s="54">
        <f>SUM($C14:M14)</f>
        <v>78694.663889372125</v>
      </c>
      <c r="N15" s="54">
        <f>SUM($C14:N14)</f>
        <v>86719.644788107471</v>
      </c>
      <c r="O15" s="54">
        <f>SUM($C14:O14)</f>
        <v>94874.199706304673</v>
      </c>
      <c r="P15" s="54">
        <f>SUM($C14:P14)</f>
        <v>103160.02989778046</v>
      </c>
      <c r="Q15" s="54">
        <f>SUM($C14:Q14)</f>
        <v>111578.34713534296</v>
      </c>
      <c r="R15" s="54">
        <f>SUM($C14:R14)</f>
        <v>120130.2320913212</v>
      </c>
      <c r="S15" s="54">
        <f>SUM($C14:S14)</f>
        <v>128817.26048834769</v>
      </c>
      <c r="T15" s="54">
        <f>SUM($C14:T14)</f>
        <v>137641.23986604487</v>
      </c>
      <c r="U15" s="54">
        <f>SUM($C14:U14)</f>
        <v>146603.9881414538</v>
      </c>
      <c r="V15" s="54">
        <f>SUM($C14:V14)</f>
        <v>155707.33298298431</v>
      </c>
      <c r="W15" s="54">
        <f>SUM($C14:W14)</f>
        <v>164953.11114276637</v>
      </c>
      <c r="X15" s="54">
        <f>SUM($C14:X14)</f>
        <v>174343.16774551259</v>
      </c>
    </row>
    <row r="16" spans="1:24" x14ac:dyDescent="0.25">
      <c r="B16" s="53" t="s">
        <v>70</v>
      </c>
      <c r="C16" s="53"/>
      <c r="D16" s="53"/>
      <c r="E16" s="53"/>
      <c r="F16" s="53"/>
      <c r="G16" s="53"/>
      <c r="H16" s="53"/>
      <c r="I16" s="53"/>
      <c r="J16" s="53"/>
      <c r="K16" s="53"/>
      <c r="L16" s="53"/>
      <c r="M16" s="53"/>
      <c r="N16" s="53"/>
      <c r="O16" s="53"/>
      <c r="P16" s="53"/>
      <c r="Q16" s="53"/>
      <c r="R16" s="53"/>
      <c r="S16" s="53"/>
      <c r="T16" s="53"/>
      <c r="U16" s="53"/>
      <c r="V16" s="53"/>
      <c r="W16" s="53"/>
      <c r="X16" s="53"/>
    </row>
    <row r="17" spans="1:24" x14ac:dyDescent="0.25">
      <c r="A17" s="4">
        <f>1+$K48</f>
        <v>1.03</v>
      </c>
      <c r="B17" s="3" t="s">
        <v>396</v>
      </c>
      <c r="C17" s="16">
        <v>55</v>
      </c>
      <c r="D17" s="9">
        <f>C17</f>
        <v>55</v>
      </c>
      <c r="E17" s="9">
        <f>C17</f>
        <v>55</v>
      </c>
      <c r="F17" s="9">
        <f>$C$17*($A17)^E$6</f>
        <v>60.099985000000004</v>
      </c>
      <c r="G17" s="9">
        <f>F17</f>
        <v>60.099985000000004</v>
      </c>
      <c r="H17" s="9">
        <f>F17</f>
        <v>60.099985000000004</v>
      </c>
      <c r="I17" s="9">
        <f>$C$17*($A17)^H$6</f>
        <v>65.672876309094988</v>
      </c>
      <c r="J17" s="9">
        <f>I17</f>
        <v>65.672876309094988</v>
      </c>
      <c r="K17" s="9">
        <f>I17</f>
        <v>65.672876309094988</v>
      </c>
      <c r="L17" s="9">
        <f>$C$17*($A17)^K$6</f>
        <v>71.762525110608451</v>
      </c>
      <c r="M17" s="9">
        <f>L17</f>
        <v>71.762525110608451</v>
      </c>
      <c r="N17" s="9">
        <f>L17</f>
        <v>71.762525110608451</v>
      </c>
      <c r="O17" s="9">
        <f>$C$17*($A17)^N$6</f>
        <v>78.416848776539823</v>
      </c>
      <c r="P17" s="9">
        <f>O17</f>
        <v>78.416848776539823</v>
      </c>
      <c r="Q17" s="9">
        <f>O17</f>
        <v>78.416848776539823</v>
      </c>
      <c r="R17" s="9">
        <f>$C$17*($A17)^Q$6</f>
        <v>85.688207913042049</v>
      </c>
      <c r="S17" s="9">
        <f>R17</f>
        <v>85.688207913042049</v>
      </c>
      <c r="T17" s="9">
        <f>R17</f>
        <v>85.688207913042049</v>
      </c>
      <c r="U17" s="9">
        <f>$C$17*($A17)^T$6</f>
        <v>93.633818368194682</v>
      </c>
      <c r="V17" s="9">
        <f>U17</f>
        <v>93.633818368194682</v>
      </c>
      <c r="W17" s="9">
        <f>U17</f>
        <v>93.633818368194682</v>
      </c>
      <c r="X17" s="9">
        <f>$C$17*($A17)^W$6</f>
        <v>102.31620144402225</v>
      </c>
    </row>
    <row r="18" spans="1:24" x14ac:dyDescent="0.25">
      <c r="B18" s="3" t="s">
        <v>422</v>
      </c>
      <c r="C18" s="9">
        <v>0</v>
      </c>
      <c r="D18" s="9">
        <v>0</v>
      </c>
      <c r="E18" s="9">
        <f>E17</f>
        <v>55</v>
      </c>
      <c r="F18" s="9">
        <f>F17</f>
        <v>60.099985000000004</v>
      </c>
      <c r="G18" s="9">
        <f t="shared" ref="G18:X18" si="4">G17</f>
        <v>60.099985000000004</v>
      </c>
      <c r="H18" s="9">
        <f t="shared" si="4"/>
        <v>60.099985000000004</v>
      </c>
      <c r="I18" s="9">
        <f t="shared" si="4"/>
        <v>65.672876309094988</v>
      </c>
      <c r="J18" s="9">
        <f t="shared" si="4"/>
        <v>65.672876309094988</v>
      </c>
      <c r="K18" s="9">
        <f t="shared" si="4"/>
        <v>65.672876309094988</v>
      </c>
      <c r="L18" s="9">
        <f t="shared" si="4"/>
        <v>71.762525110608451</v>
      </c>
      <c r="M18" s="9">
        <f t="shared" si="4"/>
        <v>71.762525110608451</v>
      </c>
      <c r="N18" s="9">
        <f t="shared" si="4"/>
        <v>71.762525110608451</v>
      </c>
      <c r="O18" s="9">
        <f t="shared" si="4"/>
        <v>78.416848776539823</v>
      </c>
      <c r="P18" s="9">
        <f t="shared" si="4"/>
        <v>78.416848776539823</v>
      </c>
      <c r="Q18" s="9">
        <f t="shared" si="4"/>
        <v>78.416848776539823</v>
      </c>
      <c r="R18" s="9">
        <f t="shared" si="4"/>
        <v>85.688207913042049</v>
      </c>
      <c r="S18" s="9">
        <f t="shared" si="4"/>
        <v>85.688207913042049</v>
      </c>
      <c r="T18" s="9">
        <f t="shared" si="4"/>
        <v>85.688207913042049</v>
      </c>
      <c r="U18" s="9">
        <f t="shared" si="4"/>
        <v>93.633818368194682</v>
      </c>
      <c r="V18" s="9">
        <f t="shared" si="4"/>
        <v>93.633818368194682</v>
      </c>
      <c r="W18" s="9">
        <f t="shared" si="4"/>
        <v>93.633818368194682</v>
      </c>
      <c r="X18" s="9">
        <f t="shared" si="4"/>
        <v>102.31620144402225</v>
      </c>
    </row>
    <row r="19" spans="1:24" x14ac:dyDescent="0.25">
      <c r="B19" s="3" t="s">
        <v>143</v>
      </c>
      <c r="C19" s="9">
        <f>C12*C17</f>
        <v>165179.17514141387</v>
      </c>
      <c r="D19" s="9">
        <f t="shared" ref="D19:X19" si="5">D12*D17</f>
        <v>174675.98646212279</v>
      </c>
      <c r="E19" s="9">
        <f t="shared" si="5"/>
        <v>184701.14264938311</v>
      </c>
      <c r="F19" s="9">
        <f t="shared" si="5"/>
        <v>209326.52330352922</v>
      </c>
      <c r="G19" s="9">
        <f t="shared" si="5"/>
        <v>214979.00733757246</v>
      </c>
      <c r="H19" s="9">
        <f t="shared" si="5"/>
        <v>218602.39713128275</v>
      </c>
      <c r="I19" s="9">
        <f t="shared" si="5"/>
        <v>242864.5311318771</v>
      </c>
      <c r="J19" s="9">
        <f t="shared" si="5"/>
        <v>246907.72562016826</v>
      </c>
      <c r="K19" s="9">
        <f t="shared" si="5"/>
        <v>250994.81998123974</v>
      </c>
      <c r="L19" s="9">
        <f t="shared" si="5"/>
        <v>278778.63026342471</v>
      </c>
      <c r="M19" s="9">
        <f t="shared" si="5"/>
        <v>283336.39418392192</v>
      </c>
      <c r="N19" s="9">
        <f t="shared" si="5"/>
        <v>287946.44662882423</v>
      </c>
      <c r="O19" s="9">
        <f t="shared" si="5"/>
        <v>319727.24993012939</v>
      </c>
      <c r="P19" s="9">
        <f t="shared" si="5"/>
        <v>324874.34655652277</v>
      </c>
      <c r="Q19" s="9">
        <f t="shared" si="5"/>
        <v>330068.95488543867</v>
      </c>
      <c r="R19" s="9">
        <f t="shared" si="5"/>
        <v>366397.84807813977</v>
      </c>
      <c r="S19" s="9">
        <f t="shared" si="5"/>
        <v>372187.94771545311</v>
      </c>
      <c r="T19" s="9">
        <f t="shared" si="5"/>
        <v>378055.48976825504</v>
      </c>
      <c r="U19" s="9">
        <f t="shared" si="5"/>
        <v>419608.17204974435</v>
      </c>
      <c r="V19" s="9">
        <f t="shared" si="5"/>
        <v>426190.46871745575</v>
      </c>
      <c r="W19" s="9">
        <f t="shared" si="5"/>
        <v>432858.75644282711</v>
      </c>
      <c r="X19" s="9">
        <f t="shared" si="5"/>
        <v>480377.46146867727</v>
      </c>
    </row>
    <row r="20" spans="1:24" x14ac:dyDescent="0.25">
      <c r="B20" s="3" t="s">
        <v>144</v>
      </c>
      <c r="C20" s="9">
        <f>C13*C18</f>
        <v>0</v>
      </c>
      <c r="D20" s="9">
        <f t="shared" ref="D20:X20" si="6">D13*D18</f>
        <v>0</v>
      </c>
      <c r="E20" s="9">
        <f t="shared" si="6"/>
        <v>184701.14264938311</v>
      </c>
      <c r="F20" s="9">
        <f t="shared" si="6"/>
        <v>209326.52330352922</v>
      </c>
      <c r="G20" s="9">
        <f t="shared" si="6"/>
        <v>214979.00733757246</v>
      </c>
      <c r="H20" s="9">
        <f t="shared" si="6"/>
        <v>218602.39713128275</v>
      </c>
      <c r="I20" s="9">
        <f t="shared" si="6"/>
        <v>242864.5311318771</v>
      </c>
      <c r="J20" s="9">
        <f t="shared" si="6"/>
        <v>246907.72562016826</v>
      </c>
      <c r="K20" s="9">
        <f t="shared" si="6"/>
        <v>250994.81998123974</v>
      </c>
      <c r="L20" s="9">
        <f t="shared" si="6"/>
        <v>278778.63026342471</v>
      </c>
      <c r="M20" s="9">
        <f t="shared" si="6"/>
        <v>283336.39418392192</v>
      </c>
      <c r="N20" s="9">
        <f t="shared" si="6"/>
        <v>287946.44662882423</v>
      </c>
      <c r="O20" s="9">
        <f t="shared" si="6"/>
        <v>319727.24993012939</v>
      </c>
      <c r="P20" s="9">
        <f t="shared" si="6"/>
        <v>324874.34655652277</v>
      </c>
      <c r="Q20" s="9">
        <f t="shared" si="6"/>
        <v>330068.95488543867</v>
      </c>
      <c r="R20" s="9">
        <f t="shared" si="6"/>
        <v>366397.84807813977</v>
      </c>
      <c r="S20" s="9">
        <f t="shared" si="6"/>
        <v>372187.94771545311</v>
      </c>
      <c r="T20" s="9">
        <f t="shared" si="6"/>
        <v>378055.48976825504</v>
      </c>
      <c r="U20" s="9">
        <f t="shared" si="6"/>
        <v>419608.17204974435</v>
      </c>
      <c r="V20" s="9">
        <f t="shared" si="6"/>
        <v>426190.46871745575</v>
      </c>
      <c r="W20" s="9">
        <f t="shared" si="6"/>
        <v>432858.75644282711</v>
      </c>
      <c r="X20" s="9">
        <f t="shared" si="6"/>
        <v>480377.46146867727</v>
      </c>
    </row>
    <row r="21" spans="1:24" x14ac:dyDescent="0.25">
      <c r="A21" s="4">
        <f>1+K51</f>
        <v>1.02</v>
      </c>
      <c r="B21" s="3" t="s">
        <v>426</v>
      </c>
      <c r="C21" s="16">
        <f>'B1'!C88</f>
        <v>242035.3</v>
      </c>
      <c r="D21" s="9">
        <f>C21*($A21)</f>
        <v>246876.00599999999</v>
      </c>
      <c r="E21" s="9">
        <f t="shared" ref="E21:X21" si="7">D21*($A21)</f>
        <v>251813.52611999999</v>
      </c>
      <c r="F21" s="9">
        <f t="shared" si="7"/>
        <v>256849.7966424</v>
      </c>
      <c r="G21" s="9">
        <f t="shared" si="7"/>
        <v>261986.79257524802</v>
      </c>
      <c r="H21" s="9">
        <f t="shared" si="7"/>
        <v>267226.52842675301</v>
      </c>
      <c r="I21" s="9">
        <f t="shared" si="7"/>
        <v>272571.0589952881</v>
      </c>
      <c r="J21" s="9">
        <f t="shared" si="7"/>
        <v>278022.48017519386</v>
      </c>
      <c r="K21" s="9">
        <f t="shared" si="7"/>
        <v>283582.92977869773</v>
      </c>
      <c r="L21" s="9">
        <f t="shared" si="7"/>
        <v>289254.5883742717</v>
      </c>
      <c r="M21" s="9">
        <f t="shared" si="7"/>
        <v>295039.68014175713</v>
      </c>
      <c r="N21" s="9">
        <f t="shared" si="7"/>
        <v>300940.47374459228</v>
      </c>
      <c r="O21" s="9">
        <f t="shared" si="7"/>
        <v>306959.28321948415</v>
      </c>
      <c r="P21" s="9">
        <f t="shared" si="7"/>
        <v>313098.46888387384</v>
      </c>
      <c r="Q21" s="9">
        <f t="shared" si="7"/>
        <v>319360.43826155132</v>
      </c>
      <c r="R21" s="9">
        <f t="shared" si="7"/>
        <v>325747.64702678233</v>
      </c>
      <c r="S21" s="9">
        <f t="shared" si="7"/>
        <v>332262.599967318</v>
      </c>
      <c r="T21" s="9">
        <f t="shared" si="7"/>
        <v>338907.85196666437</v>
      </c>
      <c r="U21" s="9">
        <f t="shared" si="7"/>
        <v>345686.00900599768</v>
      </c>
      <c r="V21" s="9">
        <f t="shared" si="7"/>
        <v>352599.72918611765</v>
      </c>
      <c r="W21" s="9">
        <f t="shared" si="7"/>
        <v>359651.72376984003</v>
      </c>
      <c r="X21" s="9">
        <f t="shared" si="7"/>
        <v>366844.75824523682</v>
      </c>
    </row>
    <row r="22" spans="1:24" x14ac:dyDescent="0.25">
      <c r="A22" s="4">
        <f>1+K52</f>
        <v>1.1000000000000001</v>
      </c>
      <c r="B22" s="3" t="s">
        <v>443</v>
      </c>
      <c r="C22" s="16">
        <f>'B1'!D89</f>
        <v>87240</v>
      </c>
      <c r="D22" s="9">
        <f>C22*($A22)</f>
        <v>95964.000000000015</v>
      </c>
      <c r="E22" s="64">
        <f>$C54*$C55</f>
        <v>22705.200000000001</v>
      </c>
      <c r="F22" s="9">
        <f>E22*($A22)</f>
        <v>24975.72</v>
      </c>
      <c r="G22" s="9">
        <f>F22*($A22)</f>
        <v>27473.292000000005</v>
      </c>
      <c r="H22" s="9">
        <f t="shared" ref="H22:X22" si="8">G22*($A22)</f>
        <v>30220.621200000009</v>
      </c>
      <c r="I22" s="9">
        <f t="shared" si="8"/>
        <v>33242.683320000011</v>
      </c>
      <c r="J22" s="9">
        <f t="shared" si="8"/>
        <v>36566.951652000018</v>
      </c>
      <c r="K22" s="9">
        <f t="shared" si="8"/>
        <v>40223.646817200024</v>
      </c>
      <c r="L22" s="9">
        <f t="shared" si="8"/>
        <v>44246.01149892003</v>
      </c>
      <c r="M22" s="9">
        <f t="shared" si="8"/>
        <v>48670.612648812035</v>
      </c>
      <c r="N22" s="9">
        <f t="shared" si="8"/>
        <v>53537.673913693245</v>
      </c>
      <c r="O22" s="9">
        <f t="shared" si="8"/>
        <v>58891.441305062574</v>
      </c>
      <c r="P22" s="9">
        <f t="shared" si="8"/>
        <v>64780.585435568835</v>
      </c>
      <c r="Q22" s="9">
        <f t="shared" si="8"/>
        <v>71258.643979125729</v>
      </c>
      <c r="R22" s="9">
        <f t="shared" si="8"/>
        <v>78384.508377038306</v>
      </c>
      <c r="S22" s="9">
        <f t="shared" si="8"/>
        <v>86222.95921474215</v>
      </c>
      <c r="T22" s="9">
        <f t="shared" si="8"/>
        <v>94845.255136216379</v>
      </c>
      <c r="U22" s="9">
        <f t="shared" si="8"/>
        <v>104329.78064983802</v>
      </c>
      <c r="V22" s="9">
        <f t="shared" si="8"/>
        <v>114762.75871482183</v>
      </c>
      <c r="W22" s="9">
        <f t="shared" si="8"/>
        <v>126239.03458630403</v>
      </c>
      <c r="X22" s="9">
        <f t="shared" si="8"/>
        <v>138862.93804493445</v>
      </c>
    </row>
    <row r="23" spans="1:24" x14ac:dyDescent="0.25">
      <c r="A23" s="4">
        <f>1+K51</f>
        <v>1.02</v>
      </c>
      <c r="B23" s="3" t="s">
        <v>427</v>
      </c>
      <c r="C23" s="16">
        <f>'B1'!C90</f>
        <v>32331</v>
      </c>
      <c r="D23" s="9">
        <f>C23*($A23)</f>
        <v>32977.620000000003</v>
      </c>
      <c r="E23" s="9">
        <f t="shared" ref="E23:X23" si="9">D23*($A23)</f>
        <v>33637.172400000003</v>
      </c>
      <c r="F23" s="9">
        <f t="shared" si="9"/>
        <v>34309.915848000004</v>
      </c>
      <c r="G23" s="9">
        <f t="shared" si="9"/>
        <v>34996.114164960003</v>
      </c>
      <c r="H23" s="9">
        <f t="shared" si="9"/>
        <v>35696.036448259205</v>
      </c>
      <c r="I23" s="9">
        <f t="shared" si="9"/>
        <v>36409.957177224387</v>
      </c>
      <c r="J23" s="9">
        <f t="shared" si="9"/>
        <v>37138.156320768874</v>
      </c>
      <c r="K23" s="9">
        <f t="shared" si="9"/>
        <v>37880.919447184249</v>
      </c>
      <c r="L23" s="9">
        <f t="shared" si="9"/>
        <v>38638.537836127936</v>
      </c>
      <c r="M23" s="9">
        <f t="shared" si="9"/>
        <v>39411.308592850495</v>
      </c>
      <c r="N23" s="9">
        <f t="shared" si="9"/>
        <v>40199.534764707503</v>
      </c>
      <c r="O23" s="9">
        <f t="shared" si="9"/>
        <v>41003.525460001656</v>
      </c>
      <c r="P23" s="9">
        <f t="shared" si="9"/>
        <v>41823.595969201691</v>
      </c>
      <c r="Q23" s="9">
        <f t="shared" si="9"/>
        <v>42660.067888585727</v>
      </c>
      <c r="R23" s="9">
        <f t="shared" si="9"/>
        <v>43513.269246357442</v>
      </c>
      <c r="S23" s="9">
        <f t="shared" si="9"/>
        <v>44383.534631284594</v>
      </c>
      <c r="T23" s="9">
        <f t="shared" si="9"/>
        <v>45271.20532391029</v>
      </c>
      <c r="U23" s="9">
        <f t="shared" si="9"/>
        <v>46176.629430388493</v>
      </c>
      <c r="V23" s="9">
        <f t="shared" si="9"/>
        <v>47100.162018996263</v>
      </c>
      <c r="W23" s="9">
        <f t="shared" si="9"/>
        <v>48042.16525937619</v>
      </c>
      <c r="X23" s="9">
        <f t="shared" si="9"/>
        <v>49003.008564563715</v>
      </c>
    </row>
    <row r="24" spans="1:24" x14ac:dyDescent="0.25">
      <c r="A24" s="4">
        <f>1+K51</f>
        <v>1.02</v>
      </c>
      <c r="B24" s="3" t="s">
        <v>444</v>
      </c>
      <c r="C24" s="16">
        <f>'B1'!C91</f>
        <v>110428.57142857142</v>
      </c>
      <c r="D24" s="9">
        <f>C24*($A24)</f>
        <v>112637.14285714286</v>
      </c>
      <c r="E24" s="9">
        <f t="shared" ref="E24:X24" si="10">D24*($A24)</f>
        <v>114889.88571428572</v>
      </c>
      <c r="F24" s="9">
        <f t="shared" si="10"/>
        <v>117187.68342857143</v>
      </c>
      <c r="G24" s="9">
        <f t="shared" si="10"/>
        <v>119531.43709714286</v>
      </c>
      <c r="H24" s="9">
        <f t="shared" si="10"/>
        <v>121922.06583908571</v>
      </c>
      <c r="I24" s="9">
        <f t="shared" si="10"/>
        <v>124360.50715586742</v>
      </c>
      <c r="J24" s="9">
        <f t="shared" si="10"/>
        <v>126847.71729898477</v>
      </c>
      <c r="K24" s="9">
        <f t="shared" si="10"/>
        <v>129384.67164496447</v>
      </c>
      <c r="L24" s="9">
        <f t="shared" si="10"/>
        <v>131972.36507786377</v>
      </c>
      <c r="M24" s="9">
        <f t="shared" si="10"/>
        <v>134611.81237942106</v>
      </c>
      <c r="N24" s="9">
        <f t="shared" si="10"/>
        <v>137304.04862700947</v>
      </c>
      <c r="O24" s="9">
        <f t="shared" si="10"/>
        <v>140050.12959954966</v>
      </c>
      <c r="P24" s="9">
        <f t="shared" si="10"/>
        <v>142851.13219154064</v>
      </c>
      <c r="Q24" s="9">
        <f t="shared" si="10"/>
        <v>145708.15483537145</v>
      </c>
      <c r="R24" s="9">
        <f t="shared" si="10"/>
        <v>148622.31793207888</v>
      </c>
      <c r="S24" s="9">
        <f t="shared" si="10"/>
        <v>151594.76429072046</v>
      </c>
      <c r="T24" s="9">
        <f t="shared" si="10"/>
        <v>154626.65957653488</v>
      </c>
      <c r="U24" s="9">
        <f t="shared" si="10"/>
        <v>157719.19276806558</v>
      </c>
      <c r="V24" s="9">
        <f t="shared" si="10"/>
        <v>160873.5766234269</v>
      </c>
      <c r="W24" s="9">
        <f t="shared" si="10"/>
        <v>164091.04815589543</v>
      </c>
      <c r="X24" s="9">
        <f t="shared" si="10"/>
        <v>167372.86911901334</v>
      </c>
    </row>
    <row r="25" spans="1:24" x14ac:dyDescent="0.25">
      <c r="B25" s="3" t="s">
        <v>430</v>
      </c>
      <c r="C25" s="9">
        <f t="shared" ref="C25:X25" si="11">SUM(C19:C24)*$K56</f>
        <v>127442.80931399707</v>
      </c>
      <c r="D25" s="9">
        <f t="shared" si="11"/>
        <v>132626.15106385315</v>
      </c>
      <c r="E25" s="9">
        <f t="shared" si="11"/>
        <v>158489.61390661041</v>
      </c>
      <c r="F25" s="9">
        <f t="shared" si="11"/>
        <v>170395.23250520599</v>
      </c>
      <c r="G25" s="9">
        <f t="shared" si="11"/>
        <v>174789.13010249916</v>
      </c>
      <c r="H25" s="9">
        <f t="shared" si="11"/>
        <v>178454.00923533272</v>
      </c>
      <c r="I25" s="9">
        <f t="shared" si="11"/>
        <v>190462.65378242685</v>
      </c>
      <c r="J25" s="9">
        <f t="shared" si="11"/>
        <v>194478.1513374568</v>
      </c>
      <c r="K25" s="9">
        <f t="shared" si="11"/>
        <v>198612.36153010518</v>
      </c>
      <c r="L25" s="9">
        <f t="shared" si="11"/>
        <v>212333.7526628066</v>
      </c>
      <c r="M25" s="9">
        <f t="shared" si="11"/>
        <v>216881.24042613688</v>
      </c>
      <c r="N25" s="9">
        <f t="shared" si="11"/>
        <v>221574.92486153022</v>
      </c>
      <c r="O25" s="9">
        <f t="shared" si="11"/>
        <v>237271.77588887137</v>
      </c>
      <c r="P25" s="9">
        <f t="shared" si="11"/>
        <v>242460.49511864615</v>
      </c>
      <c r="Q25" s="9">
        <f t="shared" si="11"/>
        <v>247825.04294710231</v>
      </c>
      <c r="R25" s="9">
        <f t="shared" si="11"/>
        <v>265812.6877477073</v>
      </c>
      <c r="S25" s="9">
        <f t="shared" si="11"/>
        <v>271767.95070699434</v>
      </c>
      <c r="T25" s="9">
        <f t="shared" si="11"/>
        <v>277952.3903079672</v>
      </c>
      <c r="U25" s="9">
        <f t="shared" si="11"/>
        <v>298625.59119075572</v>
      </c>
      <c r="V25" s="9">
        <f t="shared" si="11"/>
        <v>305543.43279565487</v>
      </c>
      <c r="W25" s="9">
        <f t="shared" si="11"/>
        <v>312748.29693141399</v>
      </c>
      <c r="X25" s="9">
        <f t="shared" si="11"/>
        <v>336567.69938222063</v>
      </c>
    </row>
    <row r="26" spans="1:24" x14ac:dyDescent="0.25">
      <c r="B26" s="50" t="s">
        <v>432</v>
      </c>
      <c r="C26" s="64">
        <f>-C5.1!C25</f>
        <v>9505.0900145393898</v>
      </c>
      <c r="D26" s="64">
        <f>-C5.1!D25</f>
        <v>255686.92139110959</v>
      </c>
      <c r="E26" s="64">
        <f>-C5.1!E25</f>
        <v>255686.92139110959</v>
      </c>
      <c r="F26" s="64">
        <f>-C5.1!F25</f>
        <v>255686.92139110959</v>
      </c>
      <c r="G26" s="64">
        <f>-C5.1!G25</f>
        <v>255686.92139110959</v>
      </c>
      <c r="H26" s="64">
        <f>-C5.1!H25</f>
        <v>255686.92139110959</v>
      </c>
      <c r="I26" s="64">
        <f>-C5.1!I25</f>
        <v>255686.92139110959</v>
      </c>
      <c r="J26" s="64">
        <f>-C5.1!J25</f>
        <v>246181.83137657019</v>
      </c>
      <c r="K26" s="64">
        <f>-C5.1!K25</f>
        <v>0</v>
      </c>
      <c r="L26" s="64">
        <f>-C5.1!L25</f>
        <v>0</v>
      </c>
      <c r="M26" s="64">
        <f>-C5.1!M25</f>
        <v>0</v>
      </c>
      <c r="N26" s="64">
        <f>-C5.1!N25</f>
        <v>0</v>
      </c>
      <c r="O26" s="64">
        <f>-C5.1!O25</f>
        <v>0</v>
      </c>
      <c r="P26" s="64"/>
      <c r="Q26" s="64"/>
      <c r="R26" s="64"/>
      <c r="S26" s="64"/>
      <c r="T26" s="64"/>
      <c r="U26" s="64"/>
      <c r="V26" s="64"/>
      <c r="W26" s="64"/>
      <c r="X26" s="64"/>
    </row>
    <row r="27" spans="1:24" x14ac:dyDescent="0.25">
      <c r="B27" s="3" t="s">
        <v>254</v>
      </c>
      <c r="C27" s="9">
        <f>SUM(C19:C26)</f>
        <v>774161.94589852181</v>
      </c>
      <c r="D27" s="9">
        <f t="shared" ref="D27:X27" si="12">SUM(D19:D26)</f>
        <v>1051443.8277742285</v>
      </c>
      <c r="E27" s="9">
        <f t="shared" si="12"/>
        <v>1206624.6048307719</v>
      </c>
      <c r="F27" s="9">
        <f t="shared" si="12"/>
        <v>1278058.3164223456</v>
      </c>
      <c r="G27" s="9">
        <f t="shared" si="12"/>
        <v>1304421.7020061044</v>
      </c>
      <c r="H27" s="9">
        <f t="shared" si="12"/>
        <v>1326410.9768031058</v>
      </c>
      <c r="I27" s="9">
        <f t="shared" si="12"/>
        <v>1398462.8440856705</v>
      </c>
      <c r="J27" s="9">
        <f t="shared" si="12"/>
        <v>1413050.7394013111</v>
      </c>
      <c r="K27" s="9">
        <f t="shared" si="12"/>
        <v>1191674.1691806309</v>
      </c>
      <c r="L27" s="9">
        <f t="shared" si="12"/>
        <v>1274002.5159768395</v>
      </c>
      <c r="M27" s="9">
        <f t="shared" si="12"/>
        <v>1301287.4425568213</v>
      </c>
      <c r="N27" s="9">
        <f t="shared" si="12"/>
        <v>1329449.5491691814</v>
      </c>
      <c r="O27" s="9">
        <f t="shared" si="12"/>
        <v>1423630.6553332282</v>
      </c>
      <c r="P27" s="9">
        <f t="shared" si="12"/>
        <v>1454762.9707118769</v>
      </c>
      <c r="Q27" s="9">
        <f t="shared" si="12"/>
        <v>1486950.2576826138</v>
      </c>
      <c r="R27" s="9">
        <f t="shared" si="12"/>
        <v>1594876.1264862439</v>
      </c>
      <c r="S27" s="9">
        <f t="shared" si="12"/>
        <v>1630607.7042419659</v>
      </c>
      <c r="T27" s="9">
        <f t="shared" si="12"/>
        <v>1667714.341847803</v>
      </c>
      <c r="U27" s="9">
        <f t="shared" si="12"/>
        <v>1791753.5471445341</v>
      </c>
      <c r="V27" s="9">
        <f t="shared" si="12"/>
        <v>1833260.596773929</v>
      </c>
      <c r="W27" s="9">
        <f t="shared" si="12"/>
        <v>1876489.7815884838</v>
      </c>
      <c r="X27" s="9">
        <f t="shared" si="12"/>
        <v>2019406.1962933235</v>
      </c>
    </row>
    <row r="28" spans="1:24" x14ac:dyDescent="0.25">
      <c r="B28" s="3" t="s">
        <v>255</v>
      </c>
      <c r="C28" s="9">
        <f>C27/C14</f>
        <v>128.8870312736635</v>
      </c>
      <c r="D28" s="9">
        <f>D27/D14</f>
        <v>165.53337324395889</v>
      </c>
      <c r="E28" s="9">
        <f t="shared" ref="E28:X28" si="13">E27/E14</f>
        <v>179.65333704424191</v>
      </c>
      <c r="F28" s="9">
        <f t="shared" si="13"/>
        <v>183.4724153296373</v>
      </c>
      <c r="G28" s="9">
        <f t="shared" si="13"/>
        <v>182.33344198380229</v>
      </c>
      <c r="H28" s="9">
        <f t="shared" si="13"/>
        <v>182.33395620503512</v>
      </c>
      <c r="I28" s="9">
        <f t="shared" si="13"/>
        <v>189.07881886761203</v>
      </c>
      <c r="J28" s="9">
        <f t="shared" si="13"/>
        <v>187.92264639368858</v>
      </c>
      <c r="K28" s="9">
        <f t="shared" si="13"/>
        <v>155.90096703826916</v>
      </c>
      <c r="L28" s="9">
        <f t="shared" si="13"/>
        <v>163.97533314762322</v>
      </c>
      <c r="M28" s="9">
        <f t="shared" si="13"/>
        <v>164.79293639910105</v>
      </c>
      <c r="N28" s="9">
        <f t="shared" si="13"/>
        <v>165.6638895400597</v>
      </c>
      <c r="O28" s="9">
        <f t="shared" si="13"/>
        <v>174.58103717670016</v>
      </c>
      <c r="P28" s="9">
        <f t="shared" si="13"/>
        <v>175.57238527631085</v>
      </c>
      <c r="Q28" s="9">
        <f t="shared" si="13"/>
        <v>176.63271835941828</v>
      </c>
      <c r="R28" s="9">
        <f t="shared" si="13"/>
        <v>186.49410448059621</v>
      </c>
      <c r="S28" s="9">
        <f t="shared" si="13"/>
        <v>187.70604051439634</v>
      </c>
      <c r="T28" s="9">
        <f t="shared" si="13"/>
        <v>188.99798724178729</v>
      </c>
      <c r="U28" s="9">
        <f t="shared" si="13"/>
        <v>199.91117591247834</v>
      </c>
      <c r="V28" s="9">
        <f t="shared" si="13"/>
        <v>201.3831870248811</v>
      </c>
      <c r="W28" s="9">
        <f t="shared" si="13"/>
        <v>202.95639254584029</v>
      </c>
      <c r="X28" s="9">
        <f t="shared" si="13"/>
        <v>215.05793646682864</v>
      </c>
    </row>
    <row r="29" spans="1:24" x14ac:dyDescent="0.25">
      <c r="B29" s="53" t="s">
        <v>71</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A30" s="66">
        <f>1+K58</f>
        <v>1.03</v>
      </c>
      <c r="B30" s="3" t="s">
        <v>439</v>
      </c>
      <c r="C30" s="17">
        <v>6.5</v>
      </c>
      <c r="D30" s="12">
        <f>C30</f>
        <v>6.5</v>
      </c>
      <c r="E30" s="12">
        <f>C30</f>
        <v>6.5</v>
      </c>
      <c r="F30" s="56">
        <f>$C30*($A30)^E$6</f>
        <v>7.1027255</v>
      </c>
      <c r="G30" s="12">
        <f>F30</f>
        <v>7.1027255</v>
      </c>
      <c r="H30" s="12">
        <f>F30</f>
        <v>7.1027255</v>
      </c>
      <c r="I30" s="9">
        <f>$C30*($A30)^H$6</f>
        <v>7.7613399274384998</v>
      </c>
      <c r="J30" s="12">
        <f>I30</f>
        <v>7.7613399274384998</v>
      </c>
      <c r="K30" s="12">
        <f>I30</f>
        <v>7.7613399274384998</v>
      </c>
      <c r="L30" s="9">
        <f>$C30*($A30)^K$6</f>
        <v>8.4810256948900893</v>
      </c>
      <c r="M30" s="12">
        <f>L30</f>
        <v>8.4810256948900893</v>
      </c>
      <c r="N30" s="12">
        <f>L30</f>
        <v>8.4810256948900893</v>
      </c>
      <c r="O30" s="9">
        <f>$C30*($A30)^N$6</f>
        <v>9.2674457645001613</v>
      </c>
      <c r="P30" s="12">
        <f>O30</f>
        <v>9.2674457645001613</v>
      </c>
      <c r="Q30" s="12">
        <f>O30</f>
        <v>9.2674457645001613</v>
      </c>
      <c r="R30" s="9">
        <f>$C30*($A30)^Q$6</f>
        <v>10.126788207904969</v>
      </c>
      <c r="S30" s="12">
        <f>R30</f>
        <v>10.126788207904969</v>
      </c>
      <c r="T30" s="12">
        <f>R30</f>
        <v>10.126788207904969</v>
      </c>
      <c r="U30" s="9">
        <f>$C30*($A30)^T$6</f>
        <v>11.06581489805937</v>
      </c>
      <c r="V30" s="12">
        <f>U30</f>
        <v>11.06581489805937</v>
      </c>
      <c r="W30" s="12">
        <f>U30</f>
        <v>11.06581489805937</v>
      </c>
      <c r="X30" s="9">
        <f>$C30*($A30)^W$6</f>
        <v>12.09191471611172</v>
      </c>
    </row>
    <row r="31" spans="1:24" x14ac:dyDescent="0.25">
      <c r="A31" s="4">
        <f>1+K59</f>
        <v>1.008</v>
      </c>
      <c r="B31" s="3" t="s">
        <v>445</v>
      </c>
      <c r="C31" s="18">
        <v>4650</v>
      </c>
      <c r="D31" s="18">
        <f>C31*($A31)</f>
        <v>4687.2</v>
      </c>
      <c r="E31" s="18">
        <f t="shared" ref="E31:X31" si="14">D31*($A31)</f>
        <v>4724.6975999999995</v>
      </c>
      <c r="F31" s="18">
        <f t="shared" si="14"/>
        <v>4762.4951807999996</v>
      </c>
      <c r="G31" s="18">
        <f t="shared" si="14"/>
        <v>4800.5951422463995</v>
      </c>
      <c r="H31" s="18">
        <f t="shared" si="14"/>
        <v>4838.9999033843706</v>
      </c>
      <c r="I31" s="18">
        <f t="shared" si="14"/>
        <v>4877.7119026114451</v>
      </c>
      <c r="J31" s="18">
        <f t="shared" si="14"/>
        <v>4916.7335978323363</v>
      </c>
      <c r="K31" s="18">
        <f t="shared" si="14"/>
        <v>4956.0674666149953</v>
      </c>
      <c r="L31" s="18">
        <f t="shared" si="14"/>
        <v>4995.716006347915</v>
      </c>
      <c r="M31" s="18">
        <f t="shared" si="14"/>
        <v>5035.6817343986986</v>
      </c>
      <c r="N31" s="18">
        <f t="shared" si="14"/>
        <v>5075.9671882738885</v>
      </c>
      <c r="O31" s="18">
        <f t="shared" si="14"/>
        <v>5116.5749257800799</v>
      </c>
      <c r="P31" s="18">
        <f t="shared" si="14"/>
        <v>5157.5075251863209</v>
      </c>
      <c r="Q31" s="18">
        <f t="shared" si="14"/>
        <v>5198.7675853878118</v>
      </c>
      <c r="R31" s="18">
        <f t="shared" si="14"/>
        <v>5240.3577260709144</v>
      </c>
      <c r="S31" s="18">
        <f t="shared" si="14"/>
        <v>5282.2805878794816</v>
      </c>
      <c r="T31" s="18">
        <f t="shared" si="14"/>
        <v>5324.5388325825179</v>
      </c>
      <c r="U31" s="18">
        <f t="shared" si="14"/>
        <v>5367.1351432431784</v>
      </c>
      <c r="V31" s="18">
        <f t="shared" si="14"/>
        <v>5410.0722243891241</v>
      </c>
      <c r="W31" s="18">
        <f t="shared" si="14"/>
        <v>5453.3528021842376</v>
      </c>
      <c r="X31" s="18">
        <f t="shared" si="14"/>
        <v>5496.9796246017113</v>
      </c>
    </row>
    <row r="32" spans="1:24" x14ac:dyDescent="0.25">
      <c r="B32" s="3" t="s">
        <v>442</v>
      </c>
      <c r="C32" s="10">
        <f>(C30*C31)*12</f>
        <v>362700</v>
      </c>
      <c r="D32" s="10">
        <f t="shared" ref="D32:X32" si="15">(D30*D31)*12</f>
        <v>365601.6</v>
      </c>
      <c r="E32" s="10">
        <f t="shared" si="15"/>
        <v>368526.41279999993</v>
      </c>
      <c r="F32" s="10">
        <f t="shared" si="15"/>
        <v>405920.35157154314</v>
      </c>
      <c r="G32" s="10">
        <f t="shared" si="15"/>
        <v>409167.71438411559</v>
      </c>
      <c r="H32" s="10">
        <f t="shared" si="15"/>
        <v>412441.0560991884</v>
      </c>
      <c r="I32" s="10">
        <f t="shared" si="15"/>
        <v>454290.96173136262</v>
      </c>
      <c r="J32" s="10">
        <f t="shared" si="15"/>
        <v>457925.28942521353</v>
      </c>
      <c r="K32" s="10">
        <f t="shared" si="15"/>
        <v>461588.69174061529</v>
      </c>
      <c r="L32" s="10">
        <f t="shared" si="15"/>
        <v>508425.54977052438</v>
      </c>
      <c r="M32" s="10">
        <f t="shared" si="15"/>
        <v>512492.95416868862</v>
      </c>
      <c r="N32" s="10">
        <f t="shared" si="15"/>
        <v>516592.89780203812</v>
      </c>
      <c r="O32" s="10">
        <f t="shared" si="15"/>
        <v>569010.9674960199</v>
      </c>
      <c r="P32" s="10">
        <f t="shared" si="15"/>
        <v>573563.05523598811</v>
      </c>
      <c r="Q32" s="10">
        <f t="shared" si="15"/>
        <v>578151.55967787607</v>
      </c>
      <c r="R32" s="10">
        <f t="shared" si="15"/>
        <v>636815.91390694364</v>
      </c>
      <c r="S32" s="10">
        <f t="shared" si="15"/>
        <v>641910.44121819921</v>
      </c>
      <c r="T32" s="10">
        <f t="shared" si="15"/>
        <v>647045.72474794486</v>
      </c>
      <c r="U32" s="10">
        <f t="shared" si="15"/>
        <v>712700.68833598052</v>
      </c>
      <c r="V32" s="10">
        <f t="shared" si="15"/>
        <v>718402.29384266841</v>
      </c>
      <c r="W32" s="10">
        <f t="shared" si="15"/>
        <v>724149.51219340984</v>
      </c>
      <c r="X32" s="10">
        <f t="shared" si="15"/>
        <v>797628.10580265254</v>
      </c>
    </row>
    <row r="33" spans="1:24" x14ac:dyDescent="0.25">
      <c r="A33" s="4">
        <f>1+K60</f>
        <v>1.02</v>
      </c>
      <c r="B33" s="3" t="s">
        <v>440</v>
      </c>
      <c r="C33" s="16">
        <v>370996</v>
      </c>
      <c r="D33" s="18">
        <f>C33*($A33)</f>
        <v>378415.92</v>
      </c>
      <c r="E33" s="18">
        <f t="shared" ref="E33:X33" si="16">D33*($A33)</f>
        <v>385984.23839999997</v>
      </c>
      <c r="F33" s="18">
        <f t="shared" si="16"/>
        <v>393703.92316799995</v>
      </c>
      <c r="G33" s="18">
        <f t="shared" si="16"/>
        <v>401578.00163135998</v>
      </c>
      <c r="H33" s="18">
        <f t="shared" si="16"/>
        <v>409609.56166398717</v>
      </c>
      <c r="I33" s="18">
        <f t="shared" si="16"/>
        <v>417801.75289726694</v>
      </c>
      <c r="J33" s="18">
        <f t="shared" si="16"/>
        <v>426157.78795521229</v>
      </c>
      <c r="K33" s="18">
        <f t="shared" si="16"/>
        <v>434680.94371431653</v>
      </c>
      <c r="L33" s="18">
        <f t="shared" si="16"/>
        <v>443374.56258860289</v>
      </c>
      <c r="M33" s="18">
        <f t="shared" si="16"/>
        <v>452242.05384037492</v>
      </c>
      <c r="N33" s="18">
        <f t="shared" si="16"/>
        <v>461286.89491718245</v>
      </c>
      <c r="O33" s="18">
        <f t="shared" si="16"/>
        <v>470512.6328155261</v>
      </c>
      <c r="P33" s="18">
        <f t="shared" si="16"/>
        <v>479922.88547183661</v>
      </c>
      <c r="Q33" s="18">
        <f t="shared" si="16"/>
        <v>489521.34318127332</v>
      </c>
      <c r="R33" s="18">
        <f t="shared" si="16"/>
        <v>499311.77004489879</v>
      </c>
      <c r="S33" s="18">
        <f t="shared" si="16"/>
        <v>509298.00544579676</v>
      </c>
      <c r="T33" s="18">
        <f t="shared" si="16"/>
        <v>519483.96555471269</v>
      </c>
      <c r="U33" s="18">
        <f t="shared" si="16"/>
        <v>529873.64486580691</v>
      </c>
      <c r="V33" s="18">
        <f t="shared" si="16"/>
        <v>540471.11776312301</v>
      </c>
      <c r="W33" s="18">
        <f t="shared" si="16"/>
        <v>551280.54011838546</v>
      </c>
      <c r="X33" s="18">
        <f t="shared" si="16"/>
        <v>562306.15092075313</v>
      </c>
    </row>
    <row r="34" spans="1:24" x14ac:dyDescent="0.25">
      <c r="A34" s="4">
        <f>1+K60</f>
        <v>1.02</v>
      </c>
      <c r="B34" s="3" t="s">
        <v>441</v>
      </c>
      <c r="C34" s="16">
        <v>47324</v>
      </c>
      <c r="D34" s="18">
        <f>C34*($A34)</f>
        <v>48270.48</v>
      </c>
      <c r="E34" s="18">
        <f t="shared" ref="E34:X34" si="17">D34*($A34)</f>
        <v>49235.889600000002</v>
      </c>
      <c r="F34" s="18">
        <f t="shared" si="17"/>
        <v>50220.607392000005</v>
      </c>
      <c r="G34" s="18">
        <f t="shared" si="17"/>
        <v>51225.019539840003</v>
      </c>
      <c r="H34" s="18">
        <f t="shared" si="17"/>
        <v>52249.519930636801</v>
      </c>
      <c r="I34" s="18">
        <f t="shared" si="17"/>
        <v>53294.510329249541</v>
      </c>
      <c r="J34" s="18">
        <f t="shared" si="17"/>
        <v>54360.400535834531</v>
      </c>
      <c r="K34" s="18">
        <f t="shared" si="17"/>
        <v>55447.608546551222</v>
      </c>
      <c r="L34" s="18">
        <f t="shared" si="17"/>
        <v>56556.560717482251</v>
      </c>
      <c r="M34" s="18">
        <f t="shared" si="17"/>
        <v>57687.691931831898</v>
      </c>
      <c r="N34" s="18">
        <f t="shared" si="17"/>
        <v>58841.445770468534</v>
      </c>
      <c r="O34" s="18">
        <f t="shared" si="17"/>
        <v>60018.274685877906</v>
      </c>
      <c r="P34" s="18">
        <f t="shared" si="17"/>
        <v>61218.640179595466</v>
      </c>
      <c r="Q34" s="18">
        <f t="shared" si="17"/>
        <v>62443.012983187378</v>
      </c>
      <c r="R34" s="18">
        <f t="shared" si="17"/>
        <v>63691.873242851128</v>
      </c>
      <c r="S34" s="18">
        <f t="shared" si="17"/>
        <v>64965.710707708153</v>
      </c>
      <c r="T34" s="18">
        <f t="shared" si="17"/>
        <v>66265.024921862321</v>
      </c>
      <c r="U34" s="18">
        <f t="shared" si="17"/>
        <v>67590.325420299574</v>
      </c>
      <c r="V34" s="18">
        <f t="shared" si="17"/>
        <v>68942.131928705567</v>
      </c>
      <c r="W34" s="18">
        <f t="shared" si="17"/>
        <v>70320.974567279685</v>
      </c>
      <c r="X34" s="18">
        <f t="shared" si="17"/>
        <v>71727.394058625287</v>
      </c>
    </row>
    <row r="35" spans="1:24" x14ac:dyDescent="0.25">
      <c r="B35" s="3" t="s">
        <v>146</v>
      </c>
      <c r="C35" s="9">
        <f>SUM(C33:C34)</f>
        <v>418320</v>
      </c>
      <c r="D35" s="9">
        <f t="shared" ref="D35:X35" si="18">SUM(D33:D34)</f>
        <v>426686.39999999997</v>
      </c>
      <c r="E35" s="9">
        <f t="shared" si="18"/>
        <v>435220.12799999997</v>
      </c>
      <c r="F35" s="9">
        <f t="shared" si="18"/>
        <v>443924.53055999998</v>
      </c>
      <c r="G35" s="9">
        <f t="shared" si="18"/>
        <v>452803.02117119997</v>
      </c>
      <c r="H35" s="9">
        <f t="shared" si="18"/>
        <v>461859.08159462397</v>
      </c>
      <c r="I35" s="9">
        <f t="shared" si="18"/>
        <v>471096.26322651649</v>
      </c>
      <c r="J35" s="9">
        <f t="shared" si="18"/>
        <v>480518.18849104684</v>
      </c>
      <c r="K35" s="9">
        <f t="shared" si="18"/>
        <v>490128.55226086773</v>
      </c>
      <c r="L35" s="9">
        <f t="shared" si="18"/>
        <v>499931.12330608512</v>
      </c>
      <c r="M35" s="9">
        <f t="shared" si="18"/>
        <v>509929.74577220681</v>
      </c>
      <c r="N35" s="9">
        <f t="shared" si="18"/>
        <v>520128.34068765095</v>
      </c>
      <c r="O35" s="9">
        <f t="shared" si="18"/>
        <v>530530.90750140406</v>
      </c>
      <c r="P35" s="9">
        <f t="shared" si="18"/>
        <v>541141.52565143211</v>
      </c>
      <c r="Q35" s="9">
        <f t="shared" si="18"/>
        <v>551964.35616446065</v>
      </c>
      <c r="R35" s="9">
        <f t="shared" si="18"/>
        <v>563003.64328774996</v>
      </c>
      <c r="S35" s="9">
        <f t="shared" si="18"/>
        <v>574263.71615350491</v>
      </c>
      <c r="T35" s="9">
        <f t="shared" si="18"/>
        <v>585748.99047657498</v>
      </c>
      <c r="U35" s="9">
        <f t="shared" si="18"/>
        <v>597463.97028610646</v>
      </c>
      <c r="V35" s="9">
        <f t="shared" si="18"/>
        <v>609413.24969182862</v>
      </c>
      <c r="W35" s="9">
        <f t="shared" si="18"/>
        <v>621601.51468566514</v>
      </c>
      <c r="X35" s="9">
        <f t="shared" si="18"/>
        <v>634033.54497937846</v>
      </c>
    </row>
    <row r="36" spans="1:24" x14ac:dyDescent="0.25">
      <c r="B36" s="3" t="s">
        <v>256</v>
      </c>
      <c r="C36" s="10">
        <f>SUM(C32,C35)</f>
        <v>781020</v>
      </c>
      <c r="D36" s="10">
        <f t="shared" ref="D36:X36" si="19">SUM(D32,D35)</f>
        <v>792288</v>
      </c>
      <c r="E36" s="10">
        <f t="shared" si="19"/>
        <v>803746.54079999984</v>
      </c>
      <c r="F36" s="10">
        <f t="shared" si="19"/>
        <v>849844.88213154313</v>
      </c>
      <c r="G36" s="10">
        <f t="shared" si="19"/>
        <v>861970.73555531562</v>
      </c>
      <c r="H36" s="10">
        <f t="shared" si="19"/>
        <v>874300.13769381237</v>
      </c>
      <c r="I36" s="10">
        <f t="shared" si="19"/>
        <v>925387.22495787917</v>
      </c>
      <c r="J36" s="10">
        <f t="shared" si="19"/>
        <v>938443.47791626037</v>
      </c>
      <c r="K36" s="10">
        <f t="shared" si="19"/>
        <v>951717.24400148308</v>
      </c>
      <c r="L36" s="10">
        <f t="shared" si="19"/>
        <v>1008356.6730766095</v>
      </c>
      <c r="M36" s="10">
        <f t="shared" si="19"/>
        <v>1022422.6999408954</v>
      </c>
      <c r="N36" s="10">
        <f t="shared" si="19"/>
        <v>1036721.2384896891</v>
      </c>
      <c r="O36" s="10">
        <f t="shared" si="19"/>
        <v>1099541.874997424</v>
      </c>
      <c r="P36" s="10">
        <f t="shared" si="19"/>
        <v>1114704.5808874201</v>
      </c>
      <c r="Q36" s="10">
        <f t="shared" si="19"/>
        <v>1130115.9158423366</v>
      </c>
      <c r="R36" s="10">
        <f t="shared" si="19"/>
        <v>1199819.5571946935</v>
      </c>
      <c r="S36" s="10">
        <f t="shared" si="19"/>
        <v>1216174.157371704</v>
      </c>
      <c r="T36" s="10">
        <f t="shared" si="19"/>
        <v>1232794.7152245198</v>
      </c>
      <c r="U36" s="10">
        <f t="shared" si="19"/>
        <v>1310164.658622087</v>
      </c>
      <c r="V36" s="10">
        <f t="shared" si="19"/>
        <v>1327815.543534497</v>
      </c>
      <c r="W36" s="10">
        <f t="shared" si="19"/>
        <v>1345751.026879075</v>
      </c>
      <c r="X36" s="10">
        <f t="shared" si="19"/>
        <v>1431661.650782031</v>
      </c>
    </row>
    <row r="37" spans="1:24" x14ac:dyDescent="0.25">
      <c r="B37" s="53" t="s">
        <v>72</v>
      </c>
      <c r="C37" s="53"/>
      <c r="D37" s="53"/>
      <c r="E37" s="53"/>
      <c r="F37" s="53"/>
      <c r="G37" s="53"/>
      <c r="H37" s="53"/>
      <c r="I37" s="53"/>
      <c r="J37" s="53"/>
      <c r="K37" s="53"/>
      <c r="L37" s="53"/>
      <c r="M37" s="53"/>
      <c r="N37" s="53"/>
      <c r="O37" s="53"/>
      <c r="P37" s="53"/>
      <c r="Q37" s="53"/>
      <c r="R37" s="53"/>
      <c r="S37" s="53"/>
      <c r="T37" s="53"/>
      <c r="U37" s="53"/>
      <c r="V37" s="53"/>
      <c r="W37" s="53"/>
      <c r="X37" s="53"/>
    </row>
    <row r="38" spans="1:24" x14ac:dyDescent="0.25">
      <c r="B38" s="3" t="s">
        <v>257</v>
      </c>
      <c r="C38" s="10">
        <f t="shared" ref="C38:X38" si="20">C36-C27</f>
        <v>6858.054101478192</v>
      </c>
      <c r="D38" s="10">
        <f t="shared" si="20"/>
        <v>-259155.82777422853</v>
      </c>
      <c r="E38" s="10">
        <f t="shared" si="20"/>
        <v>-402878.06403077208</v>
      </c>
      <c r="F38" s="10">
        <f t="shared" si="20"/>
        <v>-428213.43429080246</v>
      </c>
      <c r="G38" s="10">
        <f t="shared" si="20"/>
        <v>-442450.96645078878</v>
      </c>
      <c r="H38" s="10">
        <f t="shared" si="20"/>
        <v>-452110.83910929342</v>
      </c>
      <c r="I38" s="10">
        <f t="shared" si="20"/>
        <v>-473075.61912779137</v>
      </c>
      <c r="J38" s="10">
        <f t="shared" si="20"/>
        <v>-474607.26148505078</v>
      </c>
      <c r="K38" s="10">
        <f t="shared" si="20"/>
        <v>-239956.92517914786</v>
      </c>
      <c r="L38" s="10">
        <f t="shared" si="20"/>
        <v>-265645.84290022997</v>
      </c>
      <c r="M38" s="10">
        <f t="shared" si="20"/>
        <v>-278864.74261592585</v>
      </c>
      <c r="N38" s="10">
        <f t="shared" si="20"/>
        <v>-292728.31067949231</v>
      </c>
      <c r="O38" s="10">
        <f t="shared" si="20"/>
        <v>-324088.78033580421</v>
      </c>
      <c r="P38" s="10">
        <f t="shared" si="20"/>
        <v>-340058.38982445677</v>
      </c>
      <c r="Q38" s="10">
        <f t="shared" si="20"/>
        <v>-356834.34184027719</v>
      </c>
      <c r="R38" s="10">
        <f t="shared" si="20"/>
        <v>-395056.56929155043</v>
      </c>
      <c r="S38" s="10">
        <f t="shared" si="20"/>
        <v>-414433.5468702619</v>
      </c>
      <c r="T38" s="10">
        <f t="shared" si="20"/>
        <v>-434919.62662328314</v>
      </c>
      <c r="U38" s="10">
        <f t="shared" si="20"/>
        <v>-481588.88852244709</v>
      </c>
      <c r="V38" s="10">
        <f t="shared" si="20"/>
        <v>-505445.05323943193</v>
      </c>
      <c r="W38" s="10">
        <f t="shared" si="20"/>
        <v>-530738.75470940885</v>
      </c>
      <c r="X38" s="10">
        <f t="shared" si="20"/>
        <v>-587744.54551129253</v>
      </c>
    </row>
    <row r="39" spans="1:24" x14ac:dyDescent="0.25">
      <c r="B39" s="3" t="s">
        <v>258</v>
      </c>
      <c r="C39" s="10">
        <f>C38/((1+$C$4)^C$6)</f>
        <v>6594.2827898828764</v>
      </c>
      <c r="D39" s="10">
        <f>D38/((1+$C$4)^D$6)</f>
        <v>-239604.13070842132</v>
      </c>
      <c r="E39" s="10">
        <f t="shared" ref="E39:X39" si="21">E38/((1+$C$4)^E$6)</f>
        <v>-358157.13191174401</v>
      </c>
      <c r="F39" s="10">
        <f t="shared" si="21"/>
        <v>-366038.63828701002</v>
      </c>
      <c r="G39" s="10">
        <f t="shared" si="21"/>
        <v>-363662.44273777574</v>
      </c>
      <c r="H39" s="10">
        <f t="shared" si="21"/>
        <v>-357309.76338811946</v>
      </c>
      <c r="I39" s="10">
        <f t="shared" si="21"/>
        <v>-359498.58996680338</v>
      </c>
      <c r="J39" s="10">
        <f t="shared" si="21"/>
        <v>-346790.87718994188</v>
      </c>
      <c r="K39" s="10">
        <f t="shared" si="21"/>
        <v>-168590.55274115116</v>
      </c>
      <c r="L39" s="10">
        <f t="shared" si="21"/>
        <v>-179460.81306092252</v>
      </c>
      <c r="M39" s="10">
        <f t="shared" si="21"/>
        <v>-181145.21928860404</v>
      </c>
      <c r="N39" s="10">
        <f t="shared" si="21"/>
        <v>-182837.23917896757</v>
      </c>
      <c r="O39" s="10">
        <f t="shared" si="21"/>
        <v>-194639.32307667803</v>
      </c>
      <c r="P39" s="10">
        <f t="shared" si="21"/>
        <v>-196375.24682812809</v>
      </c>
      <c r="Q39" s="10">
        <f t="shared" si="21"/>
        <v>-198137.44337296023</v>
      </c>
      <c r="R39" s="10">
        <f t="shared" si="21"/>
        <v>-210923.93220315877</v>
      </c>
      <c r="S39" s="10">
        <f t="shared" si="21"/>
        <v>-212759.09514664809</v>
      </c>
      <c r="T39" s="10">
        <f t="shared" si="21"/>
        <v>-214688.55808099502</v>
      </c>
      <c r="U39" s="10">
        <f t="shared" si="21"/>
        <v>-228582.51744352345</v>
      </c>
      <c r="V39" s="10">
        <f t="shared" si="21"/>
        <v>-230678.52432049383</v>
      </c>
      <c r="W39" s="10">
        <f t="shared" si="21"/>
        <v>-232905.99951202274</v>
      </c>
      <c r="X39" s="10">
        <f t="shared" si="21"/>
        <v>-248001.97695300024</v>
      </c>
    </row>
    <row r="40" spans="1:24" x14ac:dyDescent="0.25">
      <c r="B40" s="3" t="s">
        <v>259</v>
      </c>
      <c r="C40" s="10">
        <f>C38</f>
        <v>6858.054101478192</v>
      </c>
      <c r="D40" s="10">
        <f>SUM($C38:D38)</f>
        <v>-252297.77367275034</v>
      </c>
      <c r="E40" s="10">
        <f>SUM($C38:E38)</f>
        <v>-655175.83770352241</v>
      </c>
      <c r="F40" s="10">
        <f>SUM($C38:F38)</f>
        <v>-1083389.2719943249</v>
      </c>
      <c r="G40" s="10">
        <f>SUM($C38:G38)</f>
        <v>-1525840.2384451136</v>
      </c>
      <c r="H40" s="10">
        <f>SUM($C38:H38)</f>
        <v>-1977951.0775544071</v>
      </c>
      <c r="I40" s="10">
        <f>SUM($C38:I38)</f>
        <v>-2451026.6966821984</v>
      </c>
      <c r="J40" s="10">
        <f>SUM($C38:J38)</f>
        <v>-2925633.9581672493</v>
      </c>
      <c r="K40" s="10">
        <f>SUM($C38:K38)</f>
        <v>-3165590.8833463974</v>
      </c>
      <c r="L40" s="10">
        <f>SUM($C38:L38)</f>
        <v>-3431236.7262466275</v>
      </c>
      <c r="M40" s="10">
        <f>SUM($C38:M38)</f>
        <v>-3710101.4688625531</v>
      </c>
      <c r="N40" s="10">
        <f>SUM($C38:N38)</f>
        <v>-4002829.7795420457</v>
      </c>
      <c r="O40" s="10">
        <f>SUM($C38:O38)</f>
        <v>-4326918.5598778501</v>
      </c>
      <c r="P40" s="10">
        <f>SUM($C38:P38)</f>
        <v>-4666976.9497023067</v>
      </c>
      <c r="Q40" s="10">
        <f>SUM($C38:Q38)</f>
        <v>-5023811.2915425841</v>
      </c>
      <c r="R40" s="10">
        <f>SUM($C38:R38)</f>
        <v>-5418867.8608341347</v>
      </c>
      <c r="S40" s="10">
        <f>SUM($C38:S38)</f>
        <v>-5833301.4077043962</v>
      </c>
      <c r="T40" s="10">
        <f>SUM($C38:T38)</f>
        <v>-6268221.0343276793</v>
      </c>
      <c r="U40" s="10">
        <f>SUM($C38:U38)</f>
        <v>-6749809.9228501264</v>
      </c>
      <c r="V40" s="10">
        <f>SUM($C38:V38)</f>
        <v>-7255254.9760895586</v>
      </c>
      <c r="W40" s="10">
        <f>SUM($C38:W38)</f>
        <v>-7785993.7307989672</v>
      </c>
      <c r="X40" s="10">
        <f>SUM($C38:X38)</f>
        <v>-8373738.2763102595</v>
      </c>
    </row>
    <row r="41" spans="1:24" x14ac:dyDescent="0.25">
      <c r="B41" s="3" t="s">
        <v>260</v>
      </c>
      <c r="C41" s="10">
        <f>SUM($C39:C39)</f>
        <v>6594.2827898828764</v>
      </c>
      <c r="D41" s="10">
        <f>SUM($C39:D39)</f>
        <v>-233009.84791853843</v>
      </c>
      <c r="E41" s="10">
        <f>SUM($C39:E39)</f>
        <v>-591166.97983028251</v>
      </c>
      <c r="F41" s="10">
        <f>SUM($C39:F39)</f>
        <v>-957205.61811729253</v>
      </c>
      <c r="G41" s="10">
        <f>SUM($C39:G39)</f>
        <v>-1320868.0608550683</v>
      </c>
      <c r="H41" s="10">
        <f>SUM($C39:H39)</f>
        <v>-1678177.8242431877</v>
      </c>
      <c r="I41" s="10">
        <f>SUM($C39:I39)</f>
        <v>-2037676.414209991</v>
      </c>
      <c r="J41" s="10">
        <f>SUM($C39:J39)</f>
        <v>-2384467.2913999329</v>
      </c>
      <c r="K41" s="10">
        <f>SUM($C39:K39)</f>
        <v>-2553057.8441410842</v>
      </c>
      <c r="L41" s="10">
        <f>SUM($C39:L39)</f>
        <v>-2732518.6572020068</v>
      </c>
      <c r="M41" s="10">
        <f>SUM($C39:M39)</f>
        <v>-2913663.8764906107</v>
      </c>
      <c r="N41" s="10">
        <f>SUM($C39:N39)</f>
        <v>-3096501.1156695783</v>
      </c>
      <c r="O41" s="10">
        <f>SUM($C39:O39)</f>
        <v>-3291140.4387462563</v>
      </c>
      <c r="P41" s="10">
        <f>SUM($C39:P39)</f>
        <v>-3487515.6855743844</v>
      </c>
      <c r="Q41" s="10">
        <f>SUM($C39:Q39)</f>
        <v>-3685653.1289473446</v>
      </c>
      <c r="R41" s="10">
        <f>SUM($C39:R39)</f>
        <v>-3896577.0611505033</v>
      </c>
      <c r="S41" s="10">
        <f>SUM($C39:S39)</f>
        <v>-4109336.1562971515</v>
      </c>
      <c r="T41" s="10">
        <f>SUM($C39:T39)</f>
        <v>-4324024.7143781465</v>
      </c>
      <c r="U41" s="10">
        <f>SUM($C39:U39)</f>
        <v>-4552607.2318216702</v>
      </c>
      <c r="V41" s="10">
        <f>SUM($C39:V39)</f>
        <v>-4783285.7561421636</v>
      </c>
      <c r="W41" s="10">
        <f>SUM($C39:W39)</f>
        <v>-5016191.755654186</v>
      </c>
      <c r="X41" s="10">
        <f>SUM($C39:X39)</f>
        <v>-5264193.7326071858</v>
      </c>
    </row>
    <row r="42" spans="1:24" x14ac:dyDescent="0.25">
      <c r="C42" s="2"/>
      <c r="D42" s="2"/>
    </row>
    <row r="43" spans="1:24" x14ac:dyDescent="0.25">
      <c r="B43" t="s">
        <v>397</v>
      </c>
      <c r="C43" s="2"/>
      <c r="D43" s="2"/>
    </row>
    <row r="44" spans="1:24" x14ac:dyDescent="0.25">
      <c r="B44" t="s">
        <v>398</v>
      </c>
      <c r="D44" s="5"/>
      <c r="E44" s="5"/>
    </row>
    <row r="45" spans="1:24" x14ac:dyDescent="0.25">
      <c r="B45" s="3" t="s">
        <v>343</v>
      </c>
      <c r="C45" s="4">
        <v>0.5</v>
      </c>
      <c r="D45" s="2"/>
    </row>
    <row r="46" spans="1:24" x14ac:dyDescent="0.25">
      <c r="B46" s="3" t="s">
        <v>342</v>
      </c>
      <c r="C46" s="4">
        <f>1-C45</f>
        <v>0.5</v>
      </c>
      <c r="D46" s="2"/>
    </row>
    <row r="47" spans="1:24" x14ac:dyDescent="0.25">
      <c r="B47" s="8" t="s">
        <v>429</v>
      </c>
    </row>
    <row r="48" spans="1:24" x14ac:dyDescent="0.25">
      <c r="B48" t="s">
        <v>434</v>
      </c>
      <c r="K48" s="63">
        <v>0.03</v>
      </c>
    </row>
    <row r="49" spans="2:11" x14ac:dyDescent="0.25">
      <c r="B49" s="8" t="s">
        <v>423</v>
      </c>
    </row>
    <row r="50" spans="2:11" x14ac:dyDescent="0.25">
      <c r="B50" t="s">
        <v>433</v>
      </c>
      <c r="K50" s="63">
        <v>0.03</v>
      </c>
    </row>
    <row r="51" spans="2:11" x14ac:dyDescent="0.25">
      <c r="B51" t="s">
        <v>424</v>
      </c>
      <c r="K51" s="145">
        <v>0.02</v>
      </c>
    </row>
    <row r="52" spans="2:11" x14ac:dyDescent="0.25">
      <c r="B52" t="s">
        <v>425</v>
      </c>
      <c r="K52" s="145">
        <v>0.1</v>
      </c>
    </row>
    <row r="53" spans="2:11" x14ac:dyDescent="0.25">
      <c r="B53" t="s">
        <v>435</v>
      </c>
    </row>
    <row r="54" spans="2:11" ht="30" x14ac:dyDescent="0.25">
      <c r="B54" s="76" t="s">
        <v>271</v>
      </c>
      <c r="C54" s="13">
        <v>26712</v>
      </c>
    </row>
    <row r="55" spans="2:11" ht="30" x14ac:dyDescent="0.25">
      <c r="B55" s="149" t="s">
        <v>270</v>
      </c>
      <c r="C55" s="4">
        <v>0.85</v>
      </c>
    </row>
    <row r="56" spans="2:11" x14ac:dyDescent="0.25">
      <c r="B56" s="11" t="s">
        <v>428</v>
      </c>
      <c r="K56" s="73">
        <v>0.2</v>
      </c>
    </row>
    <row r="57" spans="2:11" x14ac:dyDescent="0.25">
      <c r="B57" s="8" t="s">
        <v>431</v>
      </c>
    </row>
    <row r="58" spans="2:11" ht="15.75" x14ac:dyDescent="0.25">
      <c r="B58" s="8" t="s">
        <v>436</v>
      </c>
      <c r="C58" s="147"/>
      <c r="D58" s="58"/>
      <c r="K58" s="63">
        <v>0.03</v>
      </c>
    </row>
    <row r="59" spans="2:11" ht="15.75" x14ac:dyDescent="0.25">
      <c r="B59" s="8" t="s">
        <v>437</v>
      </c>
      <c r="C59" s="58"/>
      <c r="D59" s="58"/>
      <c r="K59" s="63">
        <v>8.0000000000000002E-3</v>
      </c>
    </row>
    <row r="60" spans="2:11" x14ac:dyDescent="0.25">
      <c r="B60" s="8" t="s">
        <v>438</v>
      </c>
      <c r="K60" s="63">
        <v>0.02</v>
      </c>
    </row>
    <row r="61" spans="2:11" x14ac:dyDescent="0.25">
      <c r="I61" s="2"/>
    </row>
    <row r="62" spans="2:11" x14ac:dyDescent="0.25">
      <c r="C62" s="2"/>
    </row>
    <row r="64" spans="2:11" x14ac:dyDescent="0.25">
      <c r="K64" s="5"/>
    </row>
    <row r="66" spans="3:4" x14ac:dyDescent="0.25">
      <c r="C66" s="2"/>
    </row>
    <row r="71" spans="3:4" ht="15.75" x14ac:dyDescent="0.25">
      <c r="C71" s="58"/>
      <c r="D71" s="58"/>
    </row>
    <row r="72" spans="3:4" ht="15.75" x14ac:dyDescent="0.25">
      <c r="C72" s="58"/>
      <c r="D72" s="58"/>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3"/>
  <sheetViews>
    <sheetView zoomScale="80" zoomScaleNormal="80" workbookViewId="0">
      <selection sqref="A1:A3"/>
    </sheetView>
  </sheetViews>
  <sheetFormatPr defaultRowHeight="15" x14ac:dyDescent="0.25"/>
  <cols>
    <col min="2" max="2" width="45" customWidth="1"/>
    <col min="3" max="3" width="16.140625" customWidth="1"/>
    <col min="4" max="4" width="11.42578125" customWidth="1"/>
    <col min="5" max="5" width="11.5703125" bestFit="1" customWidth="1"/>
    <col min="6" max="6" width="11.140625" customWidth="1"/>
    <col min="7" max="7" width="11.5703125" customWidth="1"/>
    <col min="8" max="8" width="15.85546875" customWidth="1"/>
    <col min="9" max="9" width="12.28515625" customWidth="1"/>
    <col min="10" max="10" width="11.5703125" customWidth="1"/>
    <col min="11" max="11" width="13" customWidth="1"/>
    <col min="12" max="12" width="11.5703125" customWidth="1"/>
    <col min="13" max="13" width="8.42578125" bestFit="1" customWidth="1"/>
    <col min="14" max="14" width="12.28515625" bestFit="1" customWidth="1"/>
    <col min="15" max="15" width="8.42578125" bestFit="1" customWidth="1"/>
  </cols>
  <sheetData>
    <row r="1" spans="1:24" ht="18" x14ac:dyDescent="0.25">
      <c r="A1" s="336" t="s">
        <v>528</v>
      </c>
    </row>
    <row r="2" spans="1:24" ht="18" x14ac:dyDescent="0.25">
      <c r="A2" s="336" t="s">
        <v>639</v>
      </c>
    </row>
    <row r="3" spans="1:24" ht="18" x14ac:dyDescent="0.25">
      <c r="A3" s="336" t="s">
        <v>638</v>
      </c>
    </row>
    <row r="5" spans="1:24" x14ac:dyDescent="0.25">
      <c r="B5" s="1" t="s">
        <v>140</v>
      </c>
    </row>
    <row r="6" spans="1:24" x14ac:dyDescent="0.25">
      <c r="B6" s="3" t="s">
        <v>122</v>
      </c>
      <c r="C6" s="3" t="s">
        <v>119</v>
      </c>
      <c r="D6" s="3" t="s">
        <v>119</v>
      </c>
      <c r="E6" s="3">
        <v>1</v>
      </c>
      <c r="F6" s="3">
        <v>2</v>
      </c>
      <c r="G6" s="3">
        <v>3</v>
      </c>
      <c r="H6" s="3">
        <v>4</v>
      </c>
      <c r="I6" s="3">
        <v>5</v>
      </c>
      <c r="J6" s="3">
        <v>6</v>
      </c>
      <c r="K6" s="3">
        <v>7</v>
      </c>
      <c r="L6" s="3">
        <v>8</v>
      </c>
      <c r="M6" s="3">
        <v>9</v>
      </c>
      <c r="N6" s="3">
        <v>10</v>
      </c>
      <c r="O6" s="3">
        <v>11</v>
      </c>
    </row>
    <row r="7" spans="1:24" x14ac:dyDescent="0.25">
      <c r="B7" s="3" t="s">
        <v>123</v>
      </c>
      <c r="C7" s="3" t="s">
        <v>88</v>
      </c>
      <c r="D7" s="3" t="s">
        <v>89</v>
      </c>
      <c r="E7" s="3" t="s">
        <v>90</v>
      </c>
      <c r="F7" s="3" t="s">
        <v>91</v>
      </c>
      <c r="G7" s="3" t="s">
        <v>92</v>
      </c>
      <c r="H7" s="3" t="s">
        <v>93</v>
      </c>
      <c r="I7" s="3" t="s">
        <v>106</v>
      </c>
      <c r="J7" s="3" t="s">
        <v>107</v>
      </c>
      <c r="K7" s="3" t="s">
        <v>108</v>
      </c>
      <c r="L7" s="3" t="s">
        <v>109</v>
      </c>
      <c r="M7" s="3" t="s">
        <v>110</v>
      </c>
      <c r="N7" s="3" t="s">
        <v>111</v>
      </c>
      <c r="O7" s="3" t="s">
        <v>112</v>
      </c>
      <c r="P7" s="11"/>
      <c r="Q7" s="11"/>
      <c r="R7" s="11"/>
      <c r="S7" s="11"/>
      <c r="T7" s="11"/>
      <c r="U7" s="11"/>
      <c r="V7" s="11"/>
      <c r="W7" s="11"/>
      <c r="X7" s="11"/>
    </row>
    <row r="8" spans="1:24" x14ac:dyDescent="0.25">
      <c r="B8" s="3" t="s">
        <v>125</v>
      </c>
      <c r="C8" s="3"/>
      <c r="D8" s="3"/>
      <c r="E8" s="3"/>
      <c r="F8" s="3"/>
      <c r="G8" s="3"/>
      <c r="H8" s="3"/>
      <c r="I8" s="3"/>
      <c r="J8" s="3"/>
      <c r="K8" s="3"/>
      <c r="L8" s="3"/>
      <c r="M8" s="3"/>
      <c r="N8" s="3"/>
      <c r="O8" s="3"/>
    </row>
    <row r="9" spans="1:24" x14ac:dyDescent="0.25">
      <c r="B9" s="3" t="s">
        <v>126</v>
      </c>
      <c r="C9" s="10">
        <v>0</v>
      </c>
      <c r="D9" s="3"/>
      <c r="E9" s="3"/>
      <c r="F9" s="3"/>
      <c r="G9" s="3"/>
      <c r="H9" s="3"/>
      <c r="I9" s="3"/>
      <c r="J9" s="3"/>
      <c r="K9" s="3"/>
      <c r="L9" s="3"/>
      <c r="M9" s="3"/>
      <c r="N9" s="3"/>
      <c r="O9" s="3"/>
    </row>
    <row r="10" spans="1:24" x14ac:dyDescent="0.25">
      <c r="B10" s="3" t="s">
        <v>127</v>
      </c>
      <c r="C10" s="10">
        <v>20000</v>
      </c>
      <c r="D10" s="3"/>
      <c r="E10" s="3"/>
      <c r="F10" s="3"/>
      <c r="G10" s="3"/>
      <c r="H10" s="3"/>
      <c r="I10" s="3"/>
      <c r="J10" s="3"/>
      <c r="K10" s="3"/>
      <c r="L10" s="3"/>
      <c r="M10" s="3"/>
      <c r="N10" s="3"/>
      <c r="O10" s="3"/>
    </row>
    <row r="11" spans="1:24" x14ac:dyDescent="0.25">
      <c r="B11" s="3" t="s">
        <v>128</v>
      </c>
      <c r="C11" s="10">
        <v>30000</v>
      </c>
      <c r="D11" s="10">
        <v>90000</v>
      </c>
      <c r="E11" s="10"/>
      <c r="F11" s="3"/>
      <c r="G11" s="3"/>
      <c r="H11" s="3"/>
      <c r="I11" s="3"/>
      <c r="J11" s="3"/>
      <c r="K11" s="3"/>
      <c r="L11" s="3"/>
      <c r="M11" s="3"/>
      <c r="N11" s="3"/>
      <c r="O11" s="3"/>
    </row>
    <row r="12" spans="1:24" x14ac:dyDescent="0.25">
      <c r="B12" s="3" t="s">
        <v>129</v>
      </c>
      <c r="C12" s="3"/>
      <c r="D12" s="10">
        <v>5000</v>
      </c>
      <c r="E12" s="3"/>
      <c r="F12" s="3"/>
      <c r="G12" s="3"/>
      <c r="H12" s="3"/>
      <c r="I12" s="3"/>
      <c r="J12" s="3"/>
      <c r="K12" s="3"/>
      <c r="L12" s="3"/>
      <c r="M12" s="3"/>
      <c r="N12" s="3"/>
      <c r="O12" s="3"/>
    </row>
    <row r="13" spans="1:24" x14ac:dyDescent="0.25">
      <c r="B13" s="3" t="s">
        <v>130</v>
      </c>
      <c r="C13" s="3" t="s">
        <v>118</v>
      </c>
      <c r="D13" s="9">
        <v>1200000</v>
      </c>
      <c r="E13" s="10"/>
      <c r="F13" s="3"/>
      <c r="G13" s="3"/>
      <c r="H13" s="3"/>
      <c r="I13" s="3"/>
      <c r="J13" s="3"/>
      <c r="K13" s="3"/>
      <c r="L13" s="3"/>
      <c r="M13" s="3"/>
      <c r="N13" s="3"/>
      <c r="O13" s="3"/>
    </row>
    <row r="14" spans="1:24" x14ac:dyDescent="0.25">
      <c r="B14" s="51" t="s">
        <v>120</v>
      </c>
      <c r="C14" s="10">
        <f>SUM(C9:C13)</f>
        <v>50000</v>
      </c>
      <c r="D14" s="10">
        <f>SUM(D9:D13)</f>
        <v>1295000</v>
      </c>
      <c r="E14" s="10">
        <f>SUM(E9:E13)</f>
        <v>0</v>
      </c>
      <c r="F14" s="10">
        <f>SUM(F9:F13)</f>
        <v>0</v>
      </c>
      <c r="G14" s="3"/>
      <c r="H14" s="3"/>
      <c r="I14" s="3"/>
      <c r="J14" s="3"/>
      <c r="K14" s="3"/>
      <c r="L14" s="3"/>
      <c r="M14" s="3"/>
      <c r="N14" s="3"/>
      <c r="O14" s="3"/>
    </row>
    <row r="15" spans="1:24" x14ac:dyDescent="0.25">
      <c r="B15" s="51" t="s">
        <v>124</v>
      </c>
      <c r="C15" s="10">
        <f>C14*0.1</f>
        <v>5000</v>
      </c>
      <c r="D15" s="10">
        <f t="shared" ref="D15:F15" si="0">D14*0.1</f>
        <v>129500</v>
      </c>
      <c r="E15" s="10">
        <f t="shared" si="0"/>
        <v>0</v>
      </c>
      <c r="F15" s="10">
        <f t="shared" si="0"/>
        <v>0</v>
      </c>
      <c r="G15" s="3"/>
      <c r="H15" s="3"/>
      <c r="I15" s="3"/>
      <c r="J15" s="3"/>
      <c r="K15" s="3"/>
      <c r="L15" s="3"/>
      <c r="M15" s="3"/>
      <c r="N15" s="3"/>
      <c r="O15" s="3"/>
    </row>
    <row r="16" spans="1:24" x14ac:dyDescent="0.25">
      <c r="B16" s="51" t="s">
        <v>131</v>
      </c>
      <c r="C16" s="10">
        <f>SUM(C14:C15)</f>
        <v>55000</v>
      </c>
      <c r="D16" s="10">
        <f>SUM(D14:D15)</f>
        <v>1424500</v>
      </c>
      <c r="E16" s="10">
        <f>SUM(E14:E15)</f>
        <v>0</v>
      </c>
      <c r="F16" s="10">
        <f>SUM(F14:F15)</f>
        <v>0</v>
      </c>
      <c r="G16" s="3"/>
      <c r="H16" s="3"/>
      <c r="I16" s="3"/>
      <c r="J16" s="3"/>
      <c r="K16" s="3"/>
      <c r="L16" s="3"/>
      <c r="M16" s="3"/>
      <c r="N16" s="3"/>
      <c r="O16" s="3"/>
    </row>
    <row r="17" spans="2:15" x14ac:dyDescent="0.25">
      <c r="C17" s="2"/>
      <c r="D17" s="2"/>
      <c r="E17" s="2"/>
      <c r="F17" s="2"/>
    </row>
    <row r="18" spans="2:15" x14ac:dyDescent="0.25">
      <c r="B18" s="3" t="s">
        <v>132</v>
      </c>
      <c r="C18" s="3">
        <v>7</v>
      </c>
    </row>
    <row r="19" spans="2:15" x14ac:dyDescent="0.25">
      <c r="B19" s="52" t="s">
        <v>133</v>
      </c>
      <c r="C19" s="52">
        <v>0.05</v>
      </c>
    </row>
    <row r="20" spans="2:15" x14ac:dyDescent="0.25">
      <c r="B20" s="51" t="s">
        <v>134</v>
      </c>
      <c r="C20" s="10">
        <f>PMT($C19,$C18,$C16)</f>
        <v>-9505.0900145393898</v>
      </c>
      <c r="D20" s="10">
        <f t="shared" ref="D20:I20" si="1">PMT($C19,$C18,$C16)</f>
        <v>-9505.0900145393898</v>
      </c>
      <c r="E20" s="10">
        <f t="shared" si="1"/>
        <v>-9505.0900145393898</v>
      </c>
      <c r="F20" s="10">
        <f t="shared" si="1"/>
        <v>-9505.0900145393898</v>
      </c>
      <c r="G20" s="10">
        <f t="shared" si="1"/>
        <v>-9505.0900145393898</v>
      </c>
      <c r="H20" s="10">
        <f t="shared" si="1"/>
        <v>-9505.0900145393898</v>
      </c>
      <c r="I20" s="10">
        <f t="shared" si="1"/>
        <v>-9505.0900145393898</v>
      </c>
      <c r="J20" s="3"/>
      <c r="K20" s="3"/>
      <c r="L20" s="3"/>
      <c r="M20" s="3"/>
      <c r="N20" s="12"/>
      <c r="O20" s="3"/>
    </row>
    <row r="21" spans="2:15" x14ac:dyDescent="0.25">
      <c r="B21" s="51" t="s">
        <v>135</v>
      </c>
      <c r="C21" s="3"/>
      <c r="D21" s="10">
        <f>PMT($C19,$C18,$D16)</f>
        <v>-246181.83137657019</v>
      </c>
      <c r="E21" s="10">
        <f t="shared" ref="E21:J21" si="2">PMT($C19,$C18,$D16)</f>
        <v>-246181.83137657019</v>
      </c>
      <c r="F21" s="10">
        <f t="shared" si="2"/>
        <v>-246181.83137657019</v>
      </c>
      <c r="G21" s="10">
        <f t="shared" si="2"/>
        <v>-246181.83137657019</v>
      </c>
      <c r="H21" s="10">
        <f t="shared" si="2"/>
        <v>-246181.83137657019</v>
      </c>
      <c r="I21" s="10">
        <f t="shared" si="2"/>
        <v>-246181.83137657019</v>
      </c>
      <c r="J21" s="10">
        <f t="shared" si="2"/>
        <v>-246181.83137657019</v>
      </c>
      <c r="K21" s="3"/>
      <c r="L21" s="3"/>
      <c r="M21" s="3"/>
      <c r="N21" s="3"/>
      <c r="O21" s="3"/>
    </row>
    <row r="22" spans="2:15" x14ac:dyDescent="0.25">
      <c r="B22" s="51" t="s">
        <v>136</v>
      </c>
      <c r="C22" s="3"/>
      <c r="D22" s="3"/>
      <c r="E22" s="10">
        <f>PMT($C19,$C18,$E16)</f>
        <v>0</v>
      </c>
      <c r="F22" s="10">
        <f t="shared" ref="F22:K22" si="3">PMT($C19,$C18,$E16)</f>
        <v>0</v>
      </c>
      <c r="G22" s="10">
        <f t="shared" si="3"/>
        <v>0</v>
      </c>
      <c r="H22" s="10">
        <f t="shared" si="3"/>
        <v>0</v>
      </c>
      <c r="I22" s="10">
        <f t="shared" si="3"/>
        <v>0</v>
      </c>
      <c r="J22" s="10">
        <f t="shared" si="3"/>
        <v>0</v>
      </c>
      <c r="K22" s="10">
        <f t="shared" si="3"/>
        <v>0</v>
      </c>
      <c r="L22" s="3"/>
      <c r="M22" s="3"/>
      <c r="N22" s="3"/>
      <c r="O22" s="3"/>
    </row>
    <row r="23" spans="2:15" x14ac:dyDescent="0.25">
      <c r="B23" s="51" t="s">
        <v>139</v>
      </c>
      <c r="C23" s="3"/>
      <c r="D23" s="3"/>
      <c r="E23" s="3"/>
      <c r="F23" s="10">
        <f>PMT($C19,$C18,$F16)</f>
        <v>0</v>
      </c>
      <c r="G23" s="10">
        <f t="shared" ref="G23:L23" si="4">PMT($C19,$C18,$F16)</f>
        <v>0</v>
      </c>
      <c r="H23" s="10">
        <f t="shared" si="4"/>
        <v>0</v>
      </c>
      <c r="I23" s="10">
        <f t="shared" si="4"/>
        <v>0</v>
      </c>
      <c r="J23" s="10">
        <f t="shared" si="4"/>
        <v>0</v>
      </c>
      <c r="K23" s="10">
        <f t="shared" si="4"/>
        <v>0</v>
      </c>
      <c r="L23" s="10">
        <f t="shared" si="4"/>
        <v>0</v>
      </c>
      <c r="M23" s="3"/>
      <c r="N23" s="3"/>
      <c r="O23" s="3"/>
    </row>
    <row r="24" spans="2:15" x14ac:dyDescent="0.25">
      <c r="B24" s="3"/>
      <c r="C24" s="3"/>
      <c r="D24" s="3"/>
      <c r="E24" s="3"/>
      <c r="F24" s="10"/>
      <c r="G24" s="10"/>
      <c r="H24" s="10"/>
      <c r="I24" s="10"/>
      <c r="J24" s="10"/>
      <c r="K24" s="10"/>
      <c r="L24" s="10"/>
      <c r="M24" s="3"/>
      <c r="N24" s="3"/>
      <c r="O24" s="3"/>
    </row>
    <row r="25" spans="2:15" x14ac:dyDescent="0.25">
      <c r="B25" s="51" t="s">
        <v>137</v>
      </c>
      <c r="C25" s="10">
        <f>SUM(C20:C23)</f>
        <v>-9505.0900145393898</v>
      </c>
      <c r="D25" s="10">
        <f t="shared" ref="D25:L25" si="5">SUM(D20:D23)</f>
        <v>-255686.92139110959</v>
      </c>
      <c r="E25" s="10">
        <f t="shared" si="5"/>
        <v>-255686.92139110959</v>
      </c>
      <c r="F25" s="10">
        <f t="shared" si="5"/>
        <v>-255686.92139110959</v>
      </c>
      <c r="G25" s="10">
        <f t="shared" si="5"/>
        <v>-255686.92139110959</v>
      </c>
      <c r="H25" s="10">
        <f t="shared" si="5"/>
        <v>-255686.92139110959</v>
      </c>
      <c r="I25" s="10">
        <f t="shared" si="5"/>
        <v>-255686.92139110959</v>
      </c>
      <c r="J25" s="10">
        <f t="shared" si="5"/>
        <v>-246181.83137657019</v>
      </c>
      <c r="K25" s="10">
        <f t="shared" si="5"/>
        <v>0</v>
      </c>
      <c r="L25" s="10">
        <f t="shared" si="5"/>
        <v>0</v>
      </c>
      <c r="M25" s="3"/>
      <c r="N25" s="3"/>
      <c r="O25" s="3"/>
    </row>
    <row r="26" spans="2:15" x14ac:dyDescent="0.25">
      <c r="B26" t="s">
        <v>121</v>
      </c>
    </row>
    <row r="28" spans="2:15" x14ac:dyDescent="0.25">
      <c r="B28" t="s">
        <v>479</v>
      </c>
    </row>
    <row r="29" spans="2:15" x14ac:dyDescent="0.25">
      <c r="B29" t="s">
        <v>476</v>
      </c>
    </row>
    <row r="30" spans="2:15" x14ac:dyDescent="0.25">
      <c r="B30" t="s">
        <v>480</v>
      </c>
      <c r="D30" s="2"/>
      <c r="J30" s="2"/>
    </row>
    <row r="31" spans="2:15" x14ac:dyDescent="0.25">
      <c r="B31" t="s">
        <v>138</v>
      </c>
    </row>
    <row r="32" spans="2:15" x14ac:dyDescent="0.25">
      <c r="B32" t="s">
        <v>477</v>
      </c>
      <c r="D32" s="2"/>
      <c r="M32" s="2"/>
    </row>
    <row r="33" spans="2:2" x14ac:dyDescent="0.25">
      <c r="B33" t="s">
        <v>478</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0"/>
  <sheetViews>
    <sheetView zoomScale="80" zoomScaleNormal="80" workbookViewId="0">
      <selection sqref="A1:A3"/>
    </sheetView>
  </sheetViews>
  <sheetFormatPr defaultRowHeight="15" x14ac:dyDescent="0.25"/>
  <cols>
    <col min="2" max="2" width="61.5703125" customWidth="1"/>
    <col min="3" max="3" width="12.85546875" bestFit="1" customWidth="1"/>
    <col min="4" max="4" width="14.140625" customWidth="1"/>
    <col min="5" max="12" width="12.85546875" bestFit="1" customWidth="1"/>
    <col min="13" max="21" width="13.85546875" bestFit="1" customWidth="1"/>
    <col min="22" max="22" width="12.42578125" customWidth="1"/>
  </cols>
  <sheetData>
    <row r="1" spans="1:22" ht="18.75" x14ac:dyDescent="0.3">
      <c r="A1" s="234" t="s">
        <v>528</v>
      </c>
    </row>
    <row r="2" spans="1:22" ht="18.75" x14ac:dyDescent="0.3">
      <c r="A2" s="234" t="s">
        <v>656</v>
      </c>
    </row>
    <row r="3" spans="1:22" ht="18.75" x14ac:dyDescent="0.3">
      <c r="A3" s="234" t="s">
        <v>1484</v>
      </c>
    </row>
    <row r="4" spans="1:22" x14ac:dyDescent="0.25">
      <c r="C4" s="3">
        <v>0.04</v>
      </c>
      <c r="D4" s="3" t="s">
        <v>660</v>
      </c>
    </row>
    <row r="5" spans="1:22" x14ac:dyDescent="0.25">
      <c r="B5" t="s">
        <v>657</v>
      </c>
    </row>
    <row r="6" spans="1:22" x14ac:dyDescent="0.25">
      <c r="C6" s="3">
        <v>1</v>
      </c>
      <c r="D6" s="3">
        <v>2</v>
      </c>
      <c r="E6" s="3">
        <v>3</v>
      </c>
      <c r="F6" s="3">
        <v>4</v>
      </c>
      <c r="G6" s="3">
        <v>5</v>
      </c>
      <c r="H6" s="3">
        <v>6</v>
      </c>
      <c r="I6" s="3">
        <v>7</v>
      </c>
      <c r="J6" s="3">
        <v>8</v>
      </c>
      <c r="K6" s="3">
        <v>9</v>
      </c>
      <c r="L6" s="3">
        <v>10</v>
      </c>
      <c r="M6" s="3">
        <v>11</v>
      </c>
      <c r="N6" s="3">
        <v>12</v>
      </c>
      <c r="O6" s="3">
        <v>13</v>
      </c>
      <c r="P6" s="3">
        <v>14</v>
      </c>
      <c r="Q6" s="3">
        <v>15</v>
      </c>
      <c r="R6" s="3">
        <v>16</v>
      </c>
      <c r="S6" s="3">
        <v>17</v>
      </c>
      <c r="T6" s="3">
        <v>18</v>
      </c>
      <c r="U6" s="3">
        <v>19</v>
      </c>
      <c r="V6" s="3">
        <v>20</v>
      </c>
    </row>
    <row r="7" spans="1:22" x14ac:dyDescent="0.25">
      <c r="C7" s="3" t="s">
        <v>88</v>
      </c>
      <c r="D7" s="3" t="s">
        <v>89</v>
      </c>
      <c r="E7" s="3" t="s">
        <v>90</v>
      </c>
      <c r="F7" s="3" t="s">
        <v>91</v>
      </c>
      <c r="G7" s="3" t="s">
        <v>92</v>
      </c>
      <c r="H7" s="3" t="s">
        <v>93</v>
      </c>
      <c r="I7" s="3" t="s">
        <v>106</v>
      </c>
      <c r="J7" s="3" t="s">
        <v>107</v>
      </c>
      <c r="K7" s="3" t="s">
        <v>108</v>
      </c>
      <c r="L7" s="3" t="s">
        <v>109</v>
      </c>
      <c r="M7" s="3" t="s">
        <v>110</v>
      </c>
      <c r="N7" s="3" t="s">
        <v>111</v>
      </c>
      <c r="O7" s="3" t="s">
        <v>112</v>
      </c>
      <c r="P7" s="3" t="s">
        <v>113</v>
      </c>
      <c r="Q7" s="3" t="s">
        <v>114</v>
      </c>
      <c r="R7" s="3" t="s">
        <v>115</v>
      </c>
      <c r="S7" s="3" t="s">
        <v>116</v>
      </c>
      <c r="T7" s="3" t="s">
        <v>117</v>
      </c>
      <c r="U7" s="3" t="s">
        <v>266</v>
      </c>
      <c r="V7" s="3" t="s">
        <v>267</v>
      </c>
    </row>
    <row r="8" spans="1:22" x14ac:dyDescent="0.25">
      <c r="B8" s="59" t="s">
        <v>513</v>
      </c>
      <c r="C8" s="9">
        <f>'C1'!C27</f>
        <v>692023.25588398241</v>
      </c>
      <c r="D8" s="9">
        <f>'C1'!D27</f>
        <v>715914.94638311886</v>
      </c>
      <c r="E8" s="9">
        <f>'C1'!E27</f>
        <v>740890.89626040263</v>
      </c>
      <c r="F8" s="9">
        <f>'C1'!F27</f>
        <v>783933.2094520008</v>
      </c>
      <c r="G8" s="9">
        <f>'C1'!G27</f>
        <v>804782.96843490796</v>
      </c>
      <c r="H8" s="9">
        <f>'C1'!H27</f>
        <v>823820.46514345694</v>
      </c>
      <c r="I8" s="9">
        <f>'C1'!I27</f>
        <v>868299.26314701757</v>
      </c>
      <c r="J8" s="9">
        <f>'C1'!J27</f>
        <v>889229.92558468808</v>
      </c>
      <c r="K8" s="9">
        <f>'C1'!K27</f>
        <v>910989.13505007664</v>
      </c>
      <c r="L8" s="9">
        <f>'C1'!L27</f>
        <v>962027.30685352674</v>
      </c>
      <c r="M8" s="9">
        <f>'C1'!M27</f>
        <v>986091.65519568068</v>
      </c>
      <c r="N8" s="9">
        <f>'C1'!N27</f>
        <v>1011195.3111876034</v>
      </c>
      <c r="O8" s="9">
        <f>'C1'!O27</f>
        <v>1069967.08125854</v>
      </c>
      <c r="P8" s="9">
        <f>'C1'!P27</f>
        <v>1097915.9515847857</v>
      </c>
      <c r="Q8" s="9">
        <f>'C1'!Q27</f>
        <v>1127162.0865500197</v>
      </c>
      <c r="R8" s="9">
        <f>'C1'!R27</f>
        <v>1195122.1706696604</v>
      </c>
      <c r="S8" s="9">
        <f>'C1'!S27</f>
        <v>1227889.4062275335</v>
      </c>
      <c r="T8" s="9">
        <f>'C1'!T27</f>
        <v>1262337.1484736283</v>
      </c>
      <c r="U8" s="9">
        <f>'C1'!U27</f>
        <v>1341341.4512570091</v>
      </c>
      <c r="V8" s="9">
        <f>'C1'!V27</f>
        <v>1380252.1525605305</v>
      </c>
    </row>
    <row r="9" spans="1:22" x14ac:dyDescent="0.25">
      <c r="B9" s="59" t="s">
        <v>473</v>
      </c>
      <c r="C9" s="9">
        <f>'C2'!C27</f>
        <v>878457.99874112522</v>
      </c>
      <c r="D9" s="9">
        <f>'C2'!D27</f>
        <v>911889.07209740439</v>
      </c>
      <c r="E9" s="9">
        <f>'C2'!E27</f>
        <v>947176.26128897408</v>
      </c>
      <c r="F9" s="9">
        <f>'C2'!F27</f>
        <v>1001375.2142611437</v>
      </c>
      <c r="G9" s="9">
        <f>'C2'!G27</f>
        <v>1034307.8390682337</v>
      </c>
      <c r="H9" s="9">
        <f>'C2'!H27</f>
        <v>1066443.2614902491</v>
      </c>
      <c r="I9" s="9">
        <f>'C2'!I27</f>
        <v>1125132.6865516258</v>
      </c>
      <c r="J9" s="9">
        <f>'C2'!J27</f>
        <v>1161494.0057013563</v>
      </c>
      <c r="K9" s="9">
        <f>'C2'!K27</f>
        <v>1200021.8838374431</v>
      </c>
      <c r="L9" s="9">
        <f>'C2'!L27</f>
        <v>1269296.4363918419</v>
      </c>
      <c r="M9" s="9">
        <f>'C2'!M27</f>
        <v>1313207.4656774837</v>
      </c>
      <c r="N9" s="9">
        <f>'C2'!N27</f>
        <v>1359924.8660670361</v>
      </c>
      <c r="O9" s="9">
        <f>'C2'!O27</f>
        <v>1442249.7982423543</v>
      </c>
      <c r="P9" s="9">
        <f>'C2'!P27</f>
        <v>1495880.7510157481</v>
      </c>
      <c r="Q9" s="9">
        <f>'C2'!Q27</f>
        <v>1553146.2528878211</v>
      </c>
      <c r="R9" s="9">
        <f>'C2'!R27</f>
        <v>1651692.0983442592</v>
      </c>
      <c r="S9" s="9">
        <f>'C2'!S27</f>
        <v>1717863.4182666696</v>
      </c>
      <c r="T9" s="9">
        <f>'C2'!T27</f>
        <v>1788810.5951456977</v>
      </c>
      <c r="U9" s="9">
        <f>'C2'!U27</f>
        <v>1907714.3166938848</v>
      </c>
      <c r="V9" s="9">
        <f>'C2'!V27</f>
        <v>1990259.4201206453</v>
      </c>
    </row>
    <row r="10" spans="1:22" x14ac:dyDescent="0.25">
      <c r="B10" s="60" t="s">
        <v>474</v>
      </c>
      <c r="C10" s="9">
        <f>'C3'!C27</f>
        <v>1076673.0089108218</v>
      </c>
      <c r="D10" s="9">
        <f>'C3'!D27</f>
        <v>1121555.2558519519</v>
      </c>
      <c r="E10" s="9">
        <f>'C3'!E27</f>
        <v>1168872.6324682338</v>
      </c>
      <c r="F10" s="9">
        <f>'C3'!F27</f>
        <v>1252627.1422103788</v>
      </c>
      <c r="G10" s="9">
        <f>'C3'!G27</f>
        <v>1292342.7478583206</v>
      </c>
      <c r="H10" s="9">
        <f>'C3'!H27</f>
        <v>1328826.2380327883</v>
      </c>
      <c r="I10" s="9">
        <f>'C3'!I27</f>
        <v>1416635.7967861872</v>
      </c>
      <c r="J10" s="9">
        <f>'C3'!J27</f>
        <v>1457848.9493218672</v>
      </c>
      <c r="K10" s="9">
        <f>'C3'!K27</f>
        <v>1501281.3406912398</v>
      </c>
      <c r="L10" s="9">
        <f>'C3'!L27</f>
        <v>1603902.5552330625</v>
      </c>
      <c r="M10" s="9">
        <f>'C3'!M27</f>
        <v>1653282.901223301</v>
      </c>
      <c r="N10" s="9">
        <f>'C3'!N27</f>
        <v>1705532.3645467358</v>
      </c>
      <c r="O10" s="9">
        <f>'C3'!O27</f>
        <v>1826000.9150072862</v>
      </c>
      <c r="P10" s="9">
        <f>'C3'!P27</f>
        <v>1885808.3837323519</v>
      </c>
      <c r="Q10" s="9">
        <f>'C3'!Q27</f>
        <v>1949307.415599124</v>
      </c>
      <c r="R10" s="9">
        <f>'C3'!R27</f>
        <v>2091455.2042459399</v>
      </c>
      <c r="S10" s="9">
        <f>'C3'!S27</f>
        <v>2164574.6437331266</v>
      </c>
      <c r="T10" s="9">
        <f>'C3'!T27</f>
        <v>2242562.8710755166</v>
      </c>
      <c r="U10" s="9">
        <f>'C3'!U27</f>
        <v>2411337.756971946</v>
      </c>
      <c r="V10" s="9">
        <f>'C3'!V27</f>
        <v>2501781.6163999601</v>
      </c>
    </row>
    <row r="11" spans="1:22" x14ac:dyDescent="0.25">
      <c r="B11" s="61" t="s">
        <v>475</v>
      </c>
      <c r="C11" s="9">
        <f>'C4'!C27</f>
        <v>1038005.0653909079</v>
      </c>
      <c r="D11" s="9">
        <f>'C4'!D27</f>
        <v>1082107.3067809497</v>
      </c>
      <c r="E11" s="9">
        <f>'C4'!E27</f>
        <v>1128729.8995685019</v>
      </c>
      <c r="F11" s="9">
        <f>'C4'!F27</f>
        <v>1207584.8726096067</v>
      </c>
      <c r="G11" s="9">
        <f>'C4'!G27</f>
        <v>1248479.8626179697</v>
      </c>
      <c r="H11" s="9">
        <f>'C4'!H27</f>
        <v>1287073.4230347222</v>
      </c>
      <c r="I11" s="9">
        <f>'C4'!I27</f>
        <v>1371029.8199249431</v>
      </c>
      <c r="J11" s="9">
        <f>'C4'!J27</f>
        <v>1414944.2332683038</v>
      </c>
      <c r="K11" s="9">
        <f>'C4'!K27</f>
        <v>1461479.6391530761</v>
      </c>
      <c r="L11" s="9">
        <f>'C4'!L27</f>
        <v>1560421.1586797554</v>
      </c>
      <c r="M11" s="9">
        <f>'C4'!M27</f>
        <v>1613721.1216798653</v>
      </c>
      <c r="N11" s="9">
        <f>'C4'!N27</f>
        <v>1670428.2649115752</v>
      </c>
      <c r="O11" s="9">
        <f>'C4'!O27</f>
        <v>1787663.2673123849</v>
      </c>
      <c r="P11" s="9">
        <f>'C4'!P27</f>
        <v>1853045.6195267495</v>
      </c>
      <c r="Q11" s="9">
        <f>'C4'!Q27</f>
        <v>1922843.9838137804</v>
      </c>
      <c r="R11" s="9">
        <f>'C4'!R27</f>
        <v>2062592.487971253</v>
      </c>
      <c r="S11" s="9">
        <f>'C4'!S27</f>
        <v>2143537.8790168972</v>
      </c>
      <c r="T11" s="9">
        <f>'C4'!T27</f>
        <v>2230313.5964704617</v>
      </c>
      <c r="U11" s="9">
        <f>'C4'!U27</f>
        <v>2398057.9894767851</v>
      </c>
      <c r="V11" s="9">
        <f>'C4'!V27</f>
        <v>2499348.4174032155</v>
      </c>
    </row>
    <row r="12" spans="1:22" x14ac:dyDescent="0.25">
      <c r="B12" s="61" t="s">
        <v>481</v>
      </c>
      <c r="C12" s="9">
        <f>'C5'!C27</f>
        <v>774161.94589852181</v>
      </c>
      <c r="D12" s="9">
        <f>'C5'!D27</f>
        <v>1051443.8277742285</v>
      </c>
      <c r="E12" s="9">
        <f>'C5'!E27</f>
        <v>1206624.6048307719</v>
      </c>
      <c r="F12" s="9">
        <f>'C5'!F27</f>
        <v>1278058.3164223456</v>
      </c>
      <c r="G12" s="9">
        <f>'C5'!G27</f>
        <v>1304421.7020061044</v>
      </c>
      <c r="H12" s="9">
        <f>'C5'!H27</f>
        <v>1326410.9768031058</v>
      </c>
      <c r="I12" s="9">
        <f>'C5'!I27</f>
        <v>1398462.8440856705</v>
      </c>
      <c r="J12" s="9">
        <f>'C5'!J27</f>
        <v>1413050.7394013111</v>
      </c>
      <c r="K12" s="9">
        <f>'C5'!K27</f>
        <v>1191674.1691806309</v>
      </c>
      <c r="L12" s="9">
        <f>'C5'!L27</f>
        <v>1274002.5159768395</v>
      </c>
      <c r="M12" s="9">
        <f>'C5'!M27</f>
        <v>1301287.4425568213</v>
      </c>
      <c r="N12" s="9">
        <f>'C5'!N27</f>
        <v>1329449.5491691814</v>
      </c>
      <c r="O12" s="9">
        <f>'C5'!O27</f>
        <v>1423630.6553332282</v>
      </c>
      <c r="P12" s="9">
        <f>'C5'!P27</f>
        <v>1454762.9707118769</v>
      </c>
      <c r="Q12" s="9">
        <f>'C5'!Q27</f>
        <v>1486950.2576826138</v>
      </c>
      <c r="R12" s="9">
        <f>'C5'!R27</f>
        <v>1594876.1264862439</v>
      </c>
      <c r="S12" s="9">
        <f>'C5'!S27</f>
        <v>1630607.7042419659</v>
      </c>
      <c r="T12" s="9">
        <f>'C5'!T27</f>
        <v>1667714.341847803</v>
      </c>
      <c r="U12" s="9">
        <f>'C5'!U27</f>
        <v>1791753.5471445341</v>
      </c>
      <c r="V12" s="9">
        <f>'C5'!V27</f>
        <v>1833260.596773929</v>
      </c>
    </row>
    <row r="13" spans="1:22" x14ac:dyDescent="0.25">
      <c r="B13" s="62"/>
      <c r="C13" s="22"/>
      <c r="D13" s="22"/>
      <c r="E13" s="22"/>
      <c r="F13" s="22"/>
      <c r="G13" s="22"/>
      <c r="H13" s="22"/>
      <c r="I13" s="22"/>
      <c r="J13" s="22"/>
      <c r="K13" s="22"/>
      <c r="L13" s="22"/>
      <c r="M13" s="22"/>
      <c r="N13" s="22"/>
      <c r="O13" s="22"/>
      <c r="P13" s="22"/>
      <c r="Q13" s="22"/>
      <c r="R13" s="22"/>
      <c r="S13" s="22"/>
      <c r="T13" s="22"/>
      <c r="U13" s="22"/>
      <c r="V13" s="22"/>
    </row>
    <row r="14" spans="1:22" x14ac:dyDescent="0.25">
      <c r="B14" s="62" t="s">
        <v>658</v>
      </c>
    </row>
    <row r="15" spans="1:22" x14ac:dyDescent="0.25">
      <c r="C15" s="3">
        <v>1</v>
      </c>
      <c r="D15" s="3">
        <v>2</v>
      </c>
      <c r="E15" s="3">
        <v>3</v>
      </c>
      <c r="F15" s="3">
        <v>4</v>
      </c>
      <c r="G15" s="3">
        <v>5</v>
      </c>
      <c r="H15" s="3">
        <v>6</v>
      </c>
      <c r="I15" s="3">
        <v>7</v>
      </c>
      <c r="J15" s="3">
        <v>8</v>
      </c>
      <c r="K15" s="3">
        <v>9</v>
      </c>
      <c r="L15" s="3">
        <v>10</v>
      </c>
      <c r="M15" s="3">
        <v>11</v>
      </c>
      <c r="N15" s="3">
        <v>12</v>
      </c>
      <c r="O15" s="3">
        <v>13</v>
      </c>
      <c r="P15" s="3">
        <v>14</v>
      </c>
      <c r="Q15" s="3">
        <v>15</v>
      </c>
      <c r="R15" s="3">
        <v>16</v>
      </c>
      <c r="S15" s="3">
        <v>17</v>
      </c>
      <c r="T15" s="3">
        <v>18</v>
      </c>
      <c r="U15" s="3">
        <v>19</v>
      </c>
      <c r="V15" s="15">
        <v>20</v>
      </c>
    </row>
    <row r="16" spans="1:22" x14ac:dyDescent="0.25">
      <c r="B16" s="59" t="s">
        <v>513</v>
      </c>
      <c r="C16" s="9">
        <f t="shared" ref="C16:V16" si="0">C8/((1+$C$4)^C$6)</f>
        <v>665406.97681152157</v>
      </c>
      <c r="D16" s="9">
        <f t="shared" si="0"/>
        <v>661903.61167078291</v>
      </c>
      <c r="E16" s="9">
        <f t="shared" si="0"/>
        <v>658649.30894792848</v>
      </c>
      <c r="F16" s="9">
        <f t="shared" si="0"/>
        <v>670109.39292695408</v>
      </c>
      <c r="G16" s="9">
        <f t="shared" si="0"/>
        <v>661472.93681490642</v>
      </c>
      <c r="H16" s="9">
        <f t="shared" si="0"/>
        <v>651077.28019663924</v>
      </c>
      <c r="I16" s="9">
        <f t="shared" si="0"/>
        <v>659836.07725564449</v>
      </c>
      <c r="J16" s="9">
        <f t="shared" si="0"/>
        <v>649751.59661937447</v>
      </c>
      <c r="K16" s="9">
        <f t="shared" si="0"/>
        <v>640048.88254261576</v>
      </c>
      <c r="L16" s="9">
        <f t="shared" si="0"/>
        <v>649911.1779422242</v>
      </c>
      <c r="M16" s="9">
        <f t="shared" si="0"/>
        <v>640546.33598877501</v>
      </c>
      <c r="N16" s="9">
        <f t="shared" si="0"/>
        <v>631589.60791697295</v>
      </c>
      <c r="O16" s="9">
        <f t="shared" si="0"/>
        <v>642594.50202103646</v>
      </c>
      <c r="P16" s="9">
        <f t="shared" si="0"/>
        <v>634019.10507280589</v>
      </c>
      <c r="Q16" s="9">
        <f t="shared" si="0"/>
        <v>625873.09546545392</v>
      </c>
      <c r="R16" s="9">
        <f t="shared" si="0"/>
        <v>638085.49786394078</v>
      </c>
      <c r="S16" s="9">
        <f t="shared" si="0"/>
        <v>630365.57002203166</v>
      </c>
      <c r="T16" s="9">
        <f t="shared" si="0"/>
        <v>623125.11468382168</v>
      </c>
      <c r="U16" s="9">
        <f t="shared" si="0"/>
        <v>636657.55790249142</v>
      </c>
      <c r="V16" s="9">
        <f t="shared" si="0"/>
        <v>629929.06489486038</v>
      </c>
    </row>
    <row r="17" spans="2:22" x14ac:dyDescent="0.25">
      <c r="B17" s="59" t="s">
        <v>473</v>
      </c>
      <c r="C17" s="9">
        <f t="shared" ref="C17:V17" si="1">C9/((1+$C$4)^C$6)</f>
        <v>844671.15263569728</v>
      </c>
      <c r="D17" s="9">
        <f t="shared" si="1"/>
        <v>843092.70719064749</v>
      </c>
      <c r="E17" s="9">
        <f t="shared" si="1"/>
        <v>842036.24730542896</v>
      </c>
      <c r="F17" s="9">
        <f t="shared" si="1"/>
        <v>855979.72994371515</v>
      </c>
      <c r="G17" s="9">
        <f t="shared" si="1"/>
        <v>850125.64966387034</v>
      </c>
      <c r="H17" s="9">
        <f t="shared" si="1"/>
        <v>842825.60042277595</v>
      </c>
      <c r="I17" s="9">
        <f t="shared" si="1"/>
        <v>855008.37072647398</v>
      </c>
      <c r="J17" s="9">
        <f t="shared" si="1"/>
        <v>848692.29313449934</v>
      </c>
      <c r="K17" s="9">
        <f t="shared" si="1"/>
        <v>843119.4579885077</v>
      </c>
      <c r="L17" s="9">
        <f t="shared" si="1"/>
        <v>857491.19204460271</v>
      </c>
      <c r="M17" s="9">
        <f t="shared" si="1"/>
        <v>853034.52889061801</v>
      </c>
      <c r="N17" s="9">
        <f t="shared" si="1"/>
        <v>849405.05899603595</v>
      </c>
      <c r="O17" s="9">
        <f t="shared" si="1"/>
        <v>866177.85455732571</v>
      </c>
      <c r="P17" s="9">
        <f t="shared" si="1"/>
        <v>863833.86058436416</v>
      </c>
      <c r="Q17" s="9">
        <f t="shared" si="1"/>
        <v>862406.98175074207</v>
      </c>
      <c r="R17" s="9">
        <f t="shared" si="1"/>
        <v>881851.91502170218</v>
      </c>
      <c r="S17" s="9">
        <f t="shared" si="1"/>
        <v>881905.11896557733</v>
      </c>
      <c r="T17" s="9">
        <f t="shared" si="1"/>
        <v>883007.21292690735</v>
      </c>
      <c r="U17" s="9">
        <f t="shared" si="1"/>
        <v>905482.1476692229</v>
      </c>
      <c r="V17" s="9">
        <f t="shared" si="1"/>
        <v>908328.41889721574</v>
      </c>
    </row>
    <row r="18" spans="2:22" x14ac:dyDescent="0.25">
      <c r="B18" s="60" t="s">
        <v>474</v>
      </c>
      <c r="C18" s="9">
        <f t="shared" ref="C18:V18" si="2">C10/((1+$C$4)^C$6)</f>
        <v>1035262.5085680978</v>
      </c>
      <c r="D18" s="9">
        <f t="shared" si="2"/>
        <v>1036940.8800406359</v>
      </c>
      <c r="E18" s="9">
        <f t="shared" si="2"/>
        <v>1039123.5140143464</v>
      </c>
      <c r="F18" s="9">
        <f t="shared" si="2"/>
        <v>1070750.93095902</v>
      </c>
      <c r="G18" s="9">
        <f t="shared" si="2"/>
        <v>1062211.5356886196</v>
      </c>
      <c r="H18" s="9">
        <f t="shared" si="2"/>
        <v>1050190.6780886569</v>
      </c>
      <c r="I18" s="9">
        <f t="shared" si="2"/>
        <v>1076526.7767975219</v>
      </c>
      <c r="J18" s="9">
        <f t="shared" si="2"/>
        <v>1065235.9476419217</v>
      </c>
      <c r="K18" s="9">
        <f t="shared" si="2"/>
        <v>1054780.3563416682</v>
      </c>
      <c r="L18" s="9">
        <f t="shared" si="2"/>
        <v>1083539.0966035982</v>
      </c>
      <c r="M18" s="9">
        <f t="shared" si="2"/>
        <v>1073941.047114254</v>
      </c>
      <c r="N18" s="9">
        <f t="shared" si="2"/>
        <v>1065270.4828592034</v>
      </c>
      <c r="O18" s="9">
        <f t="shared" si="2"/>
        <v>1096648.8308115867</v>
      </c>
      <c r="P18" s="9">
        <f t="shared" si="2"/>
        <v>1089007.3525818957</v>
      </c>
      <c r="Q18" s="9">
        <f t="shared" si="2"/>
        <v>1082381.2127579465</v>
      </c>
      <c r="R18" s="9">
        <f t="shared" si="2"/>
        <v>1116645.0326276079</v>
      </c>
      <c r="S18" s="9">
        <f t="shared" si="2"/>
        <v>1111234.7107417143</v>
      </c>
      <c r="T18" s="9">
        <f t="shared" si="2"/>
        <v>1106992.0962987526</v>
      </c>
      <c r="U18" s="9">
        <f t="shared" si="2"/>
        <v>1144523.1981708717</v>
      </c>
      <c r="V18" s="9">
        <f t="shared" si="2"/>
        <v>1141780.4719713102</v>
      </c>
    </row>
    <row r="19" spans="2:22" x14ac:dyDescent="0.25">
      <c r="B19" s="61" t="s">
        <v>475</v>
      </c>
      <c r="C19" s="9">
        <f t="shared" ref="C19:V19" si="3">C11/((1+$C$4)^C$6)</f>
        <v>998081.79364510369</v>
      </c>
      <c r="D19" s="9">
        <f t="shared" si="3"/>
        <v>1000469.033636233</v>
      </c>
      <c r="E19" s="9">
        <f t="shared" si="3"/>
        <v>1003436.7706393856</v>
      </c>
      <c r="F19" s="9">
        <f t="shared" si="3"/>
        <v>1032248.6101307892</v>
      </c>
      <c r="G19" s="9">
        <f t="shared" si="3"/>
        <v>1026159.4413289005</v>
      </c>
      <c r="H19" s="9">
        <f t="shared" si="3"/>
        <v>1017192.8219055617</v>
      </c>
      <c r="I19" s="9">
        <f t="shared" si="3"/>
        <v>1041869.9825921814</v>
      </c>
      <c r="J19" s="9">
        <f t="shared" si="3"/>
        <v>1033885.8918731917</v>
      </c>
      <c r="K19" s="9">
        <f t="shared" si="3"/>
        <v>1026816.2087874869</v>
      </c>
      <c r="L19" s="9">
        <f t="shared" si="3"/>
        <v>1054164.6230816785</v>
      </c>
      <c r="M19" s="9">
        <f t="shared" si="3"/>
        <v>1048242.4695041284</v>
      </c>
      <c r="N19" s="9">
        <f t="shared" si="3"/>
        <v>1043344.5657989173</v>
      </c>
      <c r="O19" s="9">
        <f t="shared" si="3"/>
        <v>1073624.2330826682</v>
      </c>
      <c r="P19" s="9">
        <f t="shared" si="3"/>
        <v>1070087.6726087939</v>
      </c>
      <c r="Q19" s="9">
        <f t="shared" si="3"/>
        <v>1067687.0084675709</v>
      </c>
      <c r="R19" s="9">
        <f t="shared" si="3"/>
        <v>1101234.9924360518</v>
      </c>
      <c r="S19" s="9">
        <f t="shared" si="3"/>
        <v>1100434.9985571236</v>
      </c>
      <c r="T19" s="9">
        <f t="shared" si="3"/>
        <v>1100945.5098917077</v>
      </c>
      <c r="U19" s="9">
        <f t="shared" si="3"/>
        <v>1138220.0571361568</v>
      </c>
      <c r="V19" s="9">
        <f t="shared" si="3"/>
        <v>1140669.9917116859</v>
      </c>
    </row>
    <row r="20" spans="2:22" x14ac:dyDescent="0.25">
      <c r="B20" s="61" t="s">
        <v>481</v>
      </c>
      <c r="C20" s="9">
        <f t="shared" ref="C20:V20" si="4">C12/((1+$C$4)^C$6)</f>
        <v>744386.48644088628</v>
      </c>
      <c r="D20" s="9">
        <f t="shared" si="4"/>
        <v>972118.92360782949</v>
      </c>
      <c r="E20" s="9">
        <f t="shared" si="4"/>
        <v>1072684.8799772877</v>
      </c>
      <c r="F20" s="9">
        <f t="shared" si="4"/>
        <v>1092489.6052582164</v>
      </c>
      <c r="G20" s="9">
        <f t="shared" si="4"/>
        <v>1072139.5555239865</v>
      </c>
      <c r="H20" s="9">
        <f t="shared" si="4"/>
        <v>1048281.8620554059</v>
      </c>
      <c r="I20" s="9">
        <f t="shared" si="4"/>
        <v>1062716.8263219206</v>
      </c>
      <c r="J20" s="9">
        <f t="shared" si="4"/>
        <v>1032502.3344513488</v>
      </c>
      <c r="K20" s="9">
        <f t="shared" si="4"/>
        <v>837254.4643982345</v>
      </c>
      <c r="L20" s="9">
        <f t="shared" si="4"/>
        <v>860670.45078786975</v>
      </c>
      <c r="M20" s="9">
        <f t="shared" si="4"/>
        <v>845291.50916764245</v>
      </c>
      <c r="N20" s="9">
        <f t="shared" si="4"/>
        <v>830370.26597661839</v>
      </c>
      <c r="O20" s="9">
        <f t="shared" si="4"/>
        <v>854995.67982006632</v>
      </c>
      <c r="P20" s="9">
        <f t="shared" si="4"/>
        <v>840089.36699793732</v>
      </c>
      <c r="Q20" s="9">
        <f t="shared" si="4"/>
        <v>825650.69539151236</v>
      </c>
      <c r="R20" s="9">
        <f t="shared" si="4"/>
        <v>851517.40313717118</v>
      </c>
      <c r="S20" s="9">
        <f t="shared" si="4"/>
        <v>837110.36983760144</v>
      </c>
      <c r="T20" s="9">
        <f t="shared" si="4"/>
        <v>823230.69694995694</v>
      </c>
      <c r="U20" s="9">
        <f t="shared" si="4"/>
        <v>850442.24691569177</v>
      </c>
      <c r="V20" s="9">
        <f t="shared" si="4"/>
        <v>836676.20535281172</v>
      </c>
    </row>
    <row r="21" spans="2:22" x14ac:dyDescent="0.25">
      <c r="B21" s="62"/>
      <c r="C21" s="22"/>
      <c r="D21" s="22"/>
      <c r="E21" s="22"/>
      <c r="F21" s="22"/>
      <c r="G21" s="22"/>
      <c r="H21" s="22"/>
      <c r="I21" s="22"/>
      <c r="J21" s="22"/>
      <c r="K21" s="22"/>
      <c r="L21" s="22"/>
      <c r="M21" s="22"/>
      <c r="N21" s="22"/>
      <c r="O21" s="22"/>
      <c r="P21" s="22"/>
      <c r="Q21" s="22"/>
      <c r="R21" s="22"/>
      <c r="S21" s="22"/>
      <c r="T21" s="22"/>
      <c r="U21" s="22"/>
      <c r="V21" s="22"/>
    </row>
    <row r="22" spans="2:22" x14ac:dyDescent="0.25">
      <c r="B22" s="62" t="s">
        <v>260</v>
      </c>
    </row>
    <row r="23" spans="2:22" x14ac:dyDescent="0.25">
      <c r="C23" s="3">
        <v>1</v>
      </c>
      <c r="D23" s="3">
        <v>2</v>
      </c>
      <c r="E23" s="3">
        <v>3</v>
      </c>
      <c r="F23" s="3">
        <v>4</v>
      </c>
      <c r="G23" s="3">
        <v>5</v>
      </c>
      <c r="H23" s="3">
        <v>6</v>
      </c>
      <c r="I23" s="3">
        <v>7</v>
      </c>
      <c r="J23" s="3">
        <v>8</v>
      </c>
      <c r="K23" s="3">
        <v>9</v>
      </c>
      <c r="L23" s="3">
        <v>10</v>
      </c>
      <c r="M23" s="3">
        <v>11</v>
      </c>
      <c r="N23" s="3">
        <v>12</v>
      </c>
      <c r="O23" s="3">
        <v>13</v>
      </c>
      <c r="P23" s="3">
        <v>14</v>
      </c>
      <c r="Q23" s="3">
        <v>15</v>
      </c>
      <c r="R23" s="3">
        <v>16</v>
      </c>
      <c r="S23" s="3">
        <v>17</v>
      </c>
      <c r="T23" s="3">
        <v>18</v>
      </c>
      <c r="U23" s="3">
        <v>19</v>
      </c>
      <c r="V23" s="15">
        <v>20</v>
      </c>
    </row>
    <row r="24" spans="2:22" x14ac:dyDescent="0.25">
      <c r="B24" s="59" t="s">
        <v>513</v>
      </c>
      <c r="C24" s="9">
        <f>SUM($C16:C16)</f>
        <v>665406.97681152157</v>
      </c>
      <c r="D24" s="9">
        <f>SUM($C16:D16)</f>
        <v>1327310.5884823045</v>
      </c>
      <c r="E24" s="9">
        <f>SUM($C16:E16)</f>
        <v>1985959.897430233</v>
      </c>
      <c r="F24" s="9">
        <f>SUM($C16:F16)</f>
        <v>2656069.2903571869</v>
      </c>
      <c r="G24" s="9">
        <f>SUM($C16:G16)</f>
        <v>3317542.2271720935</v>
      </c>
      <c r="H24" s="9">
        <f>SUM($C16:H16)</f>
        <v>3968619.5073687327</v>
      </c>
      <c r="I24" s="9">
        <f>SUM($C16:I16)</f>
        <v>4628455.5846243771</v>
      </c>
      <c r="J24" s="9">
        <f>SUM($C16:J16)</f>
        <v>5278207.1812437512</v>
      </c>
      <c r="K24" s="9">
        <f>SUM($C16:K16)</f>
        <v>5918256.063786367</v>
      </c>
      <c r="L24" s="9">
        <f>SUM($C16:L16)</f>
        <v>6568167.2417285908</v>
      </c>
      <c r="M24" s="9">
        <f>SUM($C16:M16)</f>
        <v>7208713.5777173657</v>
      </c>
      <c r="N24" s="9">
        <f>SUM($C16:N16)</f>
        <v>7840303.1856343383</v>
      </c>
      <c r="O24" s="9">
        <f>SUM($C16:O16)</f>
        <v>8482897.6876553744</v>
      </c>
      <c r="P24" s="9">
        <f>SUM($C16:P16)</f>
        <v>9116916.7927281801</v>
      </c>
      <c r="Q24" s="9">
        <f>SUM($C16:Q16)</f>
        <v>9742789.8881936334</v>
      </c>
      <c r="R24" s="9">
        <f>SUM($C16:R16)</f>
        <v>10380875.386057574</v>
      </c>
      <c r="S24" s="9">
        <f>SUM($C16:S16)</f>
        <v>11011240.956079606</v>
      </c>
      <c r="T24" s="9">
        <f>SUM($C16:T16)</f>
        <v>11634366.070763428</v>
      </c>
      <c r="U24" s="9">
        <f>SUM($C16:U16)</f>
        <v>12271023.628665918</v>
      </c>
      <c r="V24" s="9">
        <f>SUM($C16:V16)</f>
        <v>12900952.693560779</v>
      </c>
    </row>
    <row r="25" spans="2:22" x14ac:dyDescent="0.25">
      <c r="B25" s="59" t="s">
        <v>473</v>
      </c>
      <c r="C25" s="9">
        <f>SUM($C17:C17)</f>
        <v>844671.15263569728</v>
      </c>
      <c r="D25" s="9">
        <f>SUM($C17:D17)</f>
        <v>1687763.8598263448</v>
      </c>
      <c r="E25" s="9">
        <f>SUM($C17:E17)</f>
        <v>2529800.1071317736</v>
      </c>
      <c r="F25" s="9">
        <f>SUM($C17:F17)</f>
        <v>3385779.8370754886</v>
      </c>
      <c r="G25" s="9">
        <f>SUM($C17:G17)</f>
        <v>4235905.4867393589</v>
      </c>
      <c r="H25" s="9">
        <f>SUM($C17:H17)</f>
        <v>5078731.0871621352</v>
      </c>
      <c r="I25" s="9">
        <f>SUM($C17:I17)</f>
        <v>5933739.4578886088</v>
      </c>
      <c r="J25" s="9">
        <f>SUM($C17:J17)</f>
        <v>6782431.7510231081</v>
      </c>
      <c r="K25" s="9">
        <f>SUM($C17:K17)</f>
        <v>7625551.2090116162</v>
      </c>
      <c r="L25" s="9">
        <f>SUM($C17:L17)</f>
        <v>8483042.4010562189</v>
      </c>
      <c r="M25" s="9">
        <f>SUM($C17:M17)</f>
        <v>9336076.9299468361</v>
      </c>
      <c r="N25" s="9">
        <f>SUM($C17:N17)</f>
        <v>10185481.988942873</v>
      </c>
      <c r="O25" s="9">
        <f>SUM($C17:O17)</f>
        <v>11051659.843500199</v>
      </c>
      <c r="P25" s="9">
        <f>SUM($C17:P17)</f>
        <v>11915493.704084562</v>
      </c>
      <c r="Q25" s="9">
        <f>SUM($C17:Q17)</f>
        <v>12777900.685835304</v>
      </c>
      <c r="R25" s="9">
        <f>SUM($C17:R17)</f>
        <v>13659752.600857006</v>
      </c>
      <c r="S25" s="9">
        <f>SUM($C17:S17)</f>
        <v>14541657.719822584</v>
      </c>
      <c r="T25" s="9">
        <f>SUM($C17:T17)</f>
        <v>15424664.932749491</v>
      </c>
      <c r="U25" s="9">
        <f>SUM($C17:U17)</f>
        <v>16330147.080418713</v>
      </c>
      <c r="V25" s="9">
        <f>SUM($C17:V17)</f>
        <v>17238475.499315929</v>
      </c>
    </row>
    <row r="26" spans="2:22" x14ac:dyDescent="0.25">
      <c r="B26" s="60" t="s">
        <v>474</v>
      </c>
      <c r="C26" s="9">
        <f>SUM($C18:C18)</f>
        <v>1035262.5085680978</v>
      </c>
      <c r="D26" s="9">
        <f>SUM($C18:D18)</f>
        <v>2072203.3886087337</v>
      </c>
      <c r="E26" s="9">
        <f>SUM($C18:E18)</f>
        <v>3111326.9026230802</v>
      </c>
      <c r="F26" s="9">
        <f>SUM($C18:F18)</f>
        <v>4182077.8335821005</v>
      </c>
      <c r="G26" s="9">
        <f>SUM($C18:G18)</f>
        <v>5244289.3692707196</v>
      </c>
      <c r="H26" s="9">
        <f>SUM($C18:H18)</f>
        <v>6294480.0473593762</v>
      </c>
      <c r="I26" s="9">
        <f>SUM($C18:I18)</f>
        <v>7371006.8241568981</v>
      </c>
      <c r="J26" s="9">
        <f>SUM($C18:J18)</f>
        <v>8436242.7717988193</v>
      </c>
      <c r="K26" s="9">
        <f>SUM($C18:K18)</f>
        <v>9491023.1281404868</v>
      </c>
      <c r="L26" s="9">
        <f>SUM($C18:L18)</f>
        <v>10574562.224744085</v>
      </c>
      <c r="M26" s="9">
        <f>SUM($C18:M18)</f>
        <v>11648503.271858338</v>
      </c>
      <c r="N26" s="9">
        <f>SUM($C18:N18)</f>
        <v>12713773.754717542</v>
      </c>
      <c r="O26" s="9">
        <f>SUM($C18:O18)</f>
        <v>13810422.585529128</v>
      </c>
      <c r="P26" s="9">
        <f>SUM($C18:P18)</f>
        <v>14899429.938111024</v>
      </c>
      <c r="Q26" s="9">
        <f>SUM($C18:Q18)</f>
        <v>15981811.150868971</v>
      </c>
      <c r="R26" s="9">
        <f>SUM($C18:R18)</f>
        <v>17098456.18349658</v>
      </c>
      <c r="S26" s="9">
        <f>SUM($C18:S18)</f>
        <v>18209690.894238293</v>
      </c>
      <c r="T26" s="9">
        <f>SUM($C18:T18)</f>
        <v>19316682.990537047</v>
      </c>
      <c r="U26" s="9">
        <f>SUM($C18:U18)</f>
        <v>20461206.188707918</v>
      </c>
      <c r="V26" s="9">
        <f>SUM($C18:V18)</f>
        <v>21602986.660679229</v>
      </c>
    </row>
    <row r="27" spans="2:22" x14ac:dyDescent="0.25">
      <c r="B27" s="61" t="s">
        <v>475</v>
      </c>
      <c r="C27" s="9">
        <f>SUM($C19:C19)</f>
        <v>998081.79364510369</v>
      </c>
      <c r="D27" s="9">
        <f>SUM($C19:D19)</f>
        <v>1998550.8272813368</v>
      </c>
      <c r="E27" s="9">
        <f>SUM($C19:E19)</f>
        <v>3001987.5979207223</v>
      </c>
      <c r="F27" s="9">
        <f>SUM($C19:F19)</f>
        <v>4034236.2080515116</v>
      </c>
      <c r="G27" s="9">
        <f>SUM($C19:G19)</f>
        <v>5060395.649380412</v>
      </c>
      <c r="H27" s="9">
        <f>SUM($C19:H19)</f>
        <v>6077588.4712859737</v>
      </c>
      <c r="I27" s="9">
        <f>SUM($C19:I19)</f>
        <v>7119458.453878155</v>
      </c>
      <c r="J27" s="9">
        <f>SUM($C19:J19)</f>
        <v>8153344.345751347</v>
      </c>
      <c r="K27" s="9">
        <f>SUM($C19:K19)</f>
        <v>9180160.5545388348</v>
      </c>
      <c r="L27" s="9">
        <f>SUM($C19:L19)</f>
        <v>10234325.177620513</v>
      </c>
      <c r="M27" s="9">
        <f>SUM($C19:M19)</f>
        <v>11282567.647124643</v>
      </c>
      <c r="N27" s="9">
        <f>SUM($C19:N19)</f>
        <v>12325912.21292356</v>
      </c>
      <c r="O27" s="9">
        <f>SUM($C19:O19)</f>
        <v>13399536.446006229</v>
      </c>
      <c r="P27" s="9">
        <f>SUM($C19:P19)</f>
        <v>14469624.118615024</v>
      </c>
      <c r="Q27" s="9">
        <f>SUM($C19:Q19)</f>
        <v>15537311.127082594</v>
      </c>
      <c r="R27" s="9">
        <f>SUM($C19:R19)</f>
        <v>16638546.119518645</v>
      </c>
      <c r="S27" s="9">
        <f>SUM($C19:S19)</f>
        <v>17738981.118075769</v>
      </c>
      <c r="T27" s="9">
        <f>SUM($C19:T19)</f>
        <v>18839926.627967477</v>
      </c>
      <c r="U27" s="9">
        <f>SUM($C19:U19)</f>
        <v>19978146.685103633</v>
      </c>
      <c r="V27" s="9">
        <f>SUM($C19:V19)</f>
        <v>21118816.67681532</v>
      </c>
    </row>
    <row r="28" spans="2:22" x14ac:dyDescent="0.25">
      <c r="B28" s="61" t="s">
        <v>481</v>
      </c>
      <c r="C28" s="9">
        <f>SUM($C20:C20)</f>
        <v>744386.48644088628</v>
      </c>
      <c r="D28" s="9">
        <f>SUM($C20:D20)</f>
        <v>1716505.4100487158</v>
      </c>
      <c r="E28" s="9">
        <f>SUM($C20:E20)</f>
        <v>2789190.2900260035</v>
      </c>
      <c r="F28" s="9">
        <f>SUM($C20:F20)</f>
        <v>3881679.8952842196</v>
      </c>
      <c r="G28" s="9">
        <f>SUM($C20:G20)</f>
        <v>4953819.4508082066</v>
      </c>
      <c r="H28" s="9">
        <f>SUM($C20:H20)</f>
        <v>6002101.3128636125</v>
      </c>
      <c r="I28" s="9">
        <f>SUM($C20:I20)</f>
        <v>7064818.1391855329</v>
      </c>
      <c r="J28" s="9">
        <f>SUM($C20:J20)</f>
        <v>8097320.4736368814</v>
      </c>
      <c r="K28" s="9">
        <f>SUM($C20:K20)</f>
        <v>8934574.9380351156</v>
      </c>
      <c r="L28" s="9">
        <f>SUM($C20:L20)</f>
        <v>9795245.3888229858</v>
      </c>
      <c r="M28" s="9">
        <f>SUM($C20:M20)</f>
        <v>10640536.897990629</v>
      </c>
      <c r="N28" s="9">
        <f>SUM($C20:N20)</f>
        <v>11470907.163967248</v>
      </c>
      <c r="O28" s="9">
        <f>SUM($C20:O20)</f>
        <v>12325902.843787314</v>
      </c>
      <c r="P28" s="9">
        <f>SUM($C20:P20)</f>
        <v>13165992.210785251</v>
      </c>
      <c r="Q28" s="9">
        <f>SUM($C20:Q20)</f>
        <v>13991642.906176763</v>
      </c>
      <c r="R28" s="9">
        <f>SUM($C20:R20)</f>
        <v>14843160.309313934</v>
      </c>
      <c r="S28" s="9">
        <f>SUM($C20:S20)</f>
        <v>15680270.679151535</v>
      </c>
      <c r="T28" s="9">
        <f>SUM($C20:T20)</f>
        <v>16503501.376101492</v>
      </c>
      <c r="U28" s="9">
        <f>SUM($C20:U20)</f>
        <v>17353943.623017184</v>
      </c>
      <c r="V28" s="9">
        <f>SUM($C20:V20)</f>
        <v>18190619.828369997</v>
      </c>
    </row>
    <row r="30" spans="2:22" x14ac:dyDescent="0.25">
      <c r="B30" s="62" t="s">
        <v>64</v>
      </c>
    </row>
    <row r="31" spans="2:22" x14ac:dyDescent="0.25">
      <c r="C31" s="3">
        <v>1</v>
      </c>
      <c r="D31" s="3">
        <v>2</v>
      </c>
      <c r="E31" s="3">
        <v>3</v>
      </c>
      <c r="F31" s="3">
        <v>4</v>
      </c>
      <c r="G31" s="3">
        <v>5</v>
      </c>
      <c r="H31" s="3">
        <v>6</v>
      </c>
      <c r="I31" s="3">
        <v>7</v>
      </c>
      <c r="J31" s="3">
        <v>8</v>
      </c>
      <c r="K31" s="3">
        <v>9</v>
      </c>
      <c r="L31" s="3">
        <v>10</v>
      </c>
      <c r="M31" s="3">
        <v>11</v>
      </c>
      <c r="N31" s="3">
        <v>12</v>
      </c>
      <c r="O31" s="3">
        <v>13</v>
      </c>
      <c r="P31" s="3">
        <v>14</v>
      </c>
      <c r="Q31" s="3">
        <v>15</v>
      </c>
      <c r="R31" s="3">
        <v>16</v>
      </c>
      <c r="S31" s="3">
        <v>17</v>
      </c>
      <c r="T31" s="3">
        <v>18</v>
      </c>
      <c r="U31" s="3">
        <v>19</v>
      </c>
      <c r="V31" s="15">
        <v>20</v>
      </c>
    </row>
    <row r="32" spans="2:22" x14ac:dyDescent="0.25">
      <c r="B32" s="3" t="s">
        <v>451</v>
      </c>
      <c r="C32" s="54">
        <f>'C5'!C14</f>
        <v>6006.5154596877774</v>
      </c>
      <c r="D32" s="54">
        <f>'C5'!D14</f>
        <v>6351.8540531681019</v>
      </c>
      <c r="E32" s="54">
        <f>'C5'!E14</f>
        <v>6716.4051872502951</v>
      </c>
      <c r="F32" s="54">
        <f>'C5'!F14</f>
        <v>6965.9426139134375</v>
      </c>
      <c r="G32" s="54">
        <f>'C5'!G14</f>
        <v>7154.0452909454953</v>
      </c>
      <c r="H32" s="54">
        <f>'C5'!H14</f>
        <v>7274.6240163381981</v>
      </c>
      <c r="I32" s="54">
        <f>'C5'!I14</f>
        <v>7396.1898665383405</v>
      </c>
      <c r="J32" s="54">
        <f>'C5'!J14</f>
        <v>7519.3212021984846</v>
      </c>
      <c r="K32" s="54">
        <f>'C5'!K14</f>
        <v>7643.7894633976812</v>
      </c>
      <c r="L32" s="54">
        <f>'C5'!L14</f>
        <v>7769.4766128627671</v>
      </c>
      <c r="M32" s="54">
        <f>'C5'!M14</f>
        <v>7896.5001230715361</v>
      </c>
      <c r="N32" s="54">
        <f>'C5'!N14</f>
        <v>8024.9808987353463</v>
      </c>
      <c r="O32" s="54">
        <f>'C5'!O14</f>
        <v>8154.5549181971983</v>
      </c>
      <c r="P32" s="54">
        <f>'C5'!P14</f>
        <v>8285.8301914757958</v>
      </c>
      <c r="Q32" s="54">
        <f>'C5'!Q14</f>
        <v>8418.3172375625036</v>
      </c>
      <c r="R32" s="54">
        <f>'C5'!R14</f>
        <v>8551.8849559782357</v>
      </c>
      <c r="S32" s="54">
        <f>'C5'!S14</f>
        <v>8687.02839702649</v>
      </c>
      <c r="T32" s="54">
        <f>'C5'!T14</f>
        <v>8823.9793776971655</v>
      </c>
      <c r="U32" s="54">
        <f>'C5'!U14</f>
        <v>8962.7482754089178</v>
      </c>
      <c r="V32" s="54">
        <f>'C5'!V14</f>
        <v>9103.3448415305284</v>
      </c>
    </row>
    <row r="33" spans="1:22" x14ac:dyDescent="0.25">
      <c r="B33" s="59" t="s">
        <v>513</v>
      </c>
      <c r="C33" s="9">
        <f t="shared" ref="C33:V33" si="5">C8/C$32</f>
        <v>115.21209934918809</v>
      </c>
      <c r="D33" s="9">
        <f t="shared" si="5"/>
        <v>112.70960264366329</v>
      </c>
      <c r="E33" s="9">
        <f t="shared" si="5"/>
        <v>110.31063129824726</v>
      </c>
      <c r="F33" s="9">
        <f t="shared" si="5"/>
        <v>112.53799419567575</v>
      </c>
      <c r="G33" s="9">
        <f t="shared" si="5"/>
        <v>112.49341256666072</v>
      </c>
      <c r="H33" s="9">
        <f t="shared" si="5"/>
        <v>113.24577920360214</v>
      </c>
      <c r="I33" s="9">
        <f t="shared" si="5"/>
        <v>117.39818458086854</v>
      </c>
      <c r="J33" s="9">
        <f t="shared" si="5"/>
        <v>118.259335074647</v>
      </c>
      <c r="K33" s="9">
        <f t="shared" si="5"/>
        <v>119.18030178779152</v>
      </c>
      <c r="L33" s="9">
        <f t="shared" si="5"/>
        <v>123.82137881216364</v>
      </c>
      <c r="M33" s="9">
        <f t="shared" si="5"/>
        <v>124.87705183649339</v>
      </c>
      <c r="N33" s="9">
        <f t="shared" si="5"/>
        <v>126.00594617576688</v>
      </c>
      <c r="O33" s="9">
        <f t="shared" si="5"/>
        <v>131.21097251682835</v>
      </c>
      <c r="P33" s="9">
        <f t="shared" si="5"/>
        <v>132.50524403870688</v>
      </c>
      <c r="Q33" s="9">
        <f t="shared" si="5"/>
        <v>133.89399030017853</v>
      </c>
      <c r="R33" s="9">
        <f t="shared" si="5"/>
        <v>139.7495612746994</v>
      </c>
      <c r="S33" s="9">
        <f t="shared" si="5"/>
        <v>141.3474608472365</v>
      </c>
      <c r="T33" s="9">
        <f t="shared" si="5"/>
        <v>143.05758144270123</v>
      </c>
      <c r="U33" s="9">
        <f t="shared" si="5"/>
        <v>149.65738298566814</v>
      </c>
      <c r="V33" s="9">
        <f t="shared" si="5"/>
        <v>151.6203303936876</v>
      </c>
    </row>
    <row r="34" spans="1:22" x14ac:dyDescent="0.25">
      <c r="B34" s="59" t="s">
        <v>473</v>
      </c>
      <c r="C34" s="9">
        <f t="shared" ref="C34:V34" si="6">C9/C$32</f>
        <v>146.25085120263523</v>
      </c>
      <c r="D34" s="9">
        <f t="shared" si="6"/>
        <v>143.56266130557319</v>
      </c>
      <c r="E34" s="9">
        <f t="shared" si="6"/>
        <v>141.02428827358304</v>
      </c>
      <c r="F34" s="9">
        <f t="shared" si="6"/>
        <v>143.75300942919702</v>
      </c>
      <c r="G34" s="9">
        <f t="shared" si="6"/>
        <v>144.57664118751157</v>
      </c>
      <c r="H34" s="9">
        <f t="shared" si="6"/>
        <v>146.59771544139005</v>
      </c>
      <c r="I34" s="9">
        <f t="shared" si="6"/>
        <v>152.12328331941873</v>
      </c>
      <c r="J34" s="9">
        <f t="shared" si="6"/>
        <v>154.46793327059376</v>
      </c>
      <c r="K34" s="9">
        <f t="shared" si="6"/>
        <v>156.99305816620841</v>
      </c>
      <c r="L34" s="9">
        <f t="shared" si="6"/>
        <v>163.36961929848098</v>
      </c>
      <c r="M34" s="9">
        <f t="shared" si="6"/>
        <v>166.30246884194054</v>
      </c>
      <c r="N34" s="9">
        <f t="shared" si="6"/>
        <v>169.46144585607001</v>
      </c>
      <c r="O34" s="9">
        <f t="shared" si="6"/>
        <v>176.86431849565685</v>
      </c>
      <c r="P34" s="9">
        <f t="shared" si="6"/>
        <v>180.53480658518245</v>
      </c>
      <c r="Q34" s="9">
        <f t="shared" si="6"/>
        <v>184.49604701966894</v>
      </c>
      <c r="R34" s="9">
        <f t="shared" si="6"/>
        <v>193.13778270481012</v>
      </c>
      <c r="S34" s="9">
        <f t="shared" si="6"/>
        <v>197.75040897238028</v>
      </c>
      <c r="T34" s="9">
        <f t="shared" si="6"/>
        <v>202.72152943454995</v>
      </c>
      <c r="U34" s="9">
        <f t="shared" si="6"/>
        <v>212.84925762425777</v>
      </c>
      <c r="V34" s="9">
        <f t="shared" si="6"/>
        <v>218.62946584653676</v>
      </c>
    </row>
    <row r="35" spans="1:22" x14ac:dyDescent="0.25">
      <c r="B35" s="60" t="s">
        <v>474</v>
      </c>
      <c r="C35" s="9">
        <f t="shared" ref="C35:V35" si="7">C10/C$32</f>
        <v>179.2508512026352</v>
      </c>
      <c r="D35" s="9">
        <f t="shared" si="7"/>
        <v>176.57132019470063</v>
      </c>
      <c r="E35" s="9">
        <f t="shared" si="7"/>
        <v>174.03247717798453</v>
      </c>
      <c r="F35" s="9">
        <f t="shared" si="7"/>
        <v>179.82162811798676</v>
      </c>
      <c r="G35" s="9">
        <f t="shared" si="7"/>
        <v>180.64503302683474</v>
      </c>
      <c r="H35" s="9">
        <f t="shared" si="7"/>
        <v>182.66596803468545</v>
      </c>
      <c r="I35" s="9">
        <f t="shared" si="7"/>
        <v>191.53588838968236</v>
      </c>
      <c r="J35" s="9">
        <f t="shared" si="7"/>
        <v>193.88039293967441</v>
      </c>
      <c r="K35" s="9">
        <f t="shared" si="7"/>
        <v>196.40537561639184</v>
      </c>
      <c r="L35" s="9">
        <f t="shared" si="7"/>
        <v>206.43637083323213</v>
      </c>
      <c r="M35" s="9">
        <f t="shared" si="7"/>
        <v>209.36907179838252</v>
      </c>
      <c r="N35" s="9">
        <f t="shared" si="7"/>
        <v>212.52790331445024</v>
      </c>
      <c r="O35" s="9">
        <f t="shared" si="7"/>
        <v>223.92404408639104</v>
      </c>
      <c r="P35" s="9">
        <f t="shared" si="7"/>
        <v>227.59437982115696</v>
      </c>
      <c r="Q35" s="9">
        <f t="shared" si="7"/>
        <v>231.55547131216684</v>
      </c>
      <c r="R35" s="9">
        <f t="shared" si="7"/>
        <v>244.56072725626393</v>
      </c>
      <c r="S35" s="9">
        <f t="shared" si="7"/>
        <v>249.17319764651</v>
      </c>
      <c r="T35" s="9">
        <f t="shared" si="7"/>
        <v>254.14416501739021</v>
      </c>
      <c r="U35" s="9">
        <f t="shared" si="7"/>
        <v>269.03999564373919</v>
      </c>
      <c r="V35" s="9">
        <f t="shared" si="7"/>
        <v>274.82004251739852</v>
      </c>
    </row>
    <row r="36" spans="1:22" x14ac:dyDescent="0.25">
      <c r="B36" s="61" t="s">
        <v>475</v>
      </c>
      <c r="C36" s="9">
        <f t="shared" ref="C36:V36" si="8">C11/C$32</f>
        <v>172.81318467543977</v>
      </c>
      <c r="D36" s="9">
        <f t="shared" si="8"/>
        <v>170.36085806178579</v>
      </c>
      <c r="E36" s="9">
        <f t="shared" si="8"/>
        <v>168.05565895743783</v>
      </c>
      <c r="F36" s="9">
        <f t="shared" si="8"/>
        <v>173.35555854244836</v>
      </c>
      <c r="G36" s="9">
        <f t="shared" si="8"/>
        <v>174.51383264208658</v>
      </c>
      <c r="H36" s="9">
        <f t="shared" si="8"/>
        <v>176.92645285090512</v>
      </c>
      <c r="I36" s="9">
        <f t="shared" si="8"/>
        <v>185.36974370110784</v>
      </c>
      <c r="J36" s="9">
        <f t="shared" si="8"/>
        <v>188.17446352133555</v>
      </c>
      <c r="K36" s="9">
        <f t="shared" si="8"/>
        <v>191.19831153793254</v>
      </c>
      <c r="L36" s="9">
        <f t="shared" si="8"/>
        <v>200.83993252472092</v>
      </c>
      <c r="M36" s="9">
        <f t="shared" si="8"/>
        <v>204.3590320431945</v>
      </c>
      <c r="N36" s="9">
        <f t="shared" si="8"/>
        <v>208.15355026886326</v>
      </c>
      <c r="O36" s="9">
        <f t="shared" si="8"/>
        <v>219.22266576722006</v>
      </c>
      <c r="P36" s="9">
        <f t="shared" si="8"/>
        <v>223.64030841871525</v>
      </c>
      <c r="Q36" s="9">
        <f t="shared" si="8"/>
        <v>228.41191767329187</v>
      </c>
      <c r="R36" s="9">
        <f t="shared" si="8"/>
        <v>241.1857150310924</v>
      </c>
      <c r="S36" s="9">
        <f t="shared" si="8"/>
        <v>246.75156809094989</v>
      </c>
      <c r="T36" s="9">
        <f t="shared" si="8"/>
        <v>252.75598468732107</v>
      </c>
      <c r="U36" s="9">
        <f t="shared" si="8"/>
        <v>267.55833320191908</v>
      </c>
      <c r="V36" s="9">
        <f t="shared" si="8"/>
        <v>274.5527562573368</v>
      </c>
    </row>
    <row r="37" spans="1:22" x14ac:dyDescent="0.25">
      <c r="B37" s="61" t="s">
        <v>481</v>
      </c>
      <c r="C37" s="9">
        <f t="shared" ref="C37:V37" si="9">C12/C$32</f>
        <v>128.8870312736635</v>
      </c>
      <c r="D37" s="9">
        <f t="shared" si="9"/>
        <v>165.53337324395889</v>
      </c>
      <c r="E37" s="9">
        <f t="shared" si="9"/>
        <v>179.65333704424191</v>
      </c>
      <c r="F37" s="9">
        <f t="shared" si="9"/>
        <v>183.4724153296373</v>
      </c>
      <c r="G37" s="9">
        <f t="shared" si="9"/>
        <v>182.33344198380229</v>
      </c>
      <c r="H37" s="9">
        <f t="shared" si="9"/>
        <v>182.33395620503512</v>
      </c>
      <c r="I37" s="9">
        <f t="shared" si="9"/>
        <v>189.07881886761203</v>
      </c>
      <c r="J37" s="9">
        <f t="shared" si="9"/>
        <v>187.92264639368858</v>
      </c>
      <c r="K37" s="9">
        <f t="shared" si="9"/>
        <v>155.90096703826916</v>
      </c>
      <c r="L37" s="9">
        <f t="shared" si="9"/>
        <v>163.97533314762322</v>
      </c>
      <c r="M37" s="9">
        <f t="shared" si="9"/>
        <v>164.79293639910105</v>
      </c>
      <c r="N37" s="9">
        <f t="shared" si="9"/>
        <v>165.6638895400597</v>
      </c>
      <c r="O37" s="9">
        <f t="shared" si="9"/>
        <v>174.58103717670016</v>
      </c>
      <c r="P37" s="9">
        <f t="shared" si="9"/>
        <v>175.57238527631085</v>
      </c>
      <c r="Q37" s="9">
        <f t="shared" si="9"/>
        <v>176.63271835941828</v>
      </c>
      <c r="R37" s="9">
        <f t="shared" si="9"/>
        <v>186.49410448059621</v>
      </c>
      <c r="S37" s="9">
        <f t="shared" si="9"/>
        <v>187.70604051439634</v>
      </c>
      <c r="T37" s="9">
        <f t="shared" si="9"/>
        <v>188.99798724178729</v>
      </c>
      <c r="U37" s="9">
        <f t="shared" si="9"/>
        <v>199.91117591247834</v>
      </c>
      <c r="V37" s="9">
        <f t="shared" si="9"/>
        <v>201.3831870248811</v>
      </c>
    </row>
    <row r="38" spans="1:22" x14ac:dyDescent="0.25">
      <c r="A38">
        <v>1.03</v>
      </c>
      <c r="B38" s="15" t="s">
        <v>250</v>
      </c>
      <c r="C38" s="9">
        <v>86.5</v>
      </c>
      <c r="D38" s="9">
        <f>C38*$A38</f>
        <v>89.094999999999999</v>
      </c>
      <c r="E38" s="9">
        <f t="shared" ref="E38:V38" si="10">D38*$A38</f>
        <v>91.767849999999996</v>
      </c>
      <c r="F38" s="9">
        <f t="shared" si="10"/>
        <v>94.520885499999991</v>
      </c>
      <c r="G38" s="9">
        <f t="shared" si="10"/>
        <v>97.35651206499999</v>
      </c>
      <c r="H38" s="9">
        <f t="shared" si="10"/>
        <v>100.27720742694999</v>
      </c>
      <c r="I38" s="9">
        <f t="shared" si="10"/>
        <v>103.28552364975849</v>
      </c>
      <c r="J38" s="9">
        <f t="shared" si="10"/>
        <v>106.38408935925125</v>
      </c>
      <c r="K38" s="9">
        <f t="shared" si="10"/>
        <v>109.57561204002879</v>
      </c>
      <c r="L38" s="9">
        <f t="shared" si="10"/>
        <v>112.86288040122966</v>
      </c>
      <c r="M38" s="9">
        <f t="shared" si="10"/>
        <v>116.24876681326656</v>
      </c>
      <c r="N38" s="9">
        <f t="shared" si="10"/>
        <v>119.73622981766455</v>
      </c>
      <c r="O38" s="9">
        <f t="shared" si="10"/>
        <v>123.32831671219449</v>
      </c>
      <c r="P38" s="9">
        <f t="shared" si="10"/>
        <v>127.02816621356033</v>
      </c>
      <c r="Q38" s="9">
        <f t="shared" si="10"/>
        <v>130.83901119996713</v>
      </c>
      <c r="R38" s="9">
        <f t="shared" si="10"/>
        <v>134.76418153596615</v>
      </c>
      <c r="S38" s="9">
        <f t="shared" si="10"/>
        <v>138.80710698204513</v>
      </c>
      <c r="T38" s="9">
        <f t="shared" si="10"/>
        <v>142.97132019150649</v>
      </c>
      <c r="U38" s="9">
        <f t="shared" si="10"/>
        <v>147.26045979725168</v>
      </c>
      <c r="V38" s="9">
        <f t="shared" si="10"/>
        <v>151.67827359116924</v>
      </c>
    </row>
    <row r="39" spans="1:22" x14ac:dyDescent="0.25">
      <c r="A39">
        <f>1+G42</f>
        <v>1.01</v>
      </c>
      <c r="B39" s="15" t="s">
        <v>447</v>
      </c>
      <c r="C39" s="9">
        <v>109.7</v>
      </c>
      <c r="D39" s="9">
        <f>C39*$A39</f>
        <v>110.797</v>
      </c>
      <c r="E39" s="9">
        <f t="shared" ref="E39:V39" si="11">D39*$A39</f>
        <v>111.90496999999999</v>
      </c>
      <c r="F39" s="9">
        <f t="shared" si="11"/>
        <v>113.0240197</v>
      </c>
      <c r="G39" s="9">
        <f t="shared" si="11"/>
        <v>114.154259897</v>
      </c>
      <c r="H39" s="9">
        <f t="shared" si="11"/>
        <v>115.29580249597001</v>
      </c>
      <c r="I39" s="9">
        <f t="shared" si="11"/>
        <v>116.44876052092971</v>
      </c>
      <c r="J39" s="9">
        <f t="shared" si="11"/>
        <v>117.61324812613901</v>
      </c>
      <c r="K39" s="9">
        <f t="shared" si="11"/>
        <v>118.7893806074004</v>
      </c>
      <c r="L39" s="9">
        <f t="shared" si="11"/>
        <v>119.9772744134744</v>
      </c>
      <c r="M39" s="9">
        <f t="shared" si="11"/>
        <v>121.17704715760915</v>
      </c>
      <c r="N39" s="9">
        <f t="shared" si="11"/>
        <v>122.38881762918524</v>
      </c>
      <c r="O39" s="9">
        <f t="shared" si="11"/>
        <v>123.61270580547709</v>
      </c>
      <c r="P39" s="9">
        <f t="shared" si="11"/>
        <v>124.84883286353187</v>
      </c>
      <c r="Q39" s="9">
        <f t="shared" si="11"/>
        <v>126.09732119216719</v>
      </c>
      <c r="R39" s="9">
        <f t="shared" si="11"/>
        <v>127.35829440408885</v>
      </c>
      <c r="S39" s="9">
        <f t="shared" si="11"/>
        <v>128.63187734812973</v>
      </c>
      <c r="T39" s="9">
        <f t="shared" si="11"/>
        <v>129.91819612161103</v>
      </c>
      <c r="U39" s="9">
        <f t="shared" si="11"/>
        <v>131.21737808282714</v>
      </c>
      <c r="V39" s="9">
        <f t="shared" si="11"/>
        <v>132.5295518636554</v>
      </c>
    </row>
    <row r="40" spans="1:22" x14ac:dyDescent="0.25">
      <c r="C40" s="22"/>
    </row>
    <row r="41" spans="1:22" x14ac:dyDescent="0.25">
      <c r="B41" t="s">
        <v>453</v>
      </c>
    </row>
    <row r="42" spans="1:22" x14ac:dyDescent="0.25">
      <c r="B42" t="s">
        <v>452</v>
      </c>
      <c r="G42">
        <v>0.01</v>
      </c>
    </row>
    <row r="44" spans="1:22" x14ac:dyDescent="0.25">
      <c r="B44" t="s">
        <v>659</v>
      </c>
    </row>
    <row r="45" spans="1:22" x14ac:dyDescent="0.25">
      <c r="C45" s="3">
        <v>1</v>
      </c>
      <c r="D45" s="3">
        <v>2</v>
      </c>
      <c r="E45" s="3">
        <v>3</v>
      </c>
      <c r="F45" s="3">
        <v>4</v>
      </c>
      <c r="G45" s="3">
        <v>5</v>
      </c>
      <c r="H45" s="3">
        <v>6</v>
      </c>
      <c r="I45" s="3">
        <v>7</v>
      </c>
      <c r="J45" s="3">
        <v>8</v>
      </c>
      <c r="K45" s="3">
        <v>9</v>
      </c>
      <c r="L45" s="3">
        <v>10</v>
      </c>
      <c r="M45" s="3">
        <v>11</v>
      </c>
      <c r="N45" s="3">
        <v>12</v>
      </c>
      <c r="O45" s="3">
        <v>13</v>
      </c>
      <c r="P45" s="3">
        <v>14</v>
      </c>
      <c r="Q45" s="3">
        <v>15</v>
      </c>
      <c r="R45" s="3">
        <v>16</v>
      </c>
      <c r="S45" s="3">
        <v>17</v>
      </c>
      <c r="T45" s="3">
        <v>18</v>
      </c>
      <c r="U45" s="3">
        <v>19</v>
      </c>
      <c r="V45" s="15">
        <v>20</v>
      </c>
    </row>
    <row r="46" spans="1:22" x14ac:dyDescent="0.25">
      <c r="B46" s="59" t="s">
        <v>513</v>
      </c>
      <c r="C46" s="9">
        <f>SUM($C8:C8)</f>
        <v>692023.25588398241</v>
      </c>
      <c r="D46" s="9">
        <f>SUM($C8:D8)</f>
        <v>1407938.2022671013</v>
      </c>
      <c r="E46" s="9">
        <f>SUM($C8:E8)</f>
        <v>2148829.0985275041</v>
      </c>
      <c r="F46" s="9">
        <f>SUM($C8:F8)</f>
        <v>2932762.307979505</v>
      </c>
      <c r="G46" s="9">
        <f>SUM($C8:G8)</f>
        <v>3737545.276414413</v>
      </c>
      <c r="H46" s="9">
        <f>SUM($C8:H8)</f>
        <v>4561365.7415578701</v>
      </c>
      <c r="I46" s="9">
        <f>SUM($C8:I8)</f>
        <v>5429665.004704888</v>
      </c>
      <c r="J46" s="9">
        <f>SUM($C8:J8)</f>
        <v>6318894.9302895758</v>
      </c>
      <c r="K46" s="9">
        <f>SUM($C8:K8)</f>
        <v>7229884.0653396528</v>
      </c>
      <c r="L46" s="9">
        <f>SUM($C8:L8)</f>
        <v>8191911.37219318</v>
      </c>
      <c r="M46" s="9">
        <f>SUM($C8:M8)</f>
        <v>9178003.0273888614</v>
      </c>
      <c r="N46" s="9">
        <f>SUM($C8:N8)</f>
        <v>10189198.338576464</v>
      </c>
      <c r="O46" s="9">
        <f>SUM($C8:O8)</f>
        <v>11259165.419835005</v>
      </c>
      <c r="P46" s="9">
        <f>SUM($C8:P8)</f>
        <v>12357081.371419791</v>
      </c>
      <c r="Q46" s="9">
        <f>SUM($C8:Q8)</f>
        <v>13484243.457969811</v>
      </c>
      <c r="R46" s="9">
        <f>SUM($C8:R8)</f>
        <v>14679365.628639471</v>
      </c>
      <c r="S46" s="9">
        <f>SUM($C8:S8)</f>
        <v>15907255.034867004</v>
      </c>
      <c r="T46" s="9">
        <f>SUM($C8:T8)</f>
        <v>17169592.183340631</v>
      </c>
      <c r="U46" s="9">
        <f>SUM($C8:U8)</f>
        <v>18510933.63459764</v>
      </c>
      <c r="V46" s="9">
        <f>SUM($C8:V8)</f>
        <v>19891185.787158173</v>
      </c>
    </row>
    <row r="47" spans="1:22" x14ac:dyDescent="0.25">
      <c r="B47" s="59" t="s">
        <v>473</v>
      </c>
      <c r="C47" s="9">
        <f>SUM($C9:C9)</f>
        <v>878457.99874112522</v>
      </c>
      <c r="D47" s="9">
        <f>SUM($C9:D9)</f>
        <v>1790347.0708385296</v>
      </c>
      <c r="E47" s="9">
        <f>SUM($C9:E9)</f>
        <v>2737523.3321275036</v>
      </c>
      <c r="F47" s="9">
        <f>SUM($C9:F9)</f>
        <v>3738898.5463886475</v>
      </c>
      <c r="G47" s="9">
        <f>SUM($C9:G9)</f>
        <v>4773206.3854568815</v>
      </c>
      <c r="H47" s="9">
        <f>SUM($C9:H9)</f>
        <v>5839649.6469471306</v>
      </c>
      <c r="I47" s="9">
        <f>SUM($C9:I9)</f>
        <v>6964782.3334987564</v>
      </c>
      <c r="J47" s="9">
        <f>SUM($C9:J9)</f>
        <v>8126276.339200113</v>
      </c>
      <c r="K47" s="9">
        <f>SUM($C9:K9)</f>
        <v>9326298.2230375558</v>
      </c>
      <c r="L47" s="9">
        <f>SUM($C9:L9)</f>
        <v>10595594.659429397</v>
      </c>
      <c r="M47" s="9">
        <f>SUM($C9:M9)</f>
        <v>11908802.12510688</v>
      </c>
      <c r="N47" s="9">
        <f>SUM($C9:N9)</f>
        <v>13268726.991173916</v>
      </c>
      <c r="O47" s="9">
        <f>SUM($C9:O9)</f>
        <v>14710976.78941627</v>
      </c>
      <c r="P47" s="9">
        <f>SUM($C9:P9)</f>
        <v>16206857.540432019</v>
      </c>
      <c r="Q47" s="9">
        <f>SUM($C9:Q9)</f>
        <v>17760003.79331984</v>
      </c>
      <c r="R47" s="9">
        <f>SUM($C9:R9)</f>
        <v>19411695.891664099</v>
      </c>
      <c r="S47" s="9">
        <f>SUM($C9:S9)</f>
        <v>21129559.309930768</v>
      </c>
      <c r="T47" s="9">
        <f>SUM($C9:T9)</f>
        <v>22918369.905076467</v>
      </c>
      <c r="U47" s="9">
        <f>SUM($C9:U9)</f>
        <v>24826084.22177035</v>
      </c>
      <c r="V47" s="9">
        <f>SUM($C9:V9)</f>
        <v>26816343.641890995</v>
      </c>
    </row>
    <row r="48" spans="1:22" x14ac:dyDescent="0.25">
      <c r="B48" s="60" t="s">
        <v>474</v>
      </c>
      <c r="C48" s="9">
        <f>SUM($C10:C10)</f>
        <v>1076673.0089108218</v>
      </c>
      <c r="D48" s="9">
        <f>SUM($C10:D10)</f>
        <v>2198228.2647627736</v>
      </c>
      <c r="E48" s="9">
        <f>SUM($C10:E10)</f>
        <v>3367100.8972310075</v>
      </c>
      <c r="F48" s="9">
        <f>SUM($C10:F10)</f>
        <v>4619728.0394413862</v>
      </c>
      <c r="G48" s="9">
        <f>SUM($C10:G10)</f>
        <v>5912070.7872997066</v>
      </c>
      <c r="H48" s="9">
        <f>SUM($C10:H10)</f>
        <v>7240897.0253324946</v>
      </c>
      <c r="I48" s="9">
        <f>SUM($C10:I10)</f>
        <v>8657532.8221186809</v>
      </c>
      <c r="J48" s="9">
        <f>SUM($C10:J10)</f>
        <v>10115381.771440549</v>
      </c>
      <c r="K48" s="9">
        <f>SUM($C10:K10)</f>
        <v>11616663.112131789</v>
      </c>
      <c r="L48" s="9">
        <f>SUM($C10:L10)</f>
        <v>13220565.667364853</v>
      </c>
      <c r="M48" s="9">
        <f>SUM($C10:M10)</f>
        <v>14873848.568588153</v>
      </c>
      <c r="N48" s="9">
        <f>SUM($C10:N10)</f>
        <v>16579380.933134887</v>
      </c>
      <c r="O48" s="9">
        <f>SUM($C10:O10)</f>
        <v>18405381.848142173</v>
      </c>
      <c r="P48" s="9">
        <f>SUM($C10:P10)</f>
        <v>20291190.231874526</v>
      </c>
      <c r="Q48" s="9">
        <f>SUM($C10:Q10)</f>
        <v>22240497.647473648</v>
      </c>
      <c r="R48" s="9">
        <f>SUM($C10:R10)</f>
        <v>24331952.851719588</v>
      </c>
      <c r="S48" s="9">
        <f>SUM($C10:S10)</f>
        <v>26496527.495452713</v>
      </c>
      <c r="T48" s="9">
        <f>SUM($C10:T10)</f>
        <v>28739090.366528228</v>
      </c>
      <c r="U48" s="9">
        <f>SUM($C10:U10)</f>
        <v>31150428.123500176</v>
      </c>
      <c r="V48" s="9">
        <f>SUM($C10:V10)</f>
        <v>33652209.739900135</v>
      </c>
    </row>
    <row r="49" spans="2:22" x14ac:dyDescent="0.25">
      <c r="B49" s="61" t="s">
        <v>475</v>
      </c>
      <c r="C49" s="9">
        <f>SUM($C11:C11)</f>
        <v>1038005.0653909079</v>
      </c>
      <c r="D49" s="9">
        <f>SUM($C11:D11)</f>
        <v>2120112.3721718574</v>
      </c>
      <c r="E49" s="9">
        <f>SUM($C11:E11)</f>
        <v>3248842.2717403593</v>
      </c>
      <c r="F49" s="9">
        <f>SUM($C11:F11)</f>
        <v>4456427.1443499662</v>
      </c>
      <c r="G49" s="9">
        <f>SUM($C11:G11)</f>
        <v>5704907.0069679357</v>
      </c>
      <c r="H49" s="9">
        <f>SUM($C11:H11)</f>
        <v>6991980.4300026577</v>
      </c>
      <c r="I49" s="9">
        <f>SUM($C11:I11)</f>
        <v>8363010.2499276008</v>
      </c>
      <c r="J49" s="9">
        <f>SUM($C11:J11)</f>
        <v>9777954.4831959046</v>
      </c>
      <c r="K49" s="9">
        <f>SUM($C11:K11)</f>
        <v>11239434.122348981</v>
      </c>
      <c r="L49" s="9">
        <f>SUM($C11:L11)</f>
        <v>12799855.281028736</v>
      </c>
      <c r="M49" s="9">
        <f>SUM($C11:M11)</f>
        <v>14413576.402708601</v>
      </c>
      <c r="N49" s="9">
        <f>SUM($C11:N11)</f>
        <v>16084004.667620176</v>
      </c>
      <c r="O49" s="9">
        <f>SUM($C11:O11)</f>
        <v>17871667.93493256</v>
      </c>
      <c r="P49" s="9">
        <f>SUM($C11:P11)</f>
        <v>19724713.554459311</v>
      </c>
      <c r="Q49" s="9">
        <f>SUM($C11:Q11)</f>
        <v>21647557.538273092</v>
      </c>
      <c r="R49" s="9">
        <f>SUM($C11:R11)</f>
        <v>23710150.026244346</v>
      </c>
      <c r="S49" s="9">
        <f>SUM($C11:S11)</f>
        <v>25853687.905261245</v>
      </c>
      <c r="T49" s="9">
        <f>SUM($C11:T11)</f>
        <v>28084001.501731705</v>
      </c>
      <c r="U49" s="9">
        <f>SUM($C11:U11)</f>
        <v>30482059.49120849</v>
      </c>
      <c r="V49" s="9">
        <f>SUM($C11:V11)</f>
        <v>32981407.908611707</v>
      </c>
    </row>
    <row r="50" spans="2:22" x14ac:dyDescent="0.25">
      <c r="B50" s="61" t="s">
        <v>481</v>
      </c>
      <c r="C50" s="9">
        <f>SUM($C12:C12)</f>
        <v>774161.94589852181</v>
      </c>
      <c r="D50" s="9">
        <f>SUM($C12:D12)</f>
        <v>1825605.7736727502</v>
      </c>
      <c r="E50" s="9">
        <f>SUM($C12:E12)</f>
        <v>3032230.3785035219</v>
      </c>
      <c r="F50" s="9">
        <f>SUM($C12:F12)</f>
        <v>4310288.694925867</v>
      </c>
      <c r="G50" s="9">
        <f>SUM($C12:G12)</f>
        <v>5614710.3969319714</v>
      </c>
      <c r="H50" s="9">
        <f>SUM($C12:H12)</f>
        <v>6941121.3737350777</v>
      </c>
      <c r="I50" s="9">
        <f>SUM($C12:I12)</f>
        <v>8339584.2178207487</v>
      </c>
      <c r="J50" s="9">
        <f>SUM($C12:J12)</f>
        <v>9752634.9572220594</v>
      </c>
      <c r="K50" s="9">
        <f>SUM($C12:K12)</f>
        <v>10944309.126402691</v>
      </c>
      <c r="L50" s="9">
        <f>SUM($C12:L12)</f>
        <v>12218311.64237953</v>
      </c>
      <c r="M50" s="9">
        <f>SUM($C12:M12)</f>
        <v>13519599.084936351</v>
      </c>
      <c r="N50" s="9">
        <f>SUM($C12:N12)</f>
        <v>14849048.634105531</v>
      </c>
      <c r="O50" s="9">
        <f>SUM($C12:O12)</f>
        <v>16272679.28943876</v>
      </c>
      <c r="P50" s="9">
        <f>SUM($C12:P12)</f>
        <v>17727442.260150637</v>
      </c>
      <c r="Q50" s="9">
        <f>SUM($C12:Q12)</f>
        <v>19214392.517833252</v>
      </c>
      <c r="R50" s="9">
        <f>SUM($C12:R12)</f>
        <v>20809268.644319497</v>
      </c>
      <c r="S50" s="9">
        <f>SUM($C12:S12)</f>
        <v>22439876.348561462</v>
      </c>
      <c r="T50" s="9">
        <f>SUM($C12:T12)</f>
        <v>24107590.690409265</v>
      </c>
      <c r="U50" s="9">
        <f>SUM($C12:U12)</f>
        <v>25899344.237553798</v>
      </c>
      <c r="V50" s="9">
        <f>SUM($C12:V12)</f>
        <v>27732604.834327728</v>
      </c>
    </row>
    <row r="51" spans="2:22" x14ac:dyDescent="0.25">
      <c r="B51" s="11"/>
      <c r="C51" s="11"/>
      <c r="D51" s="11"/>
      <c r="E51" s="11"/>
      <c r="F51" s="11"/>
      <c r="G51" s="11"/>
      <c r="H51" s="11"/>
      <c r="I51" s="11"/>
      <c r="J51" s="11"/>
      <c r="K51" s="11"/>
    </row>
    <row r="52" spans="2:22" x14ac:dyDescent="0.25">
      <c r="B52" s="11"/>
      <c r="C52" s="11"/>
      <c r="D52" s="11"/>
      <c r="E52" s="11"/>
      <c r="F52" s="11"/>
      <c r="G52" s="11"/>
      <c r="H52" s="11"/>
      <c r="I52" s="11"/>
      <c r="J52" s="11"/>
      <c r="K52" s="11"/>
    </row>
    <row r="53" spans="2:22" x14ac:dyDescent="0.25">
      <c r="B53" s="11"/>
      <c r="C53" s="11"/>
      <c r="D53" s="11"/>
      <c r="E53" s="11"/>
      <c r="F53" s="11"/>
      <c r="G53" s="11"/>
      <c r="H53" s="11"/>
      <c r="I53" s="11"/>
      <c r="J53" s="11"/>
      <c r="K53" s="11"/>
    </row>
    <row r="59" spans="2:22" x14ac:dyDescent="0.25">
      <c r="B59" s="11"/>
      <c r="C59" s="11"/>
      <c r="D59" s="11"/>
      <c r="E59" s="11"/>
      <c r="F59" s="11"/>
    </row>
    <row r="60" spans="2:22" x14ac:dyDescent="0.25">
      <c r="B60" s="11"/>
      <c r="C60" s="11"/>
      <c r="D60" s="11"/>
      <c r="E60" s="11"/>
      <c r="F60" s="11"/>
    </row>
    <row r="61" spans="2:22" x14ac:dyDescent="0.25">
      <c r="B61" s="11"/>
      <c r="C61" s="11"/>
      <c r="D61" s="11"/>
      <c r="E61" s="11"/>
      <c r="F61" s="11"/>
    </row>
    <row r="62" spans="2:22" x14ac:dyDescent="0.25">
      <c r="B62" s="150"/>
      <c r="C62" s="11"/>
      <c r="D62" s="11"/>
      <c r="E62" s="11"/>
      <c r="F62" s="11"/>
    </row>
    <row r="63" spans="2:22" x14ac:dyDescent="0.25">
      <c r="B63" s="151"/>
      <c r="C63" s="11"/>
      <c r="D63" s="11"/>
      <c r="E63" s="11"/>
      <c r="F63" s="11"/>
    </row>
    <row r="64" spans="2:22" x14ac:dyDescent="0.25">
      <c r="B64" s="62"/>
      <c r="C64" s="11"/>
      <c r="D64" s="11"/>
      <c r="E64" s="11"/>
      <c r="F64" s="11"/>
    </row>
    <row r="65" spans="2:6" x14ac:dyDescent="0.25">
      <c r="B65" s="62"/>
      <c r="C65" s="11"/>
      <c r="D65" s="11"/>
      <c r="E65" s="11"/>
      <c r="F65" s="11"/>
    </row>
    <row r="66" spans="2:6" x14ac:dyDescent="0.25">
      <c r="B66" s="62"/>
      <c r="C66" s="11"/>
      <c r="D66" s="11"/>
      <c r="E66" s="11"/>
      <c r="F66" s="11"/>
    </row>
    <row r="67" spans="2:6" x14ac:dyDescent="0.25">
      <c r="B67" s="11"/>
      <c r="C67" s="11"/>
      <c r="D67" s="11"/>
      <c r="E67" s="11"/>
      <c r="F67" s="11"/>
    </row>
    <row r="68" spans="2:6" x14ac:dyDescent="0.25">
      <c r="B68" s="11"/>
      <c r="C68" s="11"/>
      <c r="D68" s="11"/>
      <c r="E68" s="11"/>
      <c r="F68" s="11"/>
    </row>
    <row r="69" spans="2:6" x14ac:dyDescent="0.25">
      <c r="B69" s="11"/>
      <c r="C69" s="11"/>
      <c r="D69" s="11"/>
      <c r="E69" s="11"/>
      <c r="F69" s="11"/>
    </row>
    <row r="70" spans="2:6" x14ac:dyDescent="0.25">
      <c r="B70" s="11"/>
      <c r="C70" s="11"/>
      <c r="D70" s="11"/>
      <c r="E70" s="11"/>
      <c r="F70" s="1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1"/>
  <sheetViews>
    <sheetView zoomScale="50" zoomScaleNormal="50" workbookViewId="0">
      <selection activeCell="A3" sqref="A3"/>
    </sheetView>
  </sheetViews>
  <sheetFormatPr defaultRowHeight="12.75" x14ac:dyDescent="0.2"/>
  <cols>
    <col min="1" max="1" width="47.140625" style="77" customWidth="1"/>
    <col min="2" max="2" width="12.5703125" style="77" bestFit="1" customWidth="1"/>
    <col min="3" max="3" width="13.7109375" style="77" bestFit="1" customWidth="1"/>
    <col min="4" max="6" width="12.5703125" style="77" bestFit="1" customWidth="1"/>
    <col min="7" max="7" width="12.140625" style="77" customWidth="1"/>
    <col min="8" max="8" width="11.85546875" style="77" customWidth="1"/>
    <col min="9" max="23" width="10" style="77" bestFit="1" customWidth="1"/>
    <col min="24" max="28" width="12" style="77" bestFit="1" customWidth="1"/>
    <col min="29" max="16384" width="9.140625" style="77"/>
  </cols>
  <sheetData>
    <row r="1" spans="1:28" ht="18" x14ac:dyDescent="0.25">
      <c r="A1" s="328" t="s">
        <v>525</v>
      </c>
    </row>
    <row r="2" spans="1:28" ht="23.25" x14ac:dyDescent="0.35">
      <c r="A2" s="328" t="s">
        <v>526</v>
      </c>
      <c r="B2" s="193"/>
    </row>
    <row r="3" spans="1:28" ht="24" thickBot="1" x14ac:dyDescent="0.4">
      <c r="A3" s="329" t="s">
        <v>527</v>
      </c>
      <c r="B3" s="193"/>
    </row>
    <row r="4" spans="1:28" ht="15" x14ac:dyDescent="0.25">
      <c r="A4" s="87"/>
      <c r="B4" s="347" t="s">
        <v>370</v>
      </c>
      <c r="C4" s="348"/>
      <c r="D4" s="348"/>
      <c r="E4" s="348"/>
      <c r="F4" s="88">
        <f t="shared" ref="F4:W4" si="0">(F19-E19)/E19</f>
        <v>8.515203325622717E-3</v>
      </c>
      <c r="G4" s="88">
        <f t="shared" si="0"/>
        <v>8.4931688993783866E-3</v>
      </c>
      <c r="H4" s="88">
        <f t="shared" si="0"/>
        <v>8.3886810488323412E-3</v>
      </c>
      <c r="I4" s="88">
        <f t="shared" si="0"/>
        <v>8.318896479586833E-3</v>
      </c>
      <c r="J4" s="88">
        <f t="shared" si="0"/>
        <v>8.2502633924953408E-3</v>
      </c>
      <c r="K4" s="88">
        <f t="shared" si="0"/>
        <v>8.1988296572567676E-3</v>
      </c>
      <c r="L4" s="88">
        <f t="shared" si="0"/>
        <v>8.1481009025098066E-3</v>
      </c>
      <c r="M4" s="88">
        <f t="shared" si="0"/>
        <v>8.0347963621984972E-3</v>
      </c>
      <c r="N4" s="88">
        <f t="shared" si="0"/>
        <v>8.002133902373967E-3</v>
      </c>
      <c r="O4" s="88">
        <f t="shared" si="0"/>
        <v>7.9386080973802599E-3</v>
      </c>
      <c r="P4" s="88">
        <f t="shared" si="0"/>
        <v>7.8606396614828659E-3</v>
      </c>
      <c r="Q4" s="88">
        <f t="shared" si="0"/>
        <v>7.7993319236309032E-3</v>
      </c>
      <c r="R4" s="88">
        <f t="shared" si="0"/>
        <v>7.7541773730063403E-3</v>
      </c>
      <c r="S4" s="88">
        <f t="shared" si="0"/>
        <v>7.6643381964665589E-3</v>
      </c>
      <c r="T4" s="88">
        <f t="shared" si="0"/>
        <v>7.6509604875054276E-3</v>
      </c>
      <c r="U4" s="88">
        <f t="shared" si="0"/>
        <v>7.5780089153046062E-3</v>
      </c>
      <c r="V4" s="88">
        <f t="shared" si="0"/>
        <v>7.4915204247161188E-3</v>
      </c>
      <c r="W4" s="88">
        <f t="shared" si="0"/>
        <v>7.465089727451038E-3</v>
      </c>
      <c r="X4" s="89">
        <f>W4</f>
        <v>7.465089727451038E-3</v>
      </c>
      <c r="Y4" s="89">
        <f t="shared" ref="Y4:AB4" si="1">X4</f>
        <v>7.465089727451038E-3</v>
      </c>
      <c r="Z4" s="89">
        <f t="shared" si="1"/>
        <v>7.465089727451038E-3</v>
      </c>
      <c r="AA4" s="89">
        <f t="shared" si="1"/>
        <v>7.465089727451038E-3</v>
      </c>
      <c r="AB4" s="90">
        <f t="shared" si="1"/>
        <v>7.465089727451038E-3</v>
      </c>
    </row>
    <row r="5" spans="1:28" ht="15" x14ac:dyDescent="0.25">
      <c r="A5" s="87"/>
      <c r="B5" s="349" t="s">
        <v>371</v>
      </c>
      <c r="C5" s="350"/>
      <c r="D5" s="350"/>
      <c r="E5" s="350"/>
      <c r="F5" s="123">
        <v>1E-3</v>
      </c>
      <c r="G5" s="123">
        <v>0.02</v>
      </c>
      <c r="H5" s="123">
        <v>0.05</v>
      </c>
      <c r="I5" s="123">
        <v>0.05</v>
      </c>
      <c r="J5" s="123">
        <v>0.03</v>
      </c>
      <c r="K5" s="123">
        <v>0.02</v>
      </c>
      <c r="L5" s="123">
        <v>0.01</v>
      </c>
      <c r="M5" s="123">
        <v>0.01</v>
      </c>
      <c r="N5" s="123">
        <v>0.01</v>
      </c>
      <c r="O5" s="123">
        <v>0.01</v>
      </c>
      <c r="P5" s="123">
        <v>0.01</v>
      </c>
      <c r="Q5" s="123">
        <v>0.01</v>
      </c>
      <c r="R5" s="123">
        <v>0.01</v>
      </c>
      <c r="S5" s="123">
        <v>0.01</v>
      </c>
      <c r="T5" s="123">
        <v>0.01</v>
      </c>
      <c r="U5" s="123">
        <v>0.01</v>
      </c>
      <c r="V5" s="123">
        <v>0.01</v>
      </c>
      <c r="W5" s="123">
        <v>0.01</v>
      </c>
      <c r="X5" s="123">
        <v>0.01</v>
      </c>
      <c r="Y5" s="123">
        <v>0.01</v>
      </c>
      <c r="Z5" s="123">
        <v>0.01</v>
      </c>
      <c r="AA5" s="123">
        <v>0.01</v>
      </c>
      <c r="AB5" s="124">
        <v>0.01</v>
      </c>
    </row>
    <row r="6" spans="1:28" ht="15.75" thickBot="1" x14ac:dyDescent="0.3">
      <c r="A6" s="87"/>
      <c r="B6" s="351" t="s">
        <v>372</v>
      </c>
      <c r="C6" s="352"/>
      <c r="D6" s="352"/>
      <c r="E6" s="352"/>
      <c r="F6" s="91">
        <v>0.02</v>
      </c>
      <c r="G6" s="91">
        <v>0.02</v>
      </c>
      <c r="H6" s="91">
        <v>0.02</v>
      </c>
      <c r="I6" s="91">
        <v>0.02</v>
      </c>
      <c r="J6" s="91">
        <v>0.02</v>
      </c>
      <c r="K6" s="91">
        <v>0.02</v>
      </c>
      <c r="L6" s="91">
        <v>0.02</v>
      </c>
      <c r="M6" s="91">
        <v>0.02</v>
      </c>
      <c r="N6" s="91">
        <v>0.02</v>
      </c>
      <c r="O6" s="91">
        <v>0.02</v>
      </c>
      <c r="P6" s="91">
        <v>0.02</v>
      </c>
      <c r="Q6" s="91">
        <v>0.02</v>
      </c>
      <c r="R6" s="91">
        <v>0.02</v>
      </c>
      <c r="S6" s="91">
        <v>0.02</v>
      </c>
      <c r="T6" s="91">
        <v>0.02</v>
      </c>
      <c r="U6" s="91">
        <v>0.02</v>
      </c>
      <c r="V6" s="91">
        <v>0.02</v>
      </c>
      <c r="W6" s="91">
        <v>0.02</v>
      </c>
      <c r="X6" s="91">
        <v>0.02</v>
      </c>
      <c r="Y6" s="91">
        <v>0.02</v>
      </c>
      <c r="Z6" s="91">
        <v>0.02</v>
      </c>
      <c r="AA6" s="91">
        <v>0.02</v>
      </c>
      <c r="AB6" s="92">
        <v>0.02</v>
      </c>
    </row>
    <row r="7" spans="1:28" x14ac:dyDescent="0.2">
      <c r="A7" s="87"/>
      <c r="B7" s="353" t="s">
        <v>293</v>
      </c>
      <c r="C7" s="354"/>
      <c r="D7" s="354"/>
      <c r="E7" s="355"/>
      <c r="F7" s="356" t="s">
        <v>248</v>
      </c>
      <c r="G7" s="357"/>
      <c r="H7" s="357"/>
      <c r="I7" s="357"/>
      <c r="J7" s="357"/>
      <c r="K7" s="357"/>
      <c r="L7" s="357"/>
      <c r="M7" s="357"/>
      <c r="N7" s="357"/>
      <c r="O7" s="357"/>
      <c r="P7" s="357"/>
      <c r="Q7" s="357"/>
      <c r="R7" s="357"/>
      <c r="S7" s="357"/>
      <c r="T7" s="357"/>
      <c r="U7" s="357"/>
      <c r="V7" s="357"/>
      <c r="W7" s="357"/>
      <c r="X7" s="357"/>
      <c r="Y7" s="357"/>
      <c r="Z7" s="357"/>
      <c r="AA7" s="357"/>
      <c r="AB7" s="358"/>
    </row>
    <row r="8" spans="1:28" ht="13.5" thickBot="1" x14ac:dyDescent="0.25">
      <c r="A8" s="93"/>
      <c r="B8" s="94" t="s">
        <v>276</v>
      </c>
      <c r="C8" s="95" t="s">
        <v>277</v>
      </c>
      <c r="D8" s="95" t="s">
        <v>278</v>
      </c>
      <c r="E8" s="96" t="s">
        <v>279</v>
      </c>
      <c r="F8" s="97" t="s">
        <v>294</v>
      </c>
      <c r="G8" s="98" t="s">
        <v>295</v>
      </c>
      <c r="H8" s="98" t="s">
        <v>296</v>
      </c>
      <c r="I8" s="98" t="s">
        <v>297</v>
      </c>
      <c r="J8" s="98" t="s">
        <v>298</v>
      </c>
      <c r="K8" s="98" t="s">
        <v>299</v>
      </c>
      <c r="L8" s="98" t="s">
        <v>300</v>
      </c>
      <c r="M8" s="98" t="s">
        <v>301</v>
      </c>
      <c r="N8" s="98" t="s">
        <v>302</v>
      </c>
      <c r="O8" s="98" t="s">
        <v>303</v>
      </c>
      <c r="P8" s="98" t="s">
        <v>304</v>
      </c>
      <c r="Q8" s="98" t="s">
        <v>305</v>
      </c>
      <c r="R8" s="98" t="s">
        <v>306</v>
      </c>
      <c r="S8" s="98" t="s">
        <v>307</v>
      </c>
      <c r="T8" s="98" t="s">
        <v>308</v>
      </c>
      <c r="U8" s="98" t="s">
        <v>309</v>
      </c>
      <c r="V8" s="98" t="s">
        <v>310</v>
      </c>
      <c r="W8" s="98" t="s">
        <v>311</v>
      </c>
      <c r="X8" s="98" t="s">
        <v>312</v>
      </c>
      <c r="Y8" s="98" t="s">
        <v>313</v>
      </c>
      <c r="Z8" s="98" t="s">
        <v>314</v>
      </c>
      <c r="AA8" s="98" t="s">
        <v>315</v>
      </c>
      <c r="AB8" s="99" t="s">
        <v>316</v>
      </c>
    </row>
    <row r="9" spans="1:28" ht="15" x14ac:dyDescent="0.25">
      <c r="A9" s="100" t="s">
        <v>377</v>
      </c>
      <c r="B9" s="101">
        <v>217</v>
      </c>
      <c r="C9" s="101">
        <v>231</v>
      </c>
      <c r="D9" s="101">
        <v>360</v>
      </c>
      <c r="E9" s="101">
        <v>345</v>
      </c>
      <c r="F9" s="102">
        <f>F11*F12</f>
        <v>355.25139655033689</v>
      </c>
      <c r="G9" s="102">
        <f t="shared" ref="G9:AB9" si="2">G11*G12</f>
        <v>372.74265837216331</v>
      </c>
      <c r="H9" s="102">
        <f t="shared" si="2"/>
        <v>402.55621055944579</v>
      </c>
      <c r="I9" s="102">
        <f t="shared" si="2"/>
        <v>434.72429141646819</v>
      </c>
      <c r="J9" s="102">
        <f t="shared" si="2"/>
        <v>460.48941191875275</v>
      </c>
      <c r="K9" s="102">
        <f t="shared" si="2"/>
        <v>483.02118756715322</v>
      </c>
      <c r="L9" s="102">
        <f t="shared" si="2"/>
        <v>501.66299110833376</v>
      </c>
      <c r="M9" s="102">
        <f t="shared" si="2"/>
        <v>520.96570236708772</v>
      </c>
      <c r="N9" s="102">
        <f t="shared" si="2"/>
        <v>540.99360277418782</v>
      </c>
      <c r="O9" s="102">
        <f t="shared" si="2"/>
        <v>561.75604680668994</v>
      </c>
      <c r="P9" s="102">
        <f t="shared" si="2"/>
        <v>583.27019729007907</v>
      </c>
      <c r="Q9" s="102">
        <f t="shared" si="2"/>
        <v>605.57145847773518</v>
      </c>
      <c r="R9" s="102">
        <f t="shared" si="2"/>
        <v>628.69723542156169</v>
      </c>
      <c r="S9" s="102">
        <f t="shared" si="2"/>
        <v>652.64796032345782</v>
      </c>
      <c r="T9" s="102">
        <f t="shared" si="2"/>
        <v>677.50211267136399</v>
      </c>
      <c r="U9" s="102">
        <f t="shared" si="2"/>
        <v>703.2518438589093</v>
      </c>
      <c r="V9" s="102">
        <f t="shared" si="2"/>
        <v>729.91758154710681</v>
      </c>
      <c r="W9" s="102">
        <f t="shared" si="2"/>
        <v>757.57454953696742</v>
      </c>
      <c r="X9" s="102">
        <f t="shared" si="2"/>
        <v>786.27945485253406</v>
      </c>
      <c r="Y9" s="102">
        <f t="shared" si="2"/>
        <v>816.0720044001821</v>
      </c>
      <c r="Z9" s="102">
        <f t="shared" si="2"/>
        <v>846.99340960223049</v>
      </c>
      <c r="AA9" s="102">
        <f t="shared" si="2"/>
        <v>879.08644340385558</v>
      </c>
      <c r="AB9" s="103">
        <f t="shared" si="2"/>
        <v>912.3954994400292</v>
      </c>
    </row>
    <row r="10" spans="1:28" ht="15" x14ac:dyDescent="0.25">
      <c r="A10" s="104" t="s">
        <v>378</v>
      </c>
      <c r="B10" s="84">
        <v>7181</v>
      </c>
      <c r="C10" s="84">
        <v>6000</v>
      </c>
      <c r="D10" s="84">
        <v>5800</v>
      </c>
      <c r="E10" s="84">
        <v>5798</v>
      </c>
      <c r="F10" s="84">
        <f>F11*(1-F12)</f>
        <v>5846.2528063729924</v>
      </c>
      <c r="G10" s="84">
        <f t="shared" ref="G10:AB10" si="3">G11*(1-G12)</f>
        <v>6006.5154596877774</v>
      </c>
      <c r="H10" s="84">
        <f t="shared" si="3"/>
        <v>6351.8540531681019</v>
      </c>
      <c r="I10" s="84">
        <f t="shared" si="3"/>
        <v>6716.4051872502951</v>
      </c>
      <c r="J10" s="84">
        <f t="shared" si="3"/>
        <v>6965.9426139134375</v>
      </c>
      <c r="K10" s="84">
        <f t="shared" si="3"/>
        <v>7154.0452909454953</v>
      </c>
      <c r="L10" s="84">
        <f t="shared" si="3"/>
        <v>7274.6240163381981</v>
      </c>
      <c r="M10" s="84">
        <f t="shared" si="3"/>
        <v>7396.1898665383405</v>
      </c>
      <c r="N10" s="84">
        <f t="shared" si="3"/>
        <v>7519.3212021984846</v>
      </c>
      <c r="O10" s="84">
        <f t="shared" si="3"/>
        <v>7643.7894633976812</v>
      </c>
      <c r="P10" s="84">
        <f t="shared" si="3"/>
        <v>7769.4766128627671</v>
      </c>
      <c r="Q10" s="84">
        <f t="shared" si="3"/>
        <v>7896.5001230715361</v>
      </c>
      <c r="R10" s="84">
        <f t="shared" si="3"/>
        <v>8024.9808987353463</v>
      </c>
      <c r="S10" s="84">
        <f t="shared" si="3"/>
        <v>8154.5549181971983</v>
      </c>
      <c r="T10" s="84">
        <f t="shared" si="3"/>
        <v>8285.8301914757958</v>
      </c>
      <c r="U10" s="84">
        <f t="shared" si="3"/>
        <v>8418.3172375625036</v>
      </c>
      <c r="V10" s="84">
        <f t="shared" si="3"/>
        <v>8551.8849559782357</v>
      </c>
      <c r="W10" s="84">
        <f t="shared" si="3"/>
        <v>8687.02839702649</v>
      </c>
      <c r="X10" s="84">
        <f t="shared" si="3"/>
        <v>8823.9793776971655</v>
      </c>
      <c r="Y10" s="84">
        <f t="shared" si="3"/>
        <v>8962.7482754089178</v>
      </c>
      <c r="Z10" s="84">
        <f t="shared" si="3"/>
        <v>9103.3448415305284</v>
      </c>
      <c r="AA10" s="84">
        <f t="shared" si="3"/>
        <v>9245.7781597820558</v>
      </c>
      <c r="AB10" s="105">
        <f t="shared" si="3"/>
        <v>9390.0566027462301</v>
      </c>
    </row>
    <row r="11" spans="1:28" ht="15" x14ac:dyDescent="0.25">
      <c r="A11" s="104" t="s">
        <v>317</v>
      </c>
      <c r="B11" s="84">
        <f>SUM(B9:B10)</f>
        <v>7398</v>
      </c>
      <c r="C11" s="84">
        <f t="shared" ref="C11:E11" si="4">SUM(C9:C10)</f>
        <v>6231</v>
      </c>
      <c r="D11" s="84">
        <f t="shared" si="4"/>
        <v>6160</v>
      </c>
      <c r="E11" s="84">
        <f t="shared" si="4"/>
        <v>6143</v>
      </c>
      <c r="F11" s="84">
        <f>F13*F14</f>
        <v>6201.5042029233291</v>
      </c>
      <c r="G11" s="84">
        <f t="shared" ref="G11:AB11" si="5">G13*G14</f>
        <v>6379.2581180599409</v>
      </c>
      <c r="H11" s="84">
        <f t="shared" si="5"/>
        <v>6754.4102637275473</v>
      </c>
      <c r="I11" s="84">
        <f t="shared" si="5"/>
        <v>7151.1294786667631</v>
      </c>
      <c r="J11" s="84">
        <f t="shared" si="5"/>
        <v>7426.4320258321904</v>
      </c>
      <c r="K11" s="84">
        <f t="shared" si="5"/>
        <v>7637.0664785126492</v>
      </c>
      <c r="L11" s="84">
        <f t="shared" si="5"/>
        <v>7776.2870074465318</v>
      </c>
      <c r="M11" s="84">
        <f t="shared" si="5"/>
        <v>7917.1555689054285</v>
      </c>
      <c r="N11" s="84">
        <f t="shared" si="5"/>
        <v>8060.3148049726724</v>
      </c>
      <c r="O11" s="84">
        <f t="shared" si="5"/>
        <v>8205.5455102043707</v>
      </c>
      <c r="P11" s="84">
        <f t="shared" si="5"/>
        <v>8352.7468101528466</v>
      </c>
      <c r="Q11" s="84">
        <f t="shared" si="5"/>
        <v>8502.0715815492713</v>
      </c>
      <c r="R11" s="84">
        <f t="shared" si="5"/>
        <v>8653.6781341569076</v>
      </c>
      <c r="S11" s="84">
        <f t="shared" si="5"/>
        <v>8807.2028785206567</v>
      </c>
      <c r="T11" s="84">
        <f t="shared" si="5"/>
        <v>8963.3323041471594</v>
      </c>
      <c r="U11" s="84">
        <f t="shared" si="5"/>
        <v>9121.5690814214122</v>
      </c>
      <c r="V11" s="84">
        <f t="shared" si="5"/>
        <v>9281.8025375253437</v>
      </c>
      <c r="W11" s="84">
        <f t="shared" si="5"/>
        <v>9444.6029465634565</v>
      </c>
      <c r="X11" s="84">
        <f t="shared" si="5"/>
        <v>9610.2588325496999</v>
      </c>
      <c r="Y11" s="84">
        <f t="shared" si="5"/>
        <v>9778.8202798090988</v>
      </c>
      <c r="Z11" s="84">
        <f t="shared" si="5"/>
        <v>9950.3382511327582</v>
      </c>
      <c r="AA11" s="84">
        <f t="shared" si="5"/>
        <v>10124.864603185912</v>
      </c>
      <c r="AB11" s="105">
        <f t="shared" si="5"/>
        <v>10302.452102186258</v>
      </c>
    </row>
    <row r="12" spans="1:28" ht="15" x14ac:dyDescent="0.25">
      <c r="A12" s="104" t="s">
        <v>318</v>
      </c>
      <c r="B12" s="80">
        <f>B9/(B9+B10)</f>
        <v>2.9332251959989186E-2</v>
      </c>
      <c r="C12" s="80">
        <f t="shared" ref="C12:E12" si="6">C9/(C9+C10)</f>
        <v>3.7072701011073662E-2</v>
      </c>
      <c r="D12" s="80">
        <f t="shared" si="6"/>
        <v>5.844155844155844E-2</v>
      </c>
      <c r="E12" s="80">
        <f t="shared" si="6"/>
        <v>5.6161484616636823E-2</v>
      </c>
      <c r="F12" s="80">
        <f>E12*(1+F6)</f>
        <v>5.7284714308969559E-2</v>
      </c>
      <c r="G12" s="80">
        <f t="shared" ref="G12:AB12" si="7">F12*(1+G6)</f>
        <v>5.8430408595148954E-2</v>
      </c>
      <c r="H12" s="80">
        <f t="shared" si="7"/>
        <v>5.9599016767051934E-2</v>
      </c>
      <c r="I12" s="80">
        <f t="shared" si="7"/>
        <v>6.0790997102392975E-2</v>
      </c>
      <c r="J12" s="80">
        <f t="shared" si="7"/>
        <v>6.2006817044440839E-2</v>
      </c>
      <c r="K12" s="80">
        <f t="shared" si="7"/>
        <v>6.3246953385329652E-2</v>
      </c>
      <c r="L12" s="80">
        <f t="shared" si="7"/>
        <v>6.4511892453036249E-2</v>
      </c>
      <c r="M12" s="80">
        <f t="shared" si="7"/>
        <v>6.5802130302096973E-2</v>
      </c>
      <c r="N12" s="80">
        <f t="shared" si="7"/>
        <v>6.7118172908138915E-2</v>
      </c>
      <c r="O12" s="80">
        <f t="shared" si="7"/>
        <v>6.84605363663017E-2</v>
      </c>
      <c r="P12" s="80">
        <f t="shared" si="7"/>
        <v>6.9829747093627728E-2</v>
      </c>
      <c r="Q12" s="80">
        <f t="shared" si="7"/>
        <v>7.1226342035500281E-2</v>
      </c>
      <c r="R12" s="80">
        <f t="shared" si="7"/>
        <v>7.2650868876210292E-2</v>
      </c>
      <c r="S12" s="80">
        <f t="shared" si="7"/>
        <v>7.4103886253734499E-2</v>
      </c>
      <c r="T12" s="80">
        <f t="shared" si="7"/>
        <v>7.5585963978809192E-2</v>
      </c>
      <c r="U12" s="80">
        <f t="shared" si="7"/>
        <v>7.7097683258385383E-2</v>
      </c>
      <c r="V12" s="80">
        <f t="shared" si="7"/>
        <v>7.8639636923553094E-2</v>
      </c>
      <c r="W12" s="80">
        <f t="shared" si="7"/>
        <v>8.0212429662024159E-2</v>
      </c>
      <c r="X12" s="80">
        <f t="shared" si="7"/>
        <v>8.1816678255264647E-2</v>
      </c>
      <c r="Y12" s="80">
        <f t="shared" si="7"/>
        <v>8.3453011820369946E-2</v>
      </c>
      <c r="Z12" s="80">
        <f t="shared" si="7"/>
        <v>8.512207205677734E-2</v>
      </c>
      <c r="AA12" s="80">
        <f t="shared" si="7"/>
        <v>8.6824513497912884E-2</v>
      </c>
      <c r="AB12" s="106">
        <f t="shared" si="7"/>
        <v>8.8561003767871141E-2</v>
      </c>
    </row>
    <row r="13" spans="1:28" ht="15" x14ac:dyDescent="0.25">
      <c r="A13" s="104" t="s">
        <v>381</v>
      </c>
      <c r="B13" s="84">
        <v>9959</v>
      </c>
      <c r="C13" s="84">
        <v>9839</v>
      </c>
      <c r="D13" s="84">
        <v>9869</v>
      </c>
      <c r="E13" s="84">
        <f>D13*(1.008)</f>
        <v>9947.9519999999993</v>
      </c>
      <c r="F13" s="84">
        <f t="shared" ref="F13:AB14" si="8">E13*(1+F4)</f>
        <v>10032.660833953534</v>
      </c>
      <c r="G13" s="84">
        <f t="shared" si="8"/>
        <v>10117.86991692648</v>
      </c>
      <c r="H13" s="84">
        <f t="shared" si="8"/>
        <v>10202.745500553152</v>
      </c>
      <c r="I13" s="84">
        <f t="shared" si="8"/>
        <v>10287.621084179824</v>
      </c>
      <c r="J13" s="84">
        <f t="shared" si="8"/>
        <v>10372.496667806496</v>
      </c>
      <c r="K13" s="84">
        <f t="shared" si="8"/>
        <v>10457.539001106305</v>
      </c>
      <c r="L13" s="84">
        <f t="shared" si="8"/>
        <v>10542.748084079249</v>
      </c>
      <c r="M13" s="84">
        <f t="shared" si="8"/>
        <v>10627.456918032784</v>
      </c>
      <c r="N13" s="84">
        <f t="shared" si="8"/>
        <v>10712.499251332592</v>
      </c>
      <c r="O13" s="84">
        <f t="shared" si="8"/>
        <v>10797.541584632401</v>
      </c>
      <c r="P13" s="84">
        <f t="shared" si="8"/>
        <v>10882.417168259073</v>
      </c>
      <c r="Q13" s="84">
        <f t="shared" si="8"/>
        <v>10967.292751885745</v>
      </c>
      <c r="R13" s="84">
        <f t="shared" si="8"/>
        <v>11052.335085185554</v>
      </c>
      <c r="S13" s="84">
        <f t="shared" si="8"/>
        <v>11137.043919139089</v>
      </c>
      <c r="T13" s="84">
        <f t="shared" si="8"/>
        <v>11222.253002112035</v>
      </c>
      <c r="U13" s="84">
        <f t="shared" si="8"/>
        <v>11307.295335411844</v>
      </c>
      <c r="V13" s="84">
        <f t="shared" si="8"/>
        <v>11392.004169365378</v>
      </c>
      <c r="W13" s="84">
        <f t="shared" si="8"/>
        <v>11477.046502665187</v>
      </c>
      <c r="X13" s="84">
        <f t="shared" si="8"/>
        <v>11562.723684613711</v>
      </c>
      <c r="Y13" s="84">
        <f t="shared" si="8"/>
        <v>11649.040454413076</v>
      </c>
      <c r="Z13" s="84">
        <f t="shared" si="8"/>
        <v>11736.001586643977</v>
      </c>
      <c r="AA13" s="84">
        <f t="shared" si="8"/>
        <v>11823.611891529783</v>
      </c>
      <c r="AB13" s="105">
        <f t="shared" si="8"/>
        <v>11911.87621520261</v>
      </c>
    </row>
    <row r="14" spans="1:28" ht="13.5" thickBot="1" x14ac:dyDescent="0.25">
      <c r="A14" s="107" t="s">
        <v>319</v>
      </c>
      <c r="B14" s="108">
        <f>B11/B13</f>
        <v>0.74284566723566625</v>
      </c>
      <c r="C14" s="108">
        <f t="shared" ref="C14:E14" si="9">C11/C13</f>
        <v>0.6332960666734424</v>
      </c>
      <c r="D14" s="108">
        <f t="shared" si="9"/>
        <v>0.62417671496605531</v>
      </c>
      <c r="E14" s="108">
        <f t="shared" si="9"/>
        <v>0.61751403706009045</v>
      </c>
      <c r="F14" s="109">
        <f>E14*(1+F5)</f>
        <v>0.61813155109715046</v>
      </c>
      <c r="G14" s="109">
        <f t="shared" si="8"/>
        <v>0.63049418211909347</v>
      </c>
      <c r="H14" s="109">
        <f t="shared" si="8"/>
        <v>0.6620188912250482</v>
      </c>
      <c r="I14" s="109">
        <f t="shared" si="8"/>
        <v>0.69511983578630065</v>
      </c>
      <c r="J14" s="109">
        <f t="shared" si="8"/>
        <v>0.71597343085988974</v>
      </c>
      <c r="K14" s="109">
        <f t="shared" si="8"/>
        <v>0.73029289947708753</v>
      </c>
      <c r="L14" s="109">
        <f t="shared" si="8"/>
        <v>0.73759582847185845</v>
      </c>
      <c r="M14" s="109">
        <f t="shared" si="8"/>
        <v>0.74497178675657705</v>
      </c>
      <c r="N14" s="109">
        <f t="shared" si="8"/>
        <v>0.75242150462414281</v>
      </c>
      <c r="O14" s="109">
        <f t="shared" si="8"/>
        <v>0.75994571967038427</v>
      </c>
      <c r="P14" s="109">
        <f t="shared" si="8"/>
        <v>0.76754517686708812</v>
      </c>
      <c r="Q14" s="109">
        <f t="shared" si="8"/>
        <v>0.77522062863575902</v>
      </c>
      <c r="R14" s="109">
        <f t="shared" si="8"/>
        <v>0.78297283492211667</v>
      </c>
      <c r="S14" s="109">
        <f t="shared" si="8"/>
        <v>0.7908025632713378</v>
      </c>
      <c r="T14" s="109">
        <f t="shared" si="8"/>
        <v>0.79871058890405122</v>
      </c>
      <c r="U14" s="109">
        <f t="shared" si="8"/>
        <v>0.80669769479309172</v>
      </c>
      <c r="V14" s="109">
        <f t="shared" si="8"/>
        <v>0.81476467174102263</v>
      </c>
      <c r="W14" s="109">
        <f t="shared" si="8"/>
        <v>0.82291231845843282</v>
      </c>
      <c r="X14" s="109">
        <f t="shared" si="8"/>
        <v>0.83114144164301718</v>
      </c>
      <c r="Y14" s="109">
        <f t="shared" si="8"/>
        <v>0.83945285605944731</v>
      </c>
      <c r="Z14" s="109">
        <f t="shared" si="8"/>
        <v>0.84784738462004183</v>
      </c>
      <c r="AA14" s="109">
        <f t="shared" si="8"/>
        <v>0.85632585846624221</v>
      </c>
      <c r="AB14" s="110">
        <f t="shared" si="8"/>
        <v>0.86488911705090465</v>
      </c>
    </row>
    <row r="15" spans="1:28" ht="15" x14ac:dyDescent="0.25">
      <c r="A15" s="111" t="s">
        <v>379</v>
      </c>
      <c r="B15" s="112">
        <v>3450</v>
      </c>
      <c r="C15" s="112">
        <v>3483</v>
      </c>
      <c r="D15" s="112">
        <v>5231</v>
      </c>
      <c r="E15" s="112">
        <v>6078</v>
      </c>
      <c r="F15" s="112">
        <f>F17*F18</f>
        <v>6258.6028644433272</v>
      </c>
      <c r="G15" s="112">
        <f t="shared" ref="G15:AB15" si="10">G17*G18</f>
        <v>6566.7532683652425</v>
      </c>
      <c r="H15" s="112">
        <f t="shared" si="10"/>
        <v>7091.9902834211925</v>
      </c>
      <c r="I15" s="112">
        <f t="shared" si="10"/>
        <v>7658.7079513892568</v>
      </c>
      <c r="J15" s="112">
        <f t="shared" si="10"/>
        <v>8112.6221612816771</v>
      </c>
      <c r="K15" s="112">
        <f t="shared" si="10"/>
        <v>8509.5732696613231</v>
      </c>
      <c r="L15" s="112">
        <f t="shared" si="10"/>
        <v>8837.9932172650788</v>
      </c>
      <c r="M15" s="112">
        <f t="shared" si="10"/>
        <v>9178.0566347453878</v>
      </c>
      <c r="N15" s="112">
        <f t="shared" si="10"/>
        <v>9530.8959932217767</v>
      </c>
      <c r="O15" s="112">
        <f t="shared" si="10"/>
        <v>9896.676094176988</v>
      </c>
      <c r="P15" s="112">
        <f t="shared" si="10"/>
        <v>10275.699301823479</v>
      </c>
      <c r="Q15" s="112">
        <f t="shared" si="10"/>
        <v>10668.589346746881</v>
      </c>
      <c r="R15" s="112">
        <f t="shared" si="10"/>
        <v>11076.005208383334</v>
      </c>
      <c r="S15" s="112">
        <f t="shared" si="10"/>
        <v>11497.954501002829</v>
      </c>
      <c r="T15" s="112">
        <f t="shared" si="10"/>
        <v>11935.819828453765</v>
      </c>
      <c r="U15" s="112">
        <f t="shared" si="10"/>
        <v>12389.46291876652</v>
      </c>
      <c r="V15" s="112">
        <f t="shared" si="10"/>
        <v>12859.24365403859</v>
      </c>
      <c r="W15" s="112">
        <f t="shared" si="10"/>
        <v>13346.48728140779</v>
      </c>
      <c r="X15" s="112">
        <f t="shared" si="10"/>
        <v>13852.192830706379</v>
      </c>
      <c r="Y15" s="112">
        <f t="shared" si="10"/>
        <v>14377.059834041469</v>
      </c>
      <c r="Z15" s="112">
        <f t="shared" si="10"/>
        <v>14921.814329166249</v>
      </c>
      <c r="AA15" s="112">
        <f t="shared" si="10"/>
        <v>15487.209863793139</v>
      </c>
      <c r="AB15" s="113">
        <f t="shared" si="10"/>
        <v>16074.028537960861</v>
      </c>
    </row>
    <row r="16" spans="1:28" ht="15" x14ac:dyDescent="0.25">
      <c r="A16" s="104" t="s">
        <v>380</v>
      </c>
      <c r="B16" s="84">
        <v>70620</v>
      </c>
      <c r="C16" s="84">
        <v>50967</v>
      </c>
      <c r="D16" s="84">
        <v>46631</v>
      </c>
      <c r="E16" s="84">
        <v>44973</v>
      </c>
      <c r="F16" s="84">
        <f>F17*(1-F18)</f>
        <v>45278.592490178009</v>
      </c>
      <c r="G16" s="84">
        <f t="shared" ref="G16:AB16" si="11">G17*(1-G18)</f>
        <v>46447.654380190528</v>
      </c>
      <c r="H16" s="84">
        <f t="shared" si="11"/>
        <v>49040.094752156707</v>
      </c>
      <c r="I16" s="84">
        <f t="shared" si="11"/>
        <v>51770.286190791587</v>
      </c>
      <c r="J16" s="84">
        <f t="shared" si="11"/>
        <v>53604.255805633366</v>
      </c>
      <c r="K16" s="84">
        <f t="shared" si="11"/>
        <v>54957.768549409033</v>
      </c>
      <c r="L16" s="84">
        <f t="shared" si="11"/>
        <v>55786.331708203412</v>
      </c>
      <c r="M16" s="84">
        <f t="shared" si="11"/>
        <v>56616.947263706679</v>
      </c>
      <c r="N16" s="84">
        <f t="shared" si="11"/>
        <v>57453.823379830465</v>
      </c>
      <c r="O16" s="84">
        <f t="shared" si="11"/>
        <v>58294.973562577594</v>
      </c>
      <c r="P16" s="84">
        <f t="shared" si="11"/>
        <v>59139.257137231223</v>
      </c>
      <c r="Q16" s="84">
        <f t="shared" si="11"/>
        <v>59987.320845288261</v>
      </c>
      <c r="R16" s="84">
        <f t="shared" si="11"/>
        <v>60839.821330253202</v>
      </c>
      <c r="S16" s="84">
        <f t="shared" si="11"/>
        <v>61693.729391453315</v>
      </c>
      <c r="T16" s="84">
        <f t="shared" si="11"/>
        <v>62553.367451216851</v>
      </c>
      <c r="U16" s="84">
        <f t="shared" si="11"/>
        <v>63414.740756252933</v>
      </c>
      <c r="V16" s="84">
        <f t="shared" si="11"/>
        <v>64276.569685242917</v>
      </c>
      <c r="W16" s="84">
        <f t="shared" si="11"/>
        <v>65142.268216721975</v>
      </c>
      <c r="X16" s="84">
        <f t="shared" si="11"/>
        <v>66013.235080818078</v>
      </c>
      <c r="Y16" s="84">
        <f t="shared" si="11"/>
        <v>66889.186967933856</v>
      </c>
      <c r="Z16" s="84">
        <f t="shared" si="11"/>
        <v>67769.821363260664</v>
      </c>
      <c r="AA16" s="84">
        <f t="shared" si="11"/>
        <v>68654.815670513228</v>
      </c>
      <c r="AB16" s="105">
        <f t="shared" si="11"/>
        <v>69543.826299856286</v>
      </c>
    </row>
    <row r="17" spans="1:28" ht="15" x14ac:dyDescent="0.25">
      <c r="A17" s="104" t="s">
        <v>320</v>
      </c>
      <c r="B17" s="84">
        <f>SUM(B15:B16)</f>
        <v>74070</v>
      </c>
      <c r="C17" s="84">
        <f t="shared" ref="C17:E17" si="12">SUM(C15:C16)</f>
        <v>54450</v>
      </c>
      <c r="D17" s="84">
        <f t="shared" si="12"/>
        <v>51862</v>
      </c>
      <c r="E17" s="84">
        <f t="shared" si="12"/>
        <v>51051</v>
      </c>
      <c r="F17" s="114">
        <f>F19*F20</f>
        <v>51537.195354621341</v>
      </c>
      <c r="G17" s="114">
        <f t="shared" ref="G17:AB17" si="13">G19*G20</f>
        <v>53014.407648555767</v>
      </c>
      <c r="H17" s="114">
        <f t="shared" si="13"/>
        <v>56132.085035577897</v>
      </c>
      <c r="I17" s="114">
        <f t="shared" si="13"/>
        <v>59428.994142180847</v>
      </c>
      <c r="J17" s="114">
        <f t="shared" si="13"/>
        <v>61716.877966915046</v>
      </c>
      <c r="K17" s="114">
        <f t="shared" si="13"/>
        <v>63467.34181907036</v>
      </c>
      <c r="L17" s="114">
        <f t="shared" si="13"/>
        <v>64624.324925468492</v>
      </c>
      <c r="M17" s="114">
        <f t="shared" si="13"/>
        <v>65795.003898452065</v>
      </c>
      <c r="N17" s="114">
        <f t="shared" si="13"/>
        <v>66984.719373052241</v>
      </c>
      <c r="O17" s="114">
        <f t="shared" si="13"/>
        <v>68191.649656754584</v>
      </c>
      <c r="P17" s="114">
        <f t="shared" si="13"/>
        <v>69414.956439054702</v>
      </c>
      <c r="Q17" s="114">
        <f t="shared" si="13"/>
        <v>70655.910192035139</v>
      </c>
      <c r="R17" s="114">
        <f t="shared" si="13"/>
        <v>71915.826538636538</v>
      </c>
      <c r="S17" s="114">
        <f t="shared" si="13"/>
        <v>73191.683892456145</v>
      </c>
      <c r="T17" s="114">
        <f t="shared" si="13"/>
        <v>74489.187279670616</v>
      </c>
      <c r="U17" s="114">
        <f t="shared" si="13"/>
        <v>75804.203675019453</v>
      </c>
      <c r="V17" s="114">
        <f t="shared" si="13"/>
        <v>77135.813339281507</v>
      </c>
      <c r="W17" s="114">
        <f t="shared" si="13"/>
        <v>78488.755498129758</v>
      </c>
      <c r="X17" s="114">
        <f t="shared" si="13"/>
        <v>79865.427911524457</v>
      </c>
      <c r="Y17" s="114">
        <f t="shared" si="13"/>
        <v>81266.246801975329</v>
      </c>
      <c r="Z17" s="114">
        <f t="shared" si="13"/>
        <v>82691.635692426906</v>
      </c>
      <c r="AA17" s="114">
        <f t="shared" si="13"/>
        <v>84142.025534306362</v>
      </c>
      <c r="AB17" s="115">
        <f t="shared" si="13"/>
        <v>85617.85483781714</v>
      </c>
    </row>
    <row r="18" spans="1:28" ht="15" x14ac:dyDescent="0.25">
      <c r="A18" s="104" t="s">
        <v>321</v>
      </c>
      <c r="B18" s="80">
        <f>B15/(B15+B16)</f>
        <v>4.6577561765897127E-2</v>
      </c>
      <c r="C18" s="80">
        <f>C15/(C15+C16)</f>
        <v>6.3966942148760336E-2</v>
      </c>
      <c r="D18" s="80">
        <f>D15/(D15+D16)</f>
        <v>0.10086383093594539</v>
      </c>
      <c r="E18" s="80">
        <f>E15/(E15+E16)</f>
        <v>0.11905741317506023</v>
      </c>
      <c r="F18" s="80">
        <f>E18*(1+F6)</f>
        <v>0.12143856143856144</v>
      </c>
      <c r="G18" s="80">
        <f t="shared" ref="G18:AB18" si="14">F18*(1+G6)</f>
        <v>0.12386733266733267</v>
      </c>
      <c r="H18" s="80">
        <f t="shared" si="14"/>
        <v>0.12634467932067933</v>
      </c>
      <c r="I18" s="80">
        <f t="shared" si="14"/>
        <v>0.12887157290709292</v>
      </c>
      <c r="J18" s="80">
        <f t="shared" si="14"/>
        <v>0.13144900436523477</v>
      </c>
      <c r="K18" s="80">
        <f t="shared" si="14"/>
        <v>0.13407798445253946</v>
      </c>
      <c r="L18" s="80">
        <f t="shared" si="14"/>
        <v>0.13675954414159025</v>
      </c>
      <c r="M18" s="80">
        <f t="shared" si="14"/>
        <v>0.13949473502442206</v>
      </c>
      <c r="N18" s="80">
        <f t="shared" si="14"/>
        <v>0.14228462972491049</v>
      </c>
      <c r="O18" s="80">
        <f t="shared" si="14"/>
        <v>0.1451303223194087</v>
      </c>
      <c r="P18" s="80">
        <f t="shared" si="14"/>
        <v>0.14803292876579688</v>
      </c>
      <c r="Q18" s="80">
        <f t="shared" si="14"/>
        <v>0.15099358734111282</v>
      </c>
      <c r="R18" s="80">
        <f t="shared" si="14"/>
        <v>0.15401345908793507</v>
      </c>
      <c r="S18" s="80">
        <f t="shared" si="14"/>
        <v>0.15709372826969378</v>
      </c>
      <c r="T18" s="80">
        <f t="shared" si="14"/>
        <v>0.16023560283508767</v>
      </c>
      <c r="U18" s="80">
        <f t="shared" si="14"/>
        <v>0.16344031489178942</v>
      </c>
      <c r="V18" s="80">
        <f t="shared" si="14"/>
        <v>0.16670912118962522</v>
      </c>
      <c r="W18" s="80">
        <f t="shared" si="14"/>
        <v>0.17004330361341774</v>
      </c>
      <c r="X18" s="80">
        <f t="shared" si="14"/>
        <v>0.1734441696856861</v>
      </c>
      <c r="Y18" s="80">
        <f t="shared" si="14"/>
        <v>0.17691305307939983</v>
      </c>
      <c r="Z18" s="80">
        <f t="shared" si="14"/>
        <v>0.18045131414098783</v>
      </c>
      <c r="AA18" s="80">
        <f t="shared" si="14"/>
        <v>0.18406034042380759</v>
      </c>
      <c r="AB18" s="106">
        <f t="shared" si="14"/>
        <v>0.18774154723228376</v>
      </c>
    </row>
    <row r="19" spans="1:28" ht="15" x14ac:dyDescent="0.25">
      <c r="A19" s="104" t="s">
        <v>373</v>
      </c>
      <c r="B19" s="84">
        <v>57976</v>
      </c>
      <c r="C19" s="84">
        <v>58680</v>
      </c>
      <c r="D19" s="84">
        <v>59148</v>
      </c>
      <c r="E19" s="116">
        <v>59658</v>
      </c>
      <c r="F19" s="117">
        <v>60166</v>
      </c>
      <c r="G19" s="117">
        <v>60677</v>
      </c>
      <c r="H19" s="117">
        <v>61186</v>
      </c>
      <c r="I19" s="117">
        <v>61695</v>
      </c>
      <c r="J19" s="117">
        <v>62204</v>
      </c>
      <c r="K19" s="117">
        <v>62714</v>
      </c>
      <c r="L19" s="117">
        <v>63225</v>
      </c>
      <c r="M19" s="117">
        <v>63733</v>
      </c>
      <c r="N19" s="84">
        <v>64243</v>
      </c>
      <c r="O19" s="84">
        <v>64753</v>
      </c>
      <c r="P19" s="84">
        <v>65262</v>
      </c>
      <c r="Q19" s="84">
        <v>65771</v>
      </c>
      <c r="R19" s="84">
        <v>66281</v>
      </c>
      <c r="S19" s="84">
        <v>66789</v>
      </c>
      <c r="T19" s="84">
        <v>67300</v>
      </c>
      <c r="U19" s="84">
        <v>67810</v>
      </c>
      <c r="V19" s="84">
        <v>68318</v>
      </c>
      <c r="W19" s="84">
        <v>68828</v>
      </c>
      <c r="X19" s="118">
        <f>W19*(1+X4)</f>
        <v>69341.807195761008</v>
      </c>
      <c r="Y19" s="118">
        <f t="shared" ref="Y19:AB19" si="15">X19*(1+Y4)</f>
        <v>69859.45000834098</v>
      </c>
      <c r="Z19" s="118">
        <f t="shared" si="15"/>
        <v>70380.957070963632</v>
      </c>
      <c r="AA19" s="118">
        <f t="shared" si="15"/>
        <v>70906.357230602254</v>
      </c>
      <c r="AB19" s="119">
        <f t="shared" si="15"/>
        <v>71435.679549575405</v>
      </c>
    </row>
    <row r="20" spans="1:28" ht="13.5" thickBot="1" x14ac:dyDescent="0.25">
      <c r="A20" s="107" t="s">
        <v>322</v>
      </c>
      <c r="B20" s="108">
        <f>B17/B19</f>
        <v>1.277597626604112</v>
      </c>
      <c r="C20" s="108">
        <f t="shared" ref="C20:E20" si="16">C17/C19</f>
        <v>0.92791411042944782</v>
      </c>
      <c r="D20" s="108">
        <f t="shared" si="16"/>
        <v>0.87681747480895378</v>
      </c>
      <c r="E20" s="108">
        <f t="shared" si="16"/>
        <v>0.85572764759127029</v>
      </c>
      <c r="F20" s="109">
        <f>E20*(1+F5)</f>
        <v>0.85658337523886152</v>
      </c>
      <c r="G20" s="109">
        <f t="shared" ref="G20:AB20" si="17">F20*(1+G5)</f>
        <v>0.87371504274363876</v>
      </c>
      <c r="H20" s="109">
        <f t="shared" si="17"/>
        <v>0.91740079488082071</v>
      </c>
      <c r="I20" s="109">
        <f t="shared" si="17"/>
        <v>0.96327083462486174</v>
      </c>
      <c r="J20" s="109">
        <f t="shared" si="17"/>
        <v>0.99216895966360763</v>
      </c>
      <c r="K20" s="109">
        <f t="shared" si="17"/>
        <v>1.0120123388568798</v>
      </c>
      <c r="L20" s="109">
        <f t="shared" si="17"/>
        <v>1.0221324622454486</v>
      </c>
      <c r="M20" s="109">
        <f t="shared" si="17"/>
        <v>1.0323537868679031</v>
      </c>
      <c r="N20" s="109">
        <f t="shared" si="17"/>
        <v>1.0426773247365821</v>
      </c>
      <c r="O20" s="109">
        <f t="shared" si="17"/>
        <v>1.0531040979839479</v>
      </c>
      <c r="P20" s="109">
        <f t="shared" si="17"/>
        <v>1.0636351389637875</v>
      </c>
      <c r="Q20" s="109">
        <f t="shared" si="17"/>
        <v>1.0742714903534254</v>
      </c>
      <c r="R20" s="109">
        <f t="shared" si="17"/>
        <v>1.0850142052569596</v>
      </c>
      <c r="S20" s="109">
        <f t="shared" si="17"/>
        <v>1.0958643473095291</v>
      </c>
      <c r="T20" s="109">
        <f t="shared" si="17"/>
        <v>1.1068229907826244</v>
      </c>
      <c r="U20" s="109">
        <f t="shared" si="17"/>
        <v>1.1178912206904505</v>
      </c>
      <c r="V20" s="109">
        <f t="shared" si="17"/>
        <v>1.1290701328973551</v>
      </c>
      <c r="W20" s="109">
        <f t="shared" si="17"/>
        <v>1.1403608342263287</v>
      </c>
      <c r="X20" s="109">
        <f t="shared" si="17"/>
        <v>1.151764442568592</v>
      </c>
      <c r="Y20" s="109">
        <f t="shared" si="17"/>
        <v>1.1632820869942779</v>
      </c>
      <c r="Z20" s="109">
        <f t="shared" si="17"/>
        <v>1.1749149078642207</v>
      </c>
      <c r="AA20" s="109">
        <f t="shared" si="17"/>
        <v>1.1866640569428628</v>
      </c>
      <c r="AB20" s="110">
        <f t="shared" si="17"/>
        <v>1.1985306975122914</v>
      </c>
    </row>
    <row r="21" spans="1:28" x14ac:dyDescent="0.2">
      <c r="E21" s="131" t="s">
        <v>279</v>
      </c>
      <c r="F21" s="132" t="s">
        <v>294</v>
      </c>
      <c r="G21" s="133" t="s">
        <v>295</v>
      </c>
      <c r="H21" s="133" t="s">
        <v>296</v>
      </c>
      <c r="I21" s="133" t="s">
        <v>297</v>
      </c>
      <c r="J21" s="133" t="s">
        <v>298</v>
      </c>
      <c r="K21" s="133" t="s">
        <v>299</v>
      </c>
      <c r="L21" s="133" t="s">
        <v>300</v>
      </c>
      <c r="M21" s="133" t="s">
        <v>301</v>
      </c>
      <c r="N21" s="133" t="s">
        <v>302</v>
      </c>
      <c r="O21" s="133" t="s">
        <v>303</v>
      </c>
      <c r="P21" s="133" t="s">
        <v>304</v>
      </c>
      <c r="Q21" s="133" t="s">
        <v>305</v>
      </c>
      <c r="R21" s="133" t="s">
        <v>306</v>
      </c>
      <c r="S21" s="133" t="s">
        <v>307</v>
      </c>
      <c r="T21" s="133" t="s">
        <v>308</v>
      </c>
      <c r="U21" s="133" t="s">
        <v>309</v>
      </c>
      <c r="V21" s="133" t="s">
        <v>310</v>
      </c>
      <c r="W21" s="133" t="s">
        <v>311</v>
      </c>
      <c r="X21" s="133" t="s">
        <v>312</v>
      </c>
      <c r="Y21" s="133" t="s">
        <v>313</v>
      </c>
      <c r="Z21" s="133" t="s">
        <v>314</v>
      </c>
      <c r="AA21" s="133" t="s">
        <v>315</v>
      </c>
      <c r="AB21" s="134" t="s">
        <v>316</v>
      </c>
    </row>
    <row r="22" spans="1:28" x14ac:dyDescent="0.2">
      <c r="A22" s="346" t="s">
        <v>349</v>
      </c>
      <c r="B22" s="346"/>
      <c r="C22" s="346"/>
      <c r="D22" s="346"/>
      <c r="E22" s="346"/>
      <c r="F22" s="122">
        <f>(F10-E10)/E10</f>
        <v>8.322319139874506E-3</v>
      </c>
      <c r="G22" s="122">
        <f t="shared" ref="G22:AB22" si="18">(G10-F10)/F10</f>
        <v>2.7412884564294394E-2</v>
      </c>
      <c r="H22" s="122">
        <f t="shared" si="18"/>
        <v>5.7493998941322212E-2</v>
      </c>
      <c r="I22" s="122">
        <f t="shared" si="18"/>
        <v>5.7392870023574717E-2</v>
      </c>
      <c r="J22" s="122">
        <f t="shared" si="18"/>
        <v>3.7153420573380176E-2</v>
      </c>
      <c r="K22" s="122">
        <f t="shared" si="18"/>
        <v>2.7003190732055489E-2</v>
      </c>
      <c r="L22" s="122">
        <f t="shared" si="18"/>
        <v>1.6854621474833697E-2</v>
      </c>
      <c r="M22" s="122">
        <f t="shared" si="18"/>
        <v>1.6710946150222433E-2</v>
      </c>
      <c r="N22" s="122">
        <f t="shared" si="18"/>
        <v>1.6647941424166486E-2</v>
      </c>
      <c r="O22" s="122">
        <f t="shared" si="18"/>
        <v>1.6553124657423174E-2</v>
      </c>
      <c r="P22" s="122">
        <f t="shared" si="18"/>
        <v>1.6443041774886574E-2</v>
      </c>
      <c r="Q22" s="122">
        <f t="shared" si="18"/>
        <v>1.6349043383240912E-2</v>
      </c>
      <c r="R22" s="122">
        <f t="shared" si="18"/>
        <v>1.6270597563650065E-2</v>
      </c>
      <c r="S22" s="122">
        <f t="shared" si="18"/>
        <v>1.614633369186854E-2</v>
      </c>
      <c r="T22" s="122">
        <f t="shared" si="18"/>
        <v>1.609839833019602E-2</v>
      </c>
      <c r="U22" s="122">
        <f t="shared" si="18"/>
        <v>1.5989592234584571E-2</v>
      </c>
      <c r="V22" s="122">
        <f t="shared" si="18"/>
        <v>1.5866320387613021E-2</v>
      </c>
      <c r="W22" s="122">
        <f t="shared" si="18"/>
        <v>1.5802766494628959E-2</v>
      </c>
      <c r="X22" s="122">
        <f t="shared" si="18"/>
        <v>1.5764997466516047E-2</v>
      </c>
      <c r="Y22" s="122">
        <f t="shared" si="18"/>
        <v>1.5726339758056807E-2</v>
      </c>
      <c r="Z22" s="122">
        <f t="shared" si="18"/>
        <v>1.5686769482008679E-2</v>
      </c>
      <c r="AA22" s="122">
        <f t="shared" si="18"/>
        <v>1.5646261976337523E-2</v>
      </c>
      <c r="AB22" s="122">
        <f t="shared" si="18"/>
        <v>1.5604791773154032E-2</v>
      </c>
    </row>
    <row r="23" spans="1:28" x14ac:dyDescent="0.2">
      <c r="A23" s="346" t="s">
        <v>350</v>
      </c>
      <c r="B23" s="346"/>
      <c r="C23" s="346"/>
      <c r="D23" s="346"/>
      <c r="E23" s="346"/>
      <c r="F23" s="122">
        <f>(F16-E16)/E16</f>
        <v>6.7950212389213316E-3</v>
      </c>
      <c r="G23" s="122">
        <f t="shared" ref="G23:AB23" si="19">(G16-F16)/F16</f>
        <v>2.5819307220429084E-2</v>
      </c>
      <c r="H23" s="122">
        <f t="shared" si="19"/>
        <v>5.5814236618842675E-2</v>
      </c>
      <c r="I23" s="122">
        <f t="shared" si="19"/>
        <v>5.5672637918686124E-2</v>
      </c>
      <c r="J23" s="122">
        <f t="shared" si="19"/>
        <v>3.5425139588430327E-2</v>
      </c>
      <c r="K23" s="122">
        <f t="shared" si="19"/>
        <v>2.5250098587012271E-2</v>
      </c>
      <c r="L23" s="122">
        <f t="shared" si="19"/>
        <v>1.5076361007078928E-2</v>
      </c>
      <c r="M23" s="122">
        <f t="shared" si="19"/>
        <v>1.4889230570812472E-2</v>
      </c>
      <c r="N23" s="122">
        <f t="shared" si="19"/>
        <v>1.4781371242533424E-2</v>
      </c>
      <c r="O23" s="122">
        <f t="shared" si="19"/>
        <v>1.4640456165749632E-2</v>
      </c>
      <c r="P23" s="122">
        <f t="shared" si="19"/>
        <v>1.4482956643720247E-2</v>
      </c>
      <c r="Q23" s="122">
        <f t="shared" si="19"/>
        <v>1.4340114318465758E-2</v>
      </c>
      <c r="R23" s="122">
        <f t="shared" si="19"/>
        <v>1.4211344546685175E-2</v>
      </c>
      <c r="S23" s="122">
        <f t="shared" si="19"/>
        <v>1.4035347943658381E-2</v>
      </c>
      <c r="T23" s="122">
        <f t="shared" si="19"/>
        <v>1.3933961656119712E-2</v>
      </c>
      <c r="U23" s="122">
        <f t="shared" si="19"/>
        <v>1.3770214780328763E-2</v>
      </c>
      <c r="V23" s="122">
        <f t="shared" si="19"/>
        <v>1.3590356417328796E-2</v>
      </c>
      <c r="W23" s="122">
        <f t="shared" si="19"/>
        <v>1.3468337462909312E-2</v>
      </c>
      <c r="X23" s="122">
        <f t="shared" si="19"/>
        <v>1.3370226243864903E-2</v>
      </c>
      <c r="Y23" s="122">
        <f t="shared" si="19"/>
        <v>1.3269337369140833E-2</v>
      </c>
      <c r="Z23" s="122">
        <f t="shared" si="19"/>
        <v>1.3165571824770078E-2</v>
      </c>
      <c r="AA23" s="122">
        <f t="shared" si="19"/>
        <v>1.3058826029787005E-2</v>
      </c>
      <c r="AB23" s="122">
        <f t="shared" si="19"/>
        <v>1.2948991569791398E-2</v>
      </c>
    </row>
    <row r="24" spans="1:28" x14ac:dyDescent="0.2">
      <c r="E24" s="136" t="s">
        <v>279</v>
      </c>
      <c r="F24" s="137" t="s">
        <v>294</v>
      </c>
      <c r="G24" s="138" t="s">
        <v>295</v>
      </c>
      <c r="H24" s="138" t="s">
        <v>296</v>
      </c>
      <c r="I24" s="138" t="s">
        <v>297</v>
      </c>
      <c r="J24" s="138" t="s">
        <v>298</v>
      </c>
      <c r="K24" s="138" t="s">
        <v>299</v>
      </c>
      <c r="L24" s="138" t="s">
        <v>300</v>
      </c>
      <c r="M24" s="138" t="s">
        <v>301</v>
      </c>
      <c r="N24" s="138" t="s">
        <v>302</v>
      </c>
      <c r="O24" s="138" t="s">
        <v>303</v>
      </c>
      <c r="P24" s="138" t="s">
        <v>304</v>
      </c>
      <c r="Q24" s="138" t="s">
        <v>305</v>
      </c>
      <c r="R24" s="138" t="s">
        <v>306</v>
      </c>
      <c r="S24" s="138" t="s">
        <v>307</v>
      </c>
      <c r="T24" s="138" t="s">
        <v>308</v>
      </c>
      <c r="U24" s="138" t="s">
        <v>309</v>
      </c>
      <c r="V24" s="138" t="s">
        <v>310</v>
      </c>
      <c r="W24" s="138" t="s">
        <v>311</v>
      </c>
      <c r="X24" s="138" t="s">
        <v>312</v>
      </c>
      <c r="Y24" s="138" t="s">
        <v>313</v>
      </c>
      <c r="Z24" s="138" t="s">
        <v>314</v>
      </c>
      <c r="AA24" s="138" t="s">
        <v>315</v>
      </c>
      <c r="AB24" s="139" t="s">
        <v>316</v>
      </c>
    </row>
    <row r="25" spans="1:28" x14ac:dyDescent="0.2">
      <c r="A25" s="345" t="s">
        <v>384</v>
      </c>
      <c r="B25" s="345"/>
      <c r="C25" s="345"/>
      <c r="D25" s="345"/>
      <c r="E25" s="78">
        <v>1020</v>
      </c>
      <c r="F25" s="135">
        <f>E25*(1+F$23)</f>
        <v>1026.9309216636998</v>
      </c>
      <c r="G25" s="135">
        <f t="shared" ref="G25:AB27" si="20">F25*(1+G$23)</f>
        <v>1053.4455666242934</v>
      </c>
      <c r="H25" s="135">
        <f t="shared" si="20"/>
        <v>1112.2428267449327</v>
      </c>
      <c r="I25" s="135">
        <f t="shared" si="20"/>
        <v>1174.1643189159593</v>
      </c>
      <c r="J25" s="135">
        <f t="shared" si="20"/>
        <v>1215.7592538133115</v>
      </c>
      <c r="K25" s="135">
        <f t="shared" si="20"/>
        <v>1246.4572948301702</v>
      </c>
      <c r="L25" s="135">
        <f t="shared" si="20"/>
        <v>1265.2493349869369</v>
      </c>
      <c r="M25" s="135">
        <f t="shared" si="20"/>
        <v>1284.0879240651245</v>
      </c>
      <c r="N25" s="135">
        <f t="shared" si="20"/>
        <v>1303.0685043787851</v>
      </c>
      <c r="O25" s="135">
        <f t="shared" si="20"/>
        <v>1322.1460216981116</v>
      </c>
      <c r="P25" s="135">
        <f t="shared" si="20"/>
        <v>1341.2946052070326</v>
      </c>
      <c r="Q25" s="135">
        <f t="shared" si="20"/>
        <v>1360.5289231804429</v>
      </c>
      <c r="R25" s="135">
        <f t="shared" si="20"/>
        <v>1379.8638684734908</v>
      </c>
      <c r="S25" s="135">
        <f t="shared" si="20"/>
        <v>1399.2307379823988</v>
      </c>
      <c r="T25" s="135">
        <f t="shared" si="20"/>
        <v>1418.7275654335097</v>
      </c>
      <c r="U25" s="135">
        <f t="shared" si="20"/>
        <v>1438.2637487243019</v>
      </c>
      <c r="V25" s="135">
        <f t="shared" si="20"/>
        <v>1457.8102656915885</v>
      </c>
      <c r="W25" s="135">
        <f t="shared" si="20"/>
        <v>1477.4445463068162</v>
      </c>
      <c r="X25" s="135">
        <f t="shared" si="20"/>
        <v>1497.1983141537025</v>
      </c>
      <c r="Y25" s="135">
        <f t="shared" si="20"/>
        <v>1517.0651436927169</v>
      </c>
      <c r="Z25" s="135">
        <f t="shared" si="20"/>
        <v>1537.0381738048584</v>
      </c>
      <c r="AA25" s="135">
        <f t="shared" si="20"/>
        <v>1557.1100879177177</v>
      </c>
      <c r="AB25" s="135">
        <f t="shared" si="20"/>
        <v>1577.2730933194014</v>
      </c>
    </row>
    <row r="26" spans="1:28" x14ac:dyDescent="0.2">
      <c r="A26" s="345" t="s">
        <v>387</v>
      </c>
      <c r="B26" s="345"/>
      <c r="C26" s="345"/>
      <c r="D26" s="345"/>
      <c r="E26" s="78">
        <v>8808</v>
      </c>
      <c r="F26" s="135">
        <f t="shared" ref="F26:U27" si="21">E26*(1+F$23)</f>
        <v>8867.8505470724194</v>
      </c>
      <c r="G26" s="135">
        <f t="shared" si="21"/>
        <v>9096.8123047321333</v>
      </c>
      <c r="H26" s="135">
        <f t="shared" si="21"/>
        <v>9604.5439391856526</v>
      </c>
      <c r="I26" s="135">
        <f t="shared" si="21"/>
        <v>10139.254236286046</v>
      </c>
      <c r="J26" s="135">
        <f t="shared" si="21"/>
        <v>10498.438732929064</v>
      </c>
      <c r="K26" s="135">
        <f t="shared" si="21"/>
        <v>10763.525345945232</v>
      </c>
      <c r="L26" s="135">
        <f t="shared" si="21"/>
        <v>10925.800139769548</v>
      </c>
      <c r="M26" s="135">
        <f t="shared" si="21"/>
        <v>11088.476897221191</v>
      </c>
      <c r="N26" s="135">
        <f t="shared" si="21"/>
        <v>11252.379790753272</v>
      </c>
      <c r="O26" s="135">
        <f t="shared" si="21"/>
        <v>11417.119763840161</v>
      </c>
      <c r="P26" s="135">
        <f t="shared" si="21"/>
        <v>11582.47341437602</v>
      </c>
      <c r="Q26" s="135">
        <f t="shared" si="21"/>
        <v>11748.567407228764</v>
      </c>
      <c r="R26" s="135">
        <f t="shared" si="21"/>
        <v>11915.530346582847</v>
      </c>
      <c r="S26" s="135">
        <f t="shared" si="21"/>
        <v>12082.768960930358</v>
      </c>
      <c r="T26" s="135">
        <f t="shared" si="21"/>
        <v>12251.129800331717</v>
      </c>
      <c r="U26" s="135">
        <f t="shared" si="21"/>
        <v>12419.830488983971</v>
      </c>
      <c r="V26" s="135">
        <f t="shared" si="20"/>
        <v>12588.62041197207</v>
      </c>
      <c r="W26" s="135">
        <f t="shared" si="20"/>
        <v>12758.168199872976</v>
      </c>
      <c r="X26" s="135">
        <f t="shared" si="20"/>
        <v>12928.747795162561</v>
      </c>
      <c r="Y26" s="135">
        <f t="shared" si="20"/>
        <v>13100.303711417107</v>
      </c>
      <c r="Z26" s="135">
        <f t="shared" si="20"/>
        <v>13272.776700856071</v>
      </c>
      <c r="AA26" s="135">
        <f t="shared" si="20"/>
        <v>13446.103582724762</v>
      </c>
      <c r="AB26" s="135">
        <f t="shared" si="20"/>
        <v>13620.217064664006</v>
      </c>
    </row>
    <row r="27" spans="1:28" x14ac:dyDescent="0.2">
      <c r="A27" s="345" t="s">
        <v>388</v>
      </c>
      <c r="B27" s="345"/>
      <c r="C27" s="345"/>
      <c r="D27" s="345"/>
      <c r="E27" s="183">
        <v>21450</v>
      </c>
      <c r="F27" s="135">
        <f t="shared" si="21"/>
        <v>21595.753205574863</v>
      </c>
      <c r="G27" s="135">
        <f t="shared" si="20"/>
        <v>22153.340592246168</v>
      </c>
      <c r="H27" s="188">
        <f t="shared" si="20"/>
        <v>23389.812385959609</v>
      </c>
      <c r="I27" s="135">
        <f t="shared" si="20"/>
        <v>24691.984941909137</v>
      </c>
      <c r="J27" s="135">
        <f t="shared" si="20"/>
        <v>25566.701955191689</v>
      </c>
      <c r="K27" s="135">
        <f t="shared" si="20"/>
        <v>26212.263700105039</v>
      </c>
      <c r="L27" s="135">
        <f t="shared" si="20"/>
        <v>26607.449250460573</v>
      </c>
      <c r="M27" s="135">
        <f t="shared" si="20"/>
        <v>27003.613697251869</v>
      </c>
      <c r="N27" s="135">
        <f t="shared" si="20"/>
        <v>27402.764136200905</v>
      </c>
      <c r="O27" s="135">
        <f t="shared" si="20"/>
        <v>27803.953103357329</v>
      </c>
      <c r="P27" s="135">
        <f t="shared" si="20"/>
        <v>28206.636550677289</v>
      </c>
      <c r="Q27" s="135">
        <f t="shared" si="20"/>
        <v>28611.122943353417</v>
      </c>
      <c r="R27" s="135">
        <f t="shared" si="20"/>
        <v>29017.725469368983</v>
      </c>
      <c r="S27" s="135">
        <f t="shared" si="20"/>
        <v>29424.999342865132</v>
      </c>
      <c r="T27" s="135">
        <f t="shared" si="20"/>
        <v>29835.006155439965</v>
      </c>
      <c r="U27" s="135">
        <f t="shared" si="20"/>
        <v>30245.840598172803</v>
      </c>
      <c r="V27" s="135">
        <f t="shared" si="20"/>
        <v>30656.892352043684</v>
      </c>
      <c r="W27" s="135">
        <f t="shared" si="20"/>
        <v>31069.78972380509</v>
      </c>
      <c r="X27" s="135">
        <f t="shared" si="20"/>
        <v>31485.199841761671</v>
      </c>
      <c r="Y27" s="135">
        <f t="shared" si="20"/>
        <v>31902.987580596826</v>
      </c>
      <c r="Z27" s="135">
        <f t="shared" si="20"/>
        <v>32323.00865501392</v>
      </c>
      <c r="AA27" s="135">
        <f t="shared" si="20"/>
        <v>32745.109201799049</v>
      </c>
      <c r="AB27" s="135">
        <f t="shared" si="20"/>
        <v>33169.125344805041</v>
      </c>
    </row>
    <row r="28" spans="1:28" x14ac:dyDescent="0.2">
      <c r="F28" s="121"/>
      <c r="G28" s="121"/>
      <c r="H28" s="121"/>
      <c r="I28" s="121"/>
      <c r="J28" s="121"/>
      <c r="K28" s="121"/>
      <c r="L28" s="121"/>
      <c r="M28" s="121"/>
      <c r="N28" s="121"/>
      <c r="O28" s="121"/>
      <c r="P28" s="121"/>
      <c r="Q28" s="121"/>
      <c r="R28" s="121"/>
      <c r="S28" s="121"/>
      <c r="T28" s="121"/>
      <c r="U28" s="121"/>
      <c r="V28" s="121"/>
      <c r="W28" s="121"/>
      <c r="X28" s="121"/>
      <c r="Y28" s="121"/>
      <c r="Z28" s="121"/>
      <c r="AA28" s="121"/>
      <c r="AB28" s="121"/>
    </row>
    <row r="29" spans="1:28" x14ac:dyDescent="0.2">
      <c r="A29" s="77" t="s">
        <v>374</v>
      </c>
      <c r="F29" s="121"/>
      <c r="G29" s="121"/>
      <c r="H29" s="121"/>
      <c r="I29" s="121"/>
      <c r="J29" s="121"/>
      <c r="K29" s="121"/>
      <c r="L29" s="121"/>
      <c r="M29" s="121"/>
      <c r="N29" s="121"/>
      <c r="O29" s="121"/>
      <c r="P29" s="121"/>
      <c r="Q29" s="121"/>
      <c r="R29" s="121"/>
      <c r="S29" s="121"/>
      <c r="T29" s="121"/>
      <c r="U29" s="121"/>
      <c r="V29" s="121"/>
      <c r="W29" s="121"/>
      <c r="X29" s="121"/>
      <c r="Y29" s="121"/>
      <c r="Z29" s="121"/>
      <c r="AA29" s="121"/>
      <c r="AB29" s="121"/>
    </row>
    <row r="30" spans="1:28" x14ac:dyDescent="0.2">
      <c r="A30" s="77" t="s">
        <v>376</v>
      </c>
      <c r="F30" s="121"/>
      <c r="G30" s="121"/>
      <c r="H30" s="121"/>
      <c r="I30" s="121"/>
      <c r="J30" s="121"/>
      <c r="K30" s="121"/>
      <c r="L30" s="121"/>
      <c r="M30" s="121"/>
      <c r="N30" s="121"/>
      <c r="O30" s="121"/>
      <c r="P30" s="121"/>
      <c r="Q30" s="121"/>
      <c r="R30" s="121"/>
      <c r="S30" s="121"/>
      <c r="T30" s="121"/>
      <c r="U30" s="121"/>
      <c r="V30" s="121"/>
      <c r="W30" s="121"/>
      <c r="X30" s="121"/>
      <c r="Y30" s="121"/>
      <c r="Z30" s="121"/>
      <c r="AA30" s="121"/>
      <c r="AB30" s="121"/>
    </row>
    <row r="31" spans="1:28" x14ac:dyDescent="0.2">
      <c r="A31" s="77" t="s">
        <v>375</v>
      </c>
      <c r="F31" s="121"/>
      <c r="G31" s="121"/>
      <c r="H31" s="121"/>
      <c r="I31" s="121"/>
      <c r="J31" s="121"/>
      <c r="K31" s="121"/>
      <c r="L31" s="121"/>
      <c r="M31" s="121"/>
      <c r="N31" s="121"/>
      <c r="O31" s="121"/>
      <c r="P31" s="121"/>
      <c r="Q31" s="121"/>
      <c r="R31" s="121"/>
      <c r="S31" s="121"/>
      <c r="T31" s="121"/>
      <c r="U31" s="121"/>
      <c r="V31" s="121"/>
      <c r="W31" s="121"/>
      <c r="X31" s="121"/>
      <c r="Y31" s="121"/>
      <c r="Z31" s="121"/>
      <c r="AA31" s="121"/>
      <c r="AB31" s="121"/>
    </row>
    <row r="32" spans="1:28" x14ac:dyDescent="0.2">
      <c r="A32" s="77" t="s">
        <v>382</v>
      </c>
      <c r="F32" s="121"/>
      <c r="G32" s="121"/>
      <c r="H32" s="121"/>
      <c r="I32" s="121"/>
      <c r="J32" s="121"/>
      <c r="K32" s="121"/>
      <c r="L32" s="121"/>
      <c r="M32" s="121"/>
      <c r="N32" s="121"/>
      <c r="O32" s="121"/>
      <c r="P32" s="121"/>
      <c r="Q32" s="121"/>
      <c r="R32" s="121"/>
      <c r="S32" s="121"/>
      <c r="T32" s="121"/>
      <c r="U32" s="121"/>
      <c r="V32" s="121"/>
      <c r="W32" s="121"/>
      <c r="X32" s="121"/>
      <c r="Y32" s="121"/>
      <c r="Z32" s="121"/>
      <c r="AA32" s="121"/>
      <c r="AB32" s="121"/>
    </row>
    <row r="33" spans="1:28" x14ac:dyDescent="0.2">
      <c r="A33" s="77" t="s">
        <v>383</v>
      </c>
      <c r="F33" s="121"/>
      <c r="G33" s="121"/>
      <c r="H33" s="121"/>
      <c r="I33" s="121"/>
      <c r="J33" s="121"/>
      <c r="K33" s="121"/>
      <c r="L33" s="121"/>
      <c r="M33" s="121"/>
      <c r="N33" s="121"/>
      <c r="O33" s="121"/>
      <c r="P33" s="121"/>
      <c r="Q33" s="121"/>
      <c r="R33" s="121"/>
      <c r="S33" s="121"/>
      <c r="T33" s="121"/>
      <c r="U33" s="121"/>
      <c r="V33" s="121"/>
      <c r="W33" s="121"/>
      <c r="X33" s="121"/>
      <c r="Y33" s="121"/>
      <c r="Z33" s="121"/>
      <c r="AA33" s="121"/>
      <c r="AB33" s="121"/>
    </row>
    <row r="34" spans="1:28" x14ac:dyDescent="0.2">
      <c r="A34" s="77" t="s">
        <v>385</v>
      </c>
      <c r="F34" s="121"/>
      <c r="G34" s="121"/>
      <c r="H34" s="121"/>
      <c r="I34" s="121"/>
      <c r="J34" s="121"/>
      <c r="K34" s="121"/>
      <c r="L34" s="121"/>
      <c r="M34" s="121"/>
      <c r="N34" s="121"/>
      <c r="O34" s="121"/>
      <c r="P34" s="121"/>
      <c r="Q34" s="121"/>
      <c r="R34" s="121"/>
      <c r="S34" s="121"/>
      <c r="T34" s="121"/>
      <c r="U34" s="121"/>
      <c r="V34" s="121"/>
      <c r="W34" s="121"/>
      <c r="X34" s="121"/>
      <c r="Y34" s="121"/>
      <c r="Z34" s="121"/>
      <c r="AA34" s="121"/>
      <c r="AB34" s="121"/>
    </row>
    <row r="35" spans="1:28" x14ac:dyDescent="0.2">
      <c r="A35" s="77" t="s">
        <v>386</v>
      </c>
      <c r="F35" s="121"/>
      <c r="G35" s="121"/>
      <c r="H35" s="121"/>
      <c r="I35" s="121"/>
      <c r="J35" s="121"/>
      <c r="K35" s="121"/>
      <c r="L35" s="121"/>
      <c r="M35" s="121"/>
      <c r="N35" s="121"/>
      <c r="O35" s="121"/>
      <c r="P35" s="121"/>
      <c r="Q35" s="121"/>
      <c r="R35" s="121"/>
      <c r="S35" s="121"/>
      <c r="T35" s="121"/>
      <c r="U35" s="121"/>
      <c r="V35" s="121"/>
      <c r="W35" s="121"/>
      <c r="X35" s="121"/>
      <c r="Y35" s="121"/>
      <c r="Z35" s="121"/>
      <c r="AA35" s="121"/>
      <c r="AB35" s="121"/>
    </row>
    <row r="36" spans="1:28" x14ac:dyDescent="0.2">
      <c r="A36" s="77" t="s">
        <v>389</v>
      </c>
      <c r="F36" s="121"/>
      <c r="G36" s="121"/>
      <c r="H36" s="121"/>
      <c r="I36" s="121"/>
      <c r="J36" s="121"/>
      <c r="K36" s="121"/>
      <c r="L36" s="121"/>
      <c r="M36" s="121"/>
      <c r="N36" s="121"/>
      <c r="O36" s="121"/>
      <c r="P36" s="121"/>
      <c r="Q36" s="121"/>
      <c r="R36" s="121"/>
      <c r="S36" s="121"/>
      <c r="T36" s="121"/>
      <c r="U36" s="121"/>
      <c r="V36" s="121"/>
      <c r="W36" s="121"/>
      <c r="X36" s="121"/>
      <c r="Y36" s="121"/>
      <c r="Z36" s="121"/>
      <c r="AA36" s="121"/>
      <c r="AB36" s="121"/>
    </row>
    <row r="37" spans="1:28" x14ac:dyDescent="0.2">
      <c r="F37" s="121"/>
      <c r="G37" s="121"/>
      <c r="H37" s="121"/>
      <c r="I37" s="121"/>
      <c r="J37" s="121"/>
      <c r="K37" s="121"/>
      <c r="L37" s="121"/>
      <c r="M37" s="121"/>
      <c r="N37" s="121"/>
      <c r="O37" s="121"/>
      <c r="P37" s="121"/>
      <c r="Q37" s="121"/>
      <c r="R37" s="121"/>
      <c r="S37" s="121"/>
      <c r="T37" s="121"/>
      <c r="U37" s="121"/>
      <c r="V37" s="121"/>
      <c r="W37" s="121"/>
      <c r="X37" s="121"/>
      <c r="Y37" s="121"/>
      <c r="Z37" s="121"/>
      <c r="AA37" s="121"/>
      <c r="AB37" s="121"/>
    </row>
    <row r="38" spans="1:28" x14ac:dyDescent="0.2">
      <c r="A38" s="81" t="s">
        <v>390</v>
      </c>
    </row>
    <row r="39" spans="1:28" x14ac:dyDescent="0.2">
      <c r="A39" s="78"/>
      <c r="B39" s="78">
        <v>1980</v>
      </c>
      <c r="C39" s="78">
        <v>1990</v>
      </c>
      <c r="D39" s="78">
        <v>2000</v>
      </c>
      <c r="E39" s="78">
        <v>2010</v>
      </c>
    </row>
    <row r="40" spans="1:28" x14ac:dyDescent="0.2">
      <c r="A40" s="78" t="s">
        <v>273</v>
      </c>
      <c r="B40" s="78">
        <v>6765</v>
      </c>
      <c r="C40" s="78">
        <v>6758</v>
      </c>
      <c r="D40" s="78">
        <v>9232</v>
      </c>
      <c r="E40" s="78">
        <v>9869</v>
      </c>
    </row>
    <row r="41" spans="1:28" ht="15" x14ac:dyDescent="0.25">
      <c r="A41" s="78" t="s">
        <v>274</v>
      </c>
      <c r="B41" s="78"/>
      <c r="C41" s="80">
        <f>(C40-B40)/B40</f>
        <v>-1.0347376201034738E-3</v>
      </c>
      <c r="D41" s="80">
        <f>(D40-C40)/C40</f>
        <v>0.36608464042616157</v>
      </c>
      <c r="E41" s="80">
        <f>(E40-D40)/D40</f>
        <v>6.8999133448873484E-2</v>
      </c>
    </row>
    <row r="42" spans="1:28" ht="15" x14ac:dyDescent="0.25">
      <c r="A42" s="78" t="s">
        <v>275</v>
      </c>
      <c r="B42" s="78"/>
      <c r="C42" s="80">
        <f>C41/10</f>
        <v>-1.0347376201034738E-4</v>
      </c>
      <c r="D42" s="80">
        <f t="shared" ref="D42:E42" si="22">D41/10</f>
        <v>3.6608464042616154E-2</v>
      </c>
      <c r="E42" s="80">
        <f t="shared" si="22"/>
        <v>6.8999133448873484E-3</v>
      </c>
    </row>
    <row r="43" spans="1:28" ht="15" x14ac:dyDescent="0.25">
      <c r="A43" s="85"/>
      <c r="B43" s="85"/>
      <c r="C43" s="187"/>
      <c r="D43" s="187"/>
      <c r="E43" s="187"/>
    </row>
    <row r="44" spans="1:28" x14ac:dyDescent="0.2">
      <c r="A44" s="81" t="s">
        <v>391</v>
      </c>
    </row>
    <row r="45" spans="1:28" x14ac:dyDescent="0.2">
      <c r="B45" s="78" t="s">
        <v>276</v>
      </c>
      <c r="C45" s="78" t="s">
        <v>277</v>
      </c>
      <c r="D45" s="78" t="s">
        <v>278</v>
      </c>
      <c r="E45" s="78" t="s">
        <v>279</v>
      </c>
    </row>
    <row r="46" spans="1:28" x14ac:dyDescent="0.2">
      <c r="A46" s="78" t="s">
        <v>1</v>
      </c>
      <c r="B46" s="78">
        <v>3785</v>
      </c>
      <c r="C46" s="78"/>
      <c r="D46" s="78">
        <v>2899.2</v>
      </c>
      <c r="E46" s="78">
        <v>2896.01</v>
      </c>
    </row>
    <row r="47" spans="1:28" x14ac:dyDescent="0.2">
      <c r="A47" s="78" t="s">
        <v>2</v>
      </c>
      <c r="B47" s="78">
        <v>3396</v>
      </c>
      <c r="C47" s="78"/>
      <c r="D47" s="78">
        <v>2929.2</v>
      </c>
      <c r="E47" s="78">
        <v>2901.9500000000007</v>
      </c>
    </row>
    <row r="48" spans="1:28" x14ac:dyDescent="0.2">
      <c r="A48" s="78" t="s">
        <v>280</v>
      </c>
      <c r="B48" s="78">
        <f>SUM(B46:B47)</f>
        <v>7181</v>
      </c>
      <c r="C48" s="78">
        <v>6000</v>
      </c>
      <c r="D48" s="78">
        <v>5798</v>
      </c>
      <c r="E48" s="78">
        <v>5798</v>
      </c>
    </row>
    <row r="49" spans="1:6" x14ac:dyDescent="0.2">
      <c r="A49" s="78" t="s">
        <v>273</v>
      </c>
      <c r="B49" s="78">
        <v>9972</v>
      </c>
      <c r="C49" s="78">
        <v>9959</v>
      </c>
      <c r="D49" s="78">
        <v>9839</v>
      </c>
      <c r="E49" s="78">
        <v>9869</v>
      </c>
    </row>
    <row r="50" spans="1:6" x14ac:dyDescent="0.2">
      <c r="A50" s="78" t="s">
        <v>281</v>
      </c>
      <c r="B50" s="78">
        <f>B48/B49</f>
        <v>0.72011632571199358</v>
      </c>
      <c r="C50" s="78">
        <f>C48/C49</f>
        <v>0.60247012752284368</v>
      </c>
      <c r="D50" s="78">
        <f>D48/D49</f>
        <v>0.58928752922044925</v>
      </c>
      <c r="E50" s="78">
        <f>E48/E49</f>
        <v>0.58749620022292026</v>
      </c>
    </row>
    <row r="51" spans="1:6" x14ac:dyDescent="0.2">
      <c r="A51" s="78" t="s">
        <v>282</v>
      </c>
      <c r="B51" s="78" t="s">
        <v>283</v>
      </c>
      <c r="C51" s="78" t="s">
        <v>284</v>
      </c>
      <c r="D51" s="78" t="s">
        <v>285</v>
      </c>
      <c r="E51" s="78" t="s">
        <v>285</v>
      </c>
    </row>
    <row r="52" spans="1:6" x14ac:dyDescent="0.2">
      <c r="A52" s="78" t="s">
        <v>286</v>
      </c>
      <c r="B52" s="78" t="s">
        <v>287</v>
      </c>
      <c r="C52" s="78" t="s">
        <v>287</v>
      </c>
      <c r="D52" s="78" t="s">
        <v>288</v>
      </c>
      <c r="E52" s="78" t="s">
        <v>288</v>
      </c>
    </row>
    <row r="54" spans="1:6" x14ac:dyDescent="0.2">
      <c r="A54" s="81" t="s">
        <v>470</v>
      </c>
    </row>
    <row r="55" spans="1:6" x14ac:dyDescent="0.2">
      <c r="B55" s="78" t="s">
        <v>289</v>
      </c>
      <c r="C55" s="78" t="s">
        <v>276</v>
      </c>
      <c r="D55" s="78" t="s">
        <v>277</v>
      </c>
      <c r="E55" s="78" t="s">
        <v>278</v>
      </c>
      <c r="F55" s="78" t="s">
        <v>279</v>
      </c>
    </row>
    <row r="56" spans="1:6" x14ac:dyDescent="0.2">
      <c r="A56" s="82" t="s">
        <v>457</v>
      </c>
      <c r="B56" s="82"/>
      <c r="C56" s="82">
        <v>217</v>
      </c>
      <c r="D56" s="82">
        <v>231</v>
      </c>
      <c r="E56" s="82">
        <v>360</v>
      </c>
      <c r="F56" s="82">
        <v>345</v>
      </c>
    </row>
    <row r="57" spans="1:6" x14ac:dyDescent="0.2">
      <c r="A57" s="78" t="s">
        <v>458</v>
      </c>
      <c r="B57" s="82"/>
      <c r="C57" s="82">
        <v>7181</v>
      </c>
      <c r="D57" s="82">
        <v>6000</v>
      </c>
      <c r="E57" s="82">
        <v>5798</v>
      </c>
      <c r="F57" s="82">
        <v>5798</v>
      </c>
    </row>
    <row r="58" spans="1:6" x14ac:dyDescent="0.2">
      <c r="A58" s="78" t="s">
        <v>141</v>
      </c>
      <c r="B58" s="82"/>
      <c r="C58" s="82">
        <v>9959</v>
      </c>
      <c r="D58" s="82">
        <v>9839</v>
      </c>
      <c r="E58" s="82">
        <v>9869</v>
      </c>
      <c r="F58" s="156">
        <v>9947.9519999999993</v>
      </c>
    </row>
    <row r="59" spans="1:6" x14ac:dyDescent="0.2">
      <c r="A59" s="78" t="s">
        <v>459</v>
      </c>
      <c r="B59" s="82"/>
      <c r="C59" s="157">
        <f>C57/C58</f>
        <v>0.72105633095692334</v>
      </c>
      <c r="D59" s="157">
        <f>D57/D58</f>
        <v>0.60981807094216889</v>
      </c>
      <c r="E59" s="157">
        <f>E57/E58</f>
        <v>0.58749620022292026</v>
      </c>
      <c r="F59" s="157">
        <f>F57/F58</f>
        <v>0.58283353196718279</v>
      </c>
    </row>
    <row r="60" spans="1:6" x14ac:dyDescent="0.2">
      <c r="A60" s="78" t="s">
        <v>454</v>
      </c>
      <c r="B60" s="82">
        <v>57842</v>
      </c>
      <c r="C60" s="82">
        <v>70620</v>
      </c>
      <c r="D60" s="82">
        <v>50967</v>
      </c>
      <c r="E60" s="82">
        <v>46631</v>
      </c>
      <c r="F60" s="82">
        <v>44973</v>
      </c>
    </row>
    <row r="61" spans="1:6" x14ac:dyDescent="0.2">
      <c r="A61" s="78" t="s">
        <v>455</v>
      </c>
      <c r="B61" s="82">
        <f>B60/B62</f>
        <v>47803.305785123972</v>
      </c>
      <c r="C61" s="82">
        <v>57976</v>
      </c>
      <c r="D61" s="82">
        <v>58680</v>
      </c>
      <c r="E61" s="82">
        <v>59148</v>
      </c>
      <c r="F61" s="82">
        <v>59658</v>
      </c>
    </row>
    <row r="62" spans="1:6" x14ac:dyDescent="0.2">
      <c r="A62" s="78" t="s">
        <v>456</v>
      </c>
      <c r="B62" s="82">
        <v>1.21</v>
      </c>
      <c r="C62" s="157">
        <f>C60/C61</f>
        <v>1.2180902442389954</v>
      </c>
      <c r="D62" s="157">
        <f t="shared" ref="D62:F62" si="23">D60/D61</f>
        <v>0.86855828220858899</v>
      </c>
      <c r="E62" s="157">
        <f t="shared" si="23"/>
        <v>0.7883783052681409</v>
      </c>
      <c r="F62" s="157">
        <f t="shared" si="23"/>
        <v>0.75384692748667403</v>
      </c>
    </row>
    <row r="63" spans="1:6" x14ac:dyDescent="0.2">
      <c r="A63" s="78" t="s">
        <v>460</v>
      </c>
      <c r="B63" s="158">
        <v>7257424</v>
      </c>
      <c r="C63" s="158">
        <v>11284712</v>
      </c>
      <c r="D63" s="158">
        <v>9910035</v>
      </c>
      <c r="E63" s="158">
        <v>9395459</v>
      </c>
      <c r="F63" s="158">
        <v>9465250</v>
      </c>
    </row>
    <row r="64" spans="1:6" x14ac:dyDescent="0.2">
      <c r="A64" s="78" t="s">
        <v>461</v>
      </c>
      <c r="B64" s="158">
        <v>6741793.3652618499</v>
      </c>
      <c r="C64" s="158">
        <v>9090572</v>
      </c>
      <c r="D64" s="158">
        <v>9278794</v>
      </c>
      <c r="E64" s="158">
        <v>9435396</v>
      </c>
      <c r="F64" s="158">
        <v>9586227</v>
      </c>
    </row>
    <row r="65" spans="1:6" x14ac:dyDescent="0.2">
      <c r="A65" s="78" t="s">
        <v>462</v>
      </c>
      <c r="B65" s="157">
        <f>B63/B64</f>
        <v>1.0764827111722257</v>
      </c>
      <c r="C65" s="157">
        <f t="shared" ref="C65:F65" si="24">C63/C64</f>
        <v>1.2413643497900901</v>
      </c>
      <c r="D65" s="157">
        <f t="shared" si="24"/>
        <v>1.0680305005154764</v>
      </c>
      <c r="E65" s="157">
        <f t="shared" si="24"/>
        <v>0.99576732126558332</v>
      </c>
      <c r="F65" s="157">
        <f t="shared" si="24"/>
        <v>0.98738012358772642</v>
      </c>
    </row>
    <row r="66" spans="1:6" x14ac:dyDescent="0.2">
      <c r="A66" s="78" t="s">
        <v>467</v>
      </c>
      <c r="C66" s="78" t="s">
        <v>283</v>
      </c>
      <c r="D66" s="78" t="s">
        <v>284</v>
      </c>
      <c r="E66" s="78" t="s">
        <v>285</v>
      </c>
      <c r="F66" s="78" t="s">
        <v>285</v>
      </c>
    </row>
    <row r="67" spans="1:6" x14ac:dyDescent="0.2">
      <c r="A67" s="78" t="s">
        <v>468</v>
      </c>
      <c r="C67" s="78" t="s">
        <v>287</v>
      </c>
      <c r="D67" s="78" t="s">
        <v>287</v>
      </c>
      <c r="E67" s="78" t="s">
        <v>288</v>
      </c>
      <c r="F67" s="78" t="s">
        <v>288</v>
      </c>
    </row>
    <row r="68" spans="1:6" x14ac:dyDescent="0.2">
      <c r="A68" s="79" t="s">
        <v>465</v>
      </c>
      <c r="B68" s="78" t="s">
        <v>284</v>
      </c>
    </row>
    <row r="69" spans="1:6" x14ac:dyDescent="0.2">
      <c r="A69" s="79" t="s">
        <v>466</v>
      </c>
      <c r="B69" s="78" t="s">
        <v>290</v>
      </c>
    </row>
    <row r="70" spans="1:6" x14ac:dyDescent="0.2">
      <c r="A70" s="79" t="s">
        <v>463</v>
      </c>
      <c r="B70" s="78" t="s">
        <v>284</v>
      </c>
    </row>
    <row r="71" spans="1:6" x14ac:dyDescent="0.2">
      <c r="A71" s="79" t="s">
        <v>464</v>
      </c>
      <c r="B71" s="78" t="s">
        <v>290</v>
      </c>
    </row>
    <row r="73" spans="1:6" x14ac:dyDescent="0.2">
      <c r="A73" s="81" t="s">
        <v>292</v>
      </c>
    </row>
    <row r="74" spans="1:6" x14ac:dyDescent="0.2">
      <c r="B74" s="86" t="s">
        <v>289</v>
      </c>
      <c r="C74" s="86" t="s">
        <v>276</v>
      </c>
      <c r="D74" s="86" t="s">
        <v>277</v>
      </c>
      <c r="E74" s="86" t="s">
        <v>278</v>
      </c>
      <c r="F74" s="86" t="s">
        <v>279</v>
      </c>
    </row>
    <row r="75" spans="1:6" x14ac:dyDescent="0.2">
      <c r="A75" s="82" t="s">
        <v>9</v>
      </c>
      <c r="B75" s="83"/>
      <c r="C75" s="83">
        <f>C59</f>
        <v>0.72105633095692334</v>
      </c>
      <c r="D75" s="83">
        <f>D59</f>
        <v>0.60981807094216889</v>
      </c>
      <c r="E75" s="83">
        <f>E59</f>
        <v>0.58749620022292026</v>
      </c>
      <c r="F75" s="83">
        <f>F59</f>
        <v>0.58283353196718279</v>
      </c>
    </row>
    <row r="76" spans="1:6" x14ac:dyDescent="0.2">
      <c r="A76" s="82" t="s">
        <v>32</v>
      </c>
      <c r="B76" s="83">
        <f>B62</f>
        <v>1.21</v>
      </c>
      <c r="C76" s="83">
        <f>C62</f>
        <v>1.2180902442389954</v>
      </c>
      <c r="D76" s="83">
        <f>D62</f>
        <v>0.86855828220858899</v>
      </c>
      <c r="E76" s="83">
        <f>E62</f>
        <v>0.7883783052681409</v>
      </c>
      <c r="F76" s="83">
        <f>F62</f>
        <v>0.75384692748667403</v>
      </c>
    </row>
    <row r="77" spans="1:6" x14ac:dyDescent="0.2">
      <c r="A77" s="82" t="s">
        <v>291</v>
      </c>
      <c r="B77" s="83">
        <f>B65</f>
        <v>1.0764827111722257</v>
      </c>
      <c r="C77" s="83">
        <f t="shared" ref="C77:F77" si="25">C65</f>
        <v>1.2413643497900901</v>
      </c>
      <c r="D77" s="83">
        <f t="shared" si="25"/>
        <v>1.0680305005154764</v>
      </c>
      <c r="E77" s="83">
        <f t="shared" si="25"/>
        <v>0.99576732126558332</v>
      </c>
      <c r="F77" s="83">
        <f t="shared" si="25"/>
        <v>0.98738012358772642</v>
      </c>
    </row>
    <row r="80" spans="1:6" x14ac:dyDescent="0.2">
      <c r="A80" s="81" t="s">
        <v>495</v>
      </c>
    </row>
    <row r="81" spans="1:17" x14ac:dyDescent="0.2">
      <c r="B81" s="82" t="s">
        <v>325</v>
      </c>
      <c r="C81" s="82" t="s">
        <v>326</v>
      </c>
      <c r="D81" s="82" t="s">
        <v>327</v>
      </c>
      <c r="E81" s="82" t="s">
        <v>328</v>
      </c>
      <c r="F81" s="82" t="s">
        <v>329</v>
      </c>
      <c r="G81" s="82" t="s">
        <v>330</v>
      </c>
      <c r="H81" s="82" t="s">
        <v>331</v>
      </c>
      <c r="I81" s="82" t="s">
        <v>332</v>
      </c>
      <c r="J81" s="82" t="s">
        <v>333</v>
      </c>
      <c r="K81" s="82" t="s">
        <v>334</v>
      </c>
      <c r="L81" s="82" t="s">
        <v>335</v>
      </c>
      <c r="M81" s="82" t="s">
        <v>336</v>
      </c>
      <c r="N81" s="78" t="s">
        <v>276</v>
      </c>
      <c r="O81" s="85"/>
      <c r="P81" s="85"/>
      <c r="Q81" s="85"/>
    </row>
    <row r="82" spans="1:17" ht="15" x14ac:dyDescent="0.25">
      <c r="A82" s="82" t="s">
        <v>337</v>
      </c>
      <c r="B82" s="78">
        <v>2550</v>
      </c>
      <c r="C82" s="78">
        <v>2250</v>
      </c>
      <c r="D82" s="78">
        <v>2500</v>
      </c>
      <c r="E82" s="78">
        <v>3250</v>
      </c>
      <c r="F82" s="78">
        <v>3600</v>
      </c>
      <c r="G82" s="78">
        <v>3200</v>
      </c>
      <c r="H82" s="78">
        <v>3250</v>
      </c>
      <c r="I82" s="78">
        <v>3500</v>
      </c>
      <c r="J82" s="78">
        <v>3600</v>
      </c>
      <c r="K82" s="78">
        <v>3750</v>
      </c>
      <c r="L82" s="78">
        <v>3100</v>
      </c>
      <c r="M82" s="78">
        <v>3000</v>
      </c>
      <c r="N82" s="84">
        <v>3450</v>
      </c>
      <c r="O82" s="154"/>
      <c r="P82" s="154"/>
      <c r="Q82" s="154"/>
    </row>
    <row r="83" spans="1:17" ht="15" x14ac:dyDescent="0.25">
      <c r="A83" s="82" t="s">
        <v>469</v>
      </c>
      <c r="B83" s="78"/>
      <c r="C83" s="152">
        <f>(C82-B82)/B82</f>
        <v>-0.11764705882352941</v>
      </c>
      <c r="D83" s="152">
        <f t="shared" ref="D83:N83" si="26">(D82-C82)/C82</f>
        <v>0.1111111111111111</v>
      </c>
      <c r="E83" s="152">
        <f t="shared" si="26"/>
        <v>0.3</v>
      </c>
      <c r="F83" s="152">
        <f t="shared" si="26"/>
        <v>0.1076923076923077</v>
      </c>
      <c r="G83" s="152">
        <f t="shared" si="26"/>
        <v>-0.1111111111111111</v>
      </c>
      <c r="H83" s="152">
        <f t="shared" si="26"/>
        <v>1.5625E-2</v>
      </c>
      <c r="I83" s="152">
        <f t="shared" si="26"/>
        <v>7.6923076923076927E-2</v>
      </c>
      <c r="J83" s="152">
        <f t="shared" si="26"/>
        <v>2.8571428571428571E-2</v>
      </c>
      <c r="K83" s="152">
        <f t="shared" si="26"/>
        <v>4.1666666666666664E-2</v>
      </c>
      <c r="L83" s="152">
        <f t="shared" si="26"/>
        <v>-0.17333333333333334</v>
      </c>
      <c r="M83" s="152">
        <f t="shared" si="26"/>
        <v>-3.2258064516129031E-2</v>
      </c>
      <c r="N83" s="152">
        <f t="shared" si="26"/>
        <v>0.15</v>
      </c>
      <c r="O83" s="155"/>
      <c r="P83" s="155"/>
      <c r="Q83" s="155"/>
    </row>
    <row r="84" spans="1:17" ht="15" x14ac:dyDescent="0.25">
      <c r="A84" s="82" t="s">
        <v>338</v>
      </c>
      <c r="B84" s="80">
        <f t="shared" ref="B84:N84" si="27">B82/(B82+B86)</f>
        <v>5.9929494712103411E-2</v>
      </c>
      <c r="C84" s="80">
        <f t="shared" si="27"/>
        <v>5.4545454545454543E-2</v>
      </c>
      <c r="D84" s="80">
        <f t="shared" si="27"/>
        <v>5.7471264367816091E-2</v>
      </c>
      <c r="E84" s="80">
        <f t="shared" si="27"/>
        <v>7.0270270270270274E-2</v>
      </c>
      <c r="F84" s="80">
        <f t="shared" si="27"/>
        <v>7.2580645161290328E-2</v>
      </c>
      <c r="G84" s="80">
        <f t="shared" si="27"/>
        <v>6.7796610169491525E-2</v>
      </c>
      <c r="H84" s="80">
        <f t="shared" si="27"/>
        <v>6.4676616915422883E-2</v>
      </c>
      <c r="I84" s="80">
        <f t="shared" si="27"/>
        <v>6.9306930693069313E-2</v>
      </c>
      <c r="J84" s="80">
        <f t="shared" si="27"/>
        <v>7.5630252100840331E-2</v>
      </c>
      <c r="K84" s="80">
        <f t="shared" si="27"/>
        <v>6.726457399103139E-2</v>
      </c>
      <c r="L84" s="80">
        <f t="shared" si="27"/>
        <v>6.7245119305856832E-2</v>
      </c>
      <c r="M84" s="80">
        <f t="shared" si="27"/>
        <v>5.5299539170506916E-2</v>
      </c>
      <c r="N84" s="80">
        <f t="shared" si="27"/>
        <v>5.9024807527801537E-2</v>
      </c>
    </row>
    <row r="85" spans="1:17" x14ac:dyDescent="0.2">
      <c r="A85" s="82" t="s">
        <v>339</v>
      </c>
      <c r="B85" s="78">
        <v>41000</v>
      </c>
      <c r="C85" s="78">
        <v>45000</v>
      </c>
      <c r="D85" s="78">
        <v>46000</v>
      </c>
      <c r="E85" s="78">
        <v>50000</v>
      </c>
      <c r="F85" s="78">
        <v>51000</v>
      </c>
      <c r="G85" s="78">
        <v>50000</v>
      </c>
      <c r="H85" s="78">
        <v>53000</v>
      </c>
      <c r="I85" s="78">
        <v>54000</v>
      </c>
      <c r="J85" s="78">
        <v>55000</v>
      </c>
      <c r="K85" s="78">
        <v>65000</v>
      </c>
      <c r="L85" s="78">
        <v>59000</v>
      </c>
      <c r="M85" s="78">
        <v>61000</v>
      </c>
      <c r="N85" s="78">
        <v>60000</v>
      </c>
    </row>
    <row r="86" spans="1:17" x14ac:dyDescent="0.2">
      <c r="A86" s="153" t="s">
        <v>340</v>
      </c>
      <c r="B86" s="78">
        <v>40000</v>
      </c>
      <c r="C86" s="78">
        <v>39000</v>
      </c>
      <c r="D86" s="78">
        <v>41000</v>
      </c>
      <c r="E86" s="78">
        <v>43000</v>
      </c>
      <c r="F86" s="78">
        <v>46000</v>
      </c>
      <c r="G86" s="78">
        <v>44000</v>
      </c>
      <c r="H86" s="78">
        <v>47000</v>
      </c>
      <c r="I86" s="78">
        <v>47000</v>
      </c>
      <c r="J86" s="78">
        <v>44000</v>
      </c>
      <c r="K86" s="78">
        <v>52000</v>
      </c>
      <c r="L86" s="78">
        <v>43000</v>
      </c>
      <c r="M86" s="78">
        <v>51250</v>
      </c>
      <c r="N86" s="78">
        <v>55000</v>
      </c>
    </row>
    <row r="87" spans="1:17" ht="15" x14ac:dyDescent="0.25">
      <c r="A87" s="153" t="s">
        <v>341</v>
      </c>
      <c r="B87" s="78"/>
      <c r="C87" s="152">
        <f>(C84-B84)/B84</f>
        <v>-8.9839572192513456E-2</v>
      </c>
      <c r="D87" s="152">
        <f t="shared" ref="D87:N87" si="28">(D84-C84)/C84</f>
        <v>5.3639846743295055E-2</v>
      </c>
      <c r="E87" s="152">
        <f t="shared" si="28"/>
        <v>0.22270270270270279</v>
      </c>
      <c r="F87" s="152">
        <f t="shared" si="28"/>
        <v>3.2878411910669987E-2</v>
      </c>
      <c r="G87" s="152">
        <f t="shared" si="28"/>
        <v>-6.5913370998116824E-2</v>
      </c>
      <c r="H87" s="152">
        <f t="shared" si="28"/>
        <v>-4.6019900497512478E-2</v>
      </c>
      <c r="I87" s="152">
        <f t="shared" si="28"/>
        <v>7.1591774562071733E-2</v>
      </c>
      <c r="J87" s="152">
        <f t="shared" si="28"/>
        <v>9.1236494597838974E-2</v>
      </c>
      <c r="K87" s="152">
        <f t="shared" si="28"/>
        <v>-0.11061285500747378</v>
      </c>
      <c r="L87" s="152">
        <f t="shared" si="28"/>
        <v>-2.8922631959509649E-4</v>
      </c>
      <c r="M87" s="152">
        <f t="shared" si="28"/>
        <v>-0.17764233685149391</v>
      </c>
      <c r="N87" s="152">
        <f t="shared" si="28"/>
        <v>6.7365269461077737E-2</v>
      </c>
    </row>
    <row r="88" spans="1:17" x14ac:dyDescent="0.2">
      <c r="A88" s="77" t="s">
        <v>514</v>
      </c>
    </row>
    <row r="90" spans="1:17" x14ac:dyDescent="0.2">
      <c r="A90" s="120" t="s">
        <v>323</v>
      </c>
    </row>
    <row r="91" spans="1:17" x14ac:dyDescent="0.2">
      <c r="A91" s="120" t="s">
        <v>324</v>
      </c>
    </row>
  </sheetData>
  <mergeCells count="10">
    <mergeCell ref="B4:E4"/>
    <mergeCell ref="B5:E5"/>
    <mergeCell ref="B6:E6"/>
    <mergeCell ref="B7:E7"/>
    <mergeCell ref="F7:AB7"/>
    <mergeCell ref="A25:D25"/>
    <mergeCell ref="A26:D26"/>
    <mergeCell ref="A27:D27"/>
    <mergeCell ref="A22:E22"/>
    <mergeCell ref="A23:E23"/>
  </mergeCells>
  <hyperlinks>
    <hyperlink ref="A91" display="http://www.buncombecounty.org/common/solidWaste/CoRecyclingPerfFY09-10.pdf"/>
    <hyperlink ref="A90" display="http://www.p2pays.org/press_releases/051509.pdf"/>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5"/>
  <sheetViews>
    <sheetView zoomScale="80" zoomScaleNormal="80" workbookViewId="0">
      <selection sqref="A1:A3"/>
    </sheetView>
  </sheetViews>
  <sheetFormatPr defaultRowHeight="15" x14ac:dyDescent="0.25"/>
  <cols>
    <col min="2" max="2" width="59.42578125" customWidth="1"/>
    <col min="3" max="3" width="13" customWidth="1"/>
    <col min="4" max="4" width="14.140625" customWidth="1"/>
    <col min="5" max="5" width="13.28515625" customWidth="1"/>
    <col min="6" max="6" width="13.85546875" customWidth="1"/>
    <col min="7" max="7" width="14" customWidth="1"/>
    <col min="8" max="8" width="14.42578125" customWidth="1"/>
    <col min="9" max="9" width="14.140625" customWidth="1"/>
    <col min="10" max="10" width="12.5703125" customWidth="1"/>
    <col min="11" max="11" width="13.28515625" customWidth="1"/>
    <col min="12" max="12" width="11.85546875" customWidth="1"/>
    <col min="13" max="13" width="13.140625" customWidth="1"/>
    <col min="14" max="14" width="11.5703125" customWidth="1"/>
    <col min="15" max="15" width="10.7109375" customWidth="1"/>
    <col min="16" max="16" width="11.42578125" customWidth="1"/>
    <col min="17" max="17" width="11" customWidth="1"/>
    <col min="18" max="18" width="12.140625" customWidth="1"/>
    <col min="19" max="19" width="11" customWidth="1"/>
    <col min="20" max="20" width="10.7109375" customWidth="1"/>
    <col min="21" max="21" width="11.42578125" customWidth="1"/>
    <col min="22" max="22" width="10.7109375" customWidth="1"/>
    <col min="23" max="23" width="11.42578125" customWidth="1"/>
  </cols>
  <sheetData>
    <row r="1" spans="1:24" ht="18" x14ac:dyDescent="0.25">
      <c r="A1" s="332" t="s">
        <v>528</v>
      </c>
    </row>
    <row r="2" spans="1:24" ht="18" x14ac:dyDescent="0.25">
      <c r="A2" s="332" t="s">
        <v>641</v>
      </c>
      <c r="B2" s="1"/>
    </row>
    <row r="3" spans="1:24" ht="18" x14ac:dyDescent="0.25">
      <c r="A3" s="332" t="s">
        <v>640</v>
      </c>
    </row>
    <row r="4" spans="1:24" x14ac:dyDescent="0.25">
      <c r="B4" s="1"/>
    </row>
    <row r="5" spans="1:24" x14ac:dyDescent="0.25">
      <c r="B5" s="15"/>
      <c r="C5" s="129"/>
    </row>
    <row r="6" spans="1:24" x14ac:dyDescent="0.25">
      <c r="B6" s="3" t="s">
        <v>74</v>
      </c>
      <c r="C6" s="3">
        <v>1</v>
      </c>
      <c r="D6" s="3">
        <v>1</v>
      </c>
      <c r="E6" s="3">
        <v>1</v>
      </c>
      <c r="F6" s="3">
        <v>1</v>
      </c>
      <c r="I6" s="8"/>
      <c r="J6" s="8"/>
      <c r="K6" s="8"/>
      <c r="L6" s="8"/>
      <c r="M6" s="8"/>
      <c r="N6" s="8"/>
      <c r="O6" s="8"/>
      <c r="P6" s="8"/>
      <c r="Q6" s="8"/>
      <c r="R6" s="8"/>
      <c r="S6" s="8"/>
      <c r="T6" s="8"/>
      <c r="U6" s="8"/>
      <c r="V6" s="8"/>
      <c r="W6" s="8"/>
      <c r="X6" s="8"/>
    </row>
    <row r="7" spans="1:24" x14ac:dyDescent="0.25">
      <c r="B7" s="3" t="s">
        <v>75</v>
      </c>
      <c r="C7" s="3">
        <v>3</v>
      </c>
      <c r="D7" s="3">
        <v>3</v>
      </c>
      <c r="E7" s="3">
        <v>3</v>
      </c>
      <c r="F7" s="3">
        <v>3</v>
      </c>
      <c r="I7" s="8"/>
      <c r="J7" s="8"/>
      <c r="K7" s="8"/>
      <c r="L7" s="8"/>
      <c r="M7" s="8"/>
      <c r="N7" s="8"/>
      <c r="O7" s="8"/>
      <c r="P7" s="8"/>
      <c r="Q7" s="8"/>
      <c r="R7" s="8"/>
      <c r="S7" s="8"/>
      <c r="T7" s="8"/>
      <c r="U7" s="8"/>
      <c r="V7" s="8"/>
      <c r="W7" s="8"/>
      <c r="X7" s="8"/>
    </row>
    <row r="8" spans="1:24" x14ac:dyDescent="0.25">
      <c r="B8" s="3" t="s">
        <v>76</v>
      </c>
      <c r="C8" s="3" t="s">
        <v>90</v>
      </c>
      <c r="D8" s="3" t="s">
        <v>90</v>
      </c>
      <c r="E8" s="3" t="s">
        <v>90</v>
      </c>
      <c r="F8" s="3" t="s">
        <v>90</v>
      </c>
      <c r="I8" s="8"/>
      <c r="J8" s="8"/>
      <c r="K8" s="8"/>
      <c r="L8" s="8"/>
      <c r="M8" s="8"/>
      <c r="N8" s="8"/>
      <c r="O8" s="8"/>
      <c r="P8" s="8"/>
      <c r="Q8" s="8"/>
      <c r="R8" s="8"/>
      <c r="S8" s="8"/>
      <c r="T8" s="8"/>
      <c r="U8" s="8"/>
      <c r="V8" s="8"/>
      <c r="W8" s="8"/>
      <c r="X8" s="8"/>
    </row>
    <row r="9" spans="1:24" x14ac:dyDescent="0.25">
      <c r="B9" s="53" t="s">
        <v>69</v>
      </c>
      <c r="C9" s="53"/>
      <c r="D9" s="53"/>
      <c r="E9" s="53"/>
      <c r="F9" s="53"/>
      <c r="I9" s="8"/>
      <c r="J9" s="8"/>
      <c r="K9" s="8"/>
      <c r="L9" s="8"/>
      <c r="M9" s="8"/>
      <c r="N9" s="8"/>
      <c r="O9" s="8"/>
      <c r="P9" s="8"/>
      <c r="Q9" s="8"/>
      <c r="R9" s="8"/>
      <c r="S9" s="8"/>
      <c r="T9" s="8"/>
      <c r="U9" s="8"/>
      <c r="V9" s="8"/>
      <c r="W9" s="8"/>
      <c r="X9" s="8"/>
    </row>
    <row r="10" spans="1:24" x14ac:dyDescent="0.25">
      <c r="B10" s="15" t="s">
        <v>488</v>
      </c>
      <c r="C10" s="65">
        <f>'A1'!H23</f>
        <v>5.5814236618842675E-2</v>
      </c>
      <c r="D10" s="65"/>
      <c r="E10" s="65"/>
      <c r="F10" s="65"/>
      <c r="I10" s="125"/>
      <c r="J10" s="125"/>
      <c r="K10" s="125"/>
      <c r="L10" s="125"/>
      <c r="M10" s="125"/>
      <c r="N10" s="125"/>
      <c r="O10" s="125"/>
      <c r="P10" s="125"/>
      <c r="Q10" s="125"/>
      <c r="R10" s="125"/>
      <c r="S10" s="125"/>
      <c r="T10" s="125"/>
      <c r="U10" s="125"/>
      <c r="V10" s="125"/>
      <c r="W10" s="125"/>
      <c r="X10" s="125"/>
    </row>
    <row r="11" spans="1:24" x14ac:dyDescent="0.25">
      <c r="A11" s="70"/>
      <c r="B11" s="3" t="s">
        <v>357</v>
      </c>
      <c r="C11" s="49">
        <f>C6.1!E11</f>
        <v>6716.4051872502951</v>
      </c>
      <c r="D11" s="49">
        <f>C6.2!E11</f>
        <v>6716.4051872502951</v>
      </c>
      <c r="E11" s="49">
        <f>C6.3!E11</f>
        <v>6716.4051872502951</v>
      </c>
      <c r="F11" s="49">
        <f>C6.4!E11</f>
        <v>6716.4051872502951</v>
      </c>
      <c r="I11" s="126"/>
      <c r="J11" s="126"/>
      <c r="K11" s="126"/>
      <c r="L11" s="126"/>
      <c r="M11" s="126"/>
      <c r="N11" s="126"/>
      <c r="O11" s="126"/>
      <c r="P11" s="126"/>
      <c r="Q11" s="126"/>
      <c r="R11" s="126"/>
      <c r="S11" s="126"/>
      <c r="T11" s="126"/>
      <c r="U11" s="126"/>
      <c r="V11" s="126"/>
      <c r="W11" s="126"/>
      <c r="X11" s="126"/>
    </row>
    <row r="12" spans="1:24" x14ac:dyDescent="0.25">
      <c r="A12" s="70"/>
      <c r="B12" s="3" t="s">
        <v>489</v>
      </c>
      <c r="C12" s="49">
        <f>C6.1!E12</f>
        <v>1174.1643189159593</v>
      </c>
      <c r="D12" s="49">
        <f>C6.2!E12</f>
        <v>1174.1643189159593</v>
      </c>
      <c r="E12" s="49">
        <f>C6.3!E12</f>
        <v>1174.1643189159593</v>
      </c>
      <c r="F12" s="49">
        <f>C6.4!E12</f>
        <v>1174.1643189159593</v>
      </c>
      <c r="I12" s="126"/>
      <c r="J12" s="126"/>
      <c r="K12" s="126"/>
      <c r="L12" s="126"/>
      <c r="M12" s="126"/>
      <c r="N12" s="126"/>
      <c r="O12" s="126"/>
      <c r="P12" s="126"/>
      <c r="Q12" s="126"/>
      <c r="R12" s="126"/>
      <c r="S12" s="126"/>
      <c r="T12" s="126"/>
      <c r="U12" s="126"/>
      <c r="V12" s="126"/>
      <c r="W12" s="126"/>
      <c r="X12" s="126"/>
    </row>
    <row r="13" spans="1:24" x14ac:dyDescent="0.25">
      <c r="A13" s="70"/>
      <c r="B13" s="3" t="s">
        <v>490</v>
      </c>
      <c r="C13" s="49">
        <f>C6.1!E13</f>
        <v>10139.254236286046</v>
      </c>
      <c r="D13" s="49">
        <f>C6.2!E13</f>
        <v>10139.254236286046</v>
      </c>
      <c r="E13" s="49">
        <f>C6.3!E13</f>
        <v>10139.254236286046</v>
      </c>
      <c r="F13" s="49">
        <f>C6.4!E13</f>
        <v>10139.254236286046</v>
      </c>
      <c r="I13" s="126"/>
      <c r="J13" s="126"/>
      <c r="K13" s="126"/>
      <c r="L13" s="126"/>
      <c r="M13" s="126"/>
      <c r="N13" s="126"/>
      <c r="O13" s="126"/>
      <c r="P13" s="126"/>
      <c r="Q13" s="126"/>
      <c r="R13" s="126"/>
      <c r="S13" s="126"/>
      <c r="T13" s="126"/>
      <c r="U13" s="126"/>
      <c r="V13" s="126"/>
      <c r="W13" s="126"/>
      <c r="X13" s="126"/>
    </row>
    <row r="14" spans="1:24" x14ac:dyDescent="0.25">
      <c r="A14" s="70"/>
      <c r="B14" s="3" t="s">
        <v>344</v>
      </c>
      <c r="C14" s="74">
        <f>C6.1!E14</f>
        <v>0</v>
      </c>
      <c r="D14" s="74">
        <v>3000</v>
      </c>
      <c r="E14" s="74">
        <v>6000</v>
      </c>
      <c r="F14" s="74">
        <v>9000</v>
      </c>
      <c r="I14" s="126"/>
      <c r="J14" s="130"/>
      <c r="K14" s="130"/>
      <c r="L14" s="130"/>
      <c r="M14" s="126"/>
      <c r="N14" s="126"/>
      <c r="O14" s="126"/>
      <c r="P14" s="126"/>
      <c r="Q14" s="126"/>
      <c r="R14" s="126"/>
      <c r="S14" s="126"/>
      <c r="T14" s="126"/>
      <c r="U14" s="126"/>
      <c r="V14" s="126"/>
      <c r="W14" s="126"/>
      <c r="X14" s="126"/>
    </row>
    <row r="15" spans="1:24" x14ac:dyDescent="0.25">
      <c r="B15" s="3" t="s">
        <v>150</v>
      </c>
      <c r="C15" s="49">
        <f>C6.1!E15</f>
        <v>18029.823742452299</v>
      </c>
      <c r="D15" s="49">
        <f>C6.2!E15</f>
        <v>21029.823742452299</v>
      </c>
      <c r="E15" s="49">
        <f>C6.3!E15</f>
        <v>24029.823742452299</v>
      </c>
      <c r="F15" s="49">
        <f>C6.4!E15</f>
        <v>27029.823742452299</v>
      </c>
      <c r="I15" s="128"/>
      <c r="J15" s="130"/>
      <c r="K15" s="130"/>
      <c r="L15" s="130"/>
      <c r="M15" s="128"/>
      <c r="N15" s="128"/>
      <c r="O15" s="128"/>
      <c r="P15" s="128"/>
      <c r="Q15" s="128"/>
      <c r="R15" s="128"/>
      <c r="S15" s="128"/>
      <c r="T15" s="128"/>
      <c r="U15" s="128"/>
      <c r="V15" s="128"/>
      <c r="W15" s="128"/>
      <c r="X15" s="128"/>
    </row>
    <row r="16" spans="1:24" x14ac:dyDescent="0.25">
      <c r="B16" s="3" t="s">
        <v>77</v>
      </c>
      <c r="C16" s="4">
        <v>310</v>
      </c>
      <c r="D16" s="3">
        <f>C16</f>
        <v>310</v>
      </c>
      <c r="E16" s="3">
        <f t="shared" ref="E16:F16" si="0">D16</f>
        <v>310</v>
      </c>
      <c r="F16" s="3">
        <f t="shared" si="0"/>
        <v>310</v>
      </c>
      <c r="I16" s="8"/>
      <c r="J16" s="8"/>
      <c r="K16" s="8"/>
      <c r="L16" s="8"/>
      <c r="M16" s="8"/>
      <c r="N16" s="8"/>
      <c r="O16" s="8"/>
      <c r="P16" s="8"/>
      <c r="Q16" s="8"/>
      <c r="R16" s="8"/>
      <c r="S16" s="8"/>
      <c r="T16" s="8"/>
      <c r="U16" s="8"/>
      <c r="V16" s="8"/>
      <c r="W16" s="8"/>
      <c r="X16" s="8"/>
    </row>
    <row r="17" spans="1:24" x14ac:dyDescent="0.25">
      <c r="A17" s="70"/>
      <c r="B17" s="3" t="s">
        <v>147</v>
      </c>
      <c r="C17" s="71">
        <f>C11/C16</f>
        <v>21.66582318467837</v>
      </c>
      <c r="D17" s="71">
        <f t="shared" ref="D17:F17" si="1">D11/D16</f>
        <v>21.66582318467837</v>
      </c>
      <c r="E17" s="71">
        <f t="shared" si="1"/>
        <v>21.66582318467837</v>
      </c>
      <c r="F17" s="71">
        <f t="shared" si="1"/>
        <v>21.66582318467837</v>
      </c>
      <c r="I17" s="127"/>
      <c r="J17" s="127"/>
      <c r="K17" s="127"/>
      <c r="L17" s="127"/>
      <c r="M17" s="127"/>
      <c r="N17" s="127"/>
      <c r="O17" s="127"/>
      <c r="P17" s="127"/>
      <c r="Q17" s="127"/>
      <c r="R17" s="127"/>
      <c r="S17" s="127"/>
      <c r="T17" s="127"/>
      <c r="U17" s="127"/>
      <c r="V17" s="127"/>
      <c r="W17" s="127"/>
      <c r="X17" s="127"/>
    </row>
    <row r="18" spans="1:24" x14ac:dyDescent="0.25">
      <c r="A18" s="70"/>
      <c r="B18" s="3" t="s">
        <v>148</v>
      </c>
      <c r="C18" s="71">
        <f>(C12+C13+C14)/C16</f>
        <v>36.494898565167759</v>
      </c>
      <c r="D18" s="71">
        <f t="shared" ref="D18:F18" si="2">(D12+D13+D14)/D16</f>
        <v>46.172317920006464</v>
      </c>
      <c r="E18" s="71">
        <f t="shared" si="2"/>
        <v>55.849737274845182</v>
      </c>
      <c r="F18" s="71">
        <f t="shared" si="2"/>
        <v>65.527156629683887</v>
      </c>
      <c r="I18" s="127"/>
      <c r="J18" s="127"/>
      <c r="K18" s="127"/>
      <c r="L18" s="127"/>
      <c r="M18" s="127"/>
      <c r="N18" s="127"/>
      <c r="O18" s="127"/>
      <c r="P18" s="127"/>
      <c r="Q18" s="127"/>
      <c r="R18" s="127"/>
      <c r="S18" s="127"/>
      <c r="T18" s="127"/>
      <c r="U18" s="127"/>
      <c r="V18" s="127"/>
      <c r="W18" s="127"/>
      <c r="X18" s="127"/>
    </row>
    <row r="19" spans="1:24" x14ac:dyDescent="0.25">
      <c r="A19" s="70"/>
      <c r="B19" s="3" t="s">
        <v>351</v>
      </c>
      <c r="C19" s="71">
        <f>C15/C16</f>
        <v>58.160721749846125</v>
      </c>
      <c r="D19" s="71">
        <f t="shared" ref="D19:F19" si="3">D15/D16</f>
        <v>67.838141104684837</v>
      </c>
      <c r="E19" s="71">
        <f t="shared" si="3"/>
        <v>77.515560459523542</v>
      </c>
      <c r="F19" s="71">
        <f t="shared" si="3"/>
        <v>87.192979814362261</v>
      </c>
      <c r="I19" s="127"/>
      <c r="J19" s="127"/>
      <c r="K19" s="127"/>
      <c r="L19" s="127"/>
      <c r="M19" s="127"/>
      <c r="N19" s="127"/>
      <c r="O19" s="127"/>
      <c r="P19" s="127"/>
      <c r="Q19" s="127"/>
      <c r="R19" s="127"/>
      <c r="S19" s="127"/>
      <c r="T19" s="127"/>
      <c r="U19" s="127"/>
      <c r="V19" s="127"/>
      <c r="W19" s="127"/>
      <c r="X19" s="127"/>
    </row>
    <row r="20" spans="1:24" x14ac:dyDescent="0.25">
      <c r="B20" s="53" t="s">
        <v>70</v>
      </c>
      <c r="C20" s="53"/>
      <c r="D20" s="53"/>
      <c r="E20" s="53"/>
      <c r="F20" s="53"/>
      <c r="I20" s="8"/>
      <c r="J20" s="8"/>
      <c r="K20" s="8"/>
      <c r="L20" s="8"/>
      <c r="M20" s="8"/>
      <c r="N20" s="8"/>
      <c r="O20" s="8"/>
      <c r="P20" s="8"/>
      <c r="Q20" s="8"/>
      <c r="R20" s="8"/>
      <c r="S20" s="8"/>
      <c r="T20" s="8"/>
      <c r="U20" s="8"/>
      <c r="V20" s="8"/>
      <c r="W20" s="8"/>
      <c r="X20" s="8"/>
    </row>
    <row r="21" spans="1:24" x14ac:dyDescent="0.25">
      <c r="A21" s="70"/>
      <c r="B21" s="3" t="s">
        <v>345</v>
      </c>
      <c r="C21" s="12">
        <f>C15*$C32</f>
        <v>108178.9424547138</v>
      </c>
      <c r="D21" s="12">
        <f>D15*$C32</f>
        <v>126178.9424547138</v>
      </c>
      <c r="E21" s="12">
        <f>E15*$C32</f>
        <v>144178.9424547138</v>
      </c>
      <c r="F21" s="12">
        <f>F15*$C32</f>
        <v>162178.9424547138</v>
      </c>
      <c r="I21" s="43"/>
      <c r="J21" s="43"/>
      <c r="K21" s="43"/>
      <c r="L21" s="43"/>
      <c r="M21" s="43"/>
      <c r="N21" s="43"/>
      <c r="O21" s="43"/>
      <c r="P21" s="43"/>
      <c r="Q21" s="43"/>
      <c r="R21" s="43"/>
      <c r="S21" s="43"/>
      <c r="T21" s="43"/>
      <c r="U21" s="43"/>
      <c r="V21" s="43"/>
      <c r="W21" s="43"/>
      <c r="X21" s="43"/>
    </row>
    <row r="22" spans="1:24" x14ac:dyDescent="0.25">
      <c r="A22" s="70"/>
      <c r="B22" s="3" t="s">
        <v>346</v>
      </c>
      <c r="C22" s="7">
        <v>35714</v>
      </c>
      <c r="D22" s="14">
        <f>C22</f>
        <v>35714</v>
      </c>
      <c r="E22" s="14">
        <f t="shared" ref="E22:F22" si="4">D22</f>
        <v>35714</v>
      </c>
      <c r="F22" s="14">
        <f t="shared" si="4"/>
        <v>35714</v>
      </c>
      <c r="I22" s="43"/>
      <c r="J22" s="43"/>
      <c r="K22" s="43"/>
      <c r="L22" s="43"/>
      <c r="M22" s="43"/>
      <c r="N22" s="43"/>
      <c r="O22" s="43"/>
      <c r="P22" s="43"/>
      <c r="Q22" s="43"/>
      <c r="R22" s="43"/>
      <c r="S22" s="43"/>
      <c r="T22" s="43"/>
      <c r="U22" s="43"/>
      <c r="V22" s="43"/>
      <c r="W22" s="43"/>
      <c r="X22" s="43"/>
    </row>
    <row r="23" spans="1:24" x14ac:dyDescent="0.25">
      <c r="A23" s="70"/>
      <c r="B23" s="3" t="s">
        <v>347</v>
      </c>
      <c r="C23" s="7">
        <v>70000</v>
      </c>
      <c r="D23" s="14">
        <f>C23</f>
        <v>70000</v>
      </c>
      <c r="E23" s="14">
        <f t="shared" ref="E23:F23" si="5">D23</f>
        <v>70000</v>
      </c>
      <c r="F23" s="14">
        <f t="shared" si="5"/>
        <v>70000</v>
      </c>
      <c r="I23" s="43"/>
      <c r="J23" s="43"/>
      <c r="K23" s="43"/>
      <c r="L23" s="43"/>
      <c r="M23" s="43"/>
      <c r="N23" s="43"/>
      <c r="O23" s="43"/>
      <c r="P23" s="43"/>
      <c r="Q23" s="43"/>
      <c r="R23" s="43"/>
      <c r="S23" s="43"/>
      <c r="T23" s="43"/>
      <c r="U23" s="43"/>
      <c r="V23" s="43"/>
      <c r="W23" s="43"/>
      <c r="X23" s="43"/>
    </row>
    <row r="24" spans="1:24" x14ac:dyDescent="0.25">
      <c r="A24" s="70"/>
      <c r="B24" s="3" t="s">
        <v>348</v>
      </c>
      <c r="C24" s="17">
        <v>48</v>
      </c>
      <c r="D24" s="46">
        <f>C24</f>
        <v>48</v>
      </c>
      <c r="E24" s="46">
        <f t="shared" ref="E24:F24" si="6">D24</f>
        <v>48</v>
      </c>
      <c r="F24" s="46">
        <f t="shared" si="6"/>
        <v>48</v>
      </c>
      <c r="I24" s="44"/>
      <c r="J24" s="44"/>
      <c r="K24" s="44"/>
      <c r="L24" s="44"/>
      <c r="M24" s="44"/>
      <c r="N24" s="44"/>
      <c r="O24" s="44"/>
      <c r="P24" s="44"/>
      <c r="Q24" s="44"/>
      <c r="R24" s="44"/>
      <c r="S24" s="44"/>
      <c r="T24" s="44"/>
      <c r="U24" s="44"/>
      <c r="V24" s="44"/>
      <c r="W24" s="44"/>
      <c r="X24" s="44"/>
    </row>
    <row r="25" spans="1:24" x14ac:dyDescent="0.25">
      <c r="B25" s="3" t="s">
        <v>78</v>
      </c>
      <c r="C25" s="10">
        <f>C15*C24</f>
        <v>865431.53963771043</v>
      </c>
      <c r="D25" s="10">
        <f>D15*D24</f>
        <v>1009431.5396377104</v>
      </c>
      <c r="E25" s="10">
        <f>E15*E24</f>
        <v>1153431.5396377104</v>
      </c>
      <c r="F25" s="10">
        <f>F15*F24</f>
        <v>1297431.5396377104</v>
      </c>
      <c r="I25" s="43"/>
      <c r="J25" s="43"/>
      <c r="K25" s="43"/>
      <c r="L25" s="43"/>
      <c r="M25" s="43"/>
      <c r="N25" s="43"/>
      <c r="O25" s="43"/>
      <c r="P25" s="43"/>
      <c r="Q25" s="43"/>
      <c r="R25" s="43"/>
      <c r="S25" s="43"/>
      <c r="T25" s="43"/>
      <c r="U25" s="43"/>
      <c r="V25" s="43"/>
      <c r="W25" s="43"/>
      <c r="X25" s="43"/>
    </row>
    <row r="26" spans="1:24" x14ac:dyDescent="0.25">
      <c r="B26" s="3" t="s">
        <v>254</v>
      </c>
      <c r="C26" s="10">
        <f>C21+C22+C23+C25</f>
        <v>1079324.4820924243</v>
      </c>
      <c r="D26" s="10">
        <f t="shared" ref="D26:F26" si="7">D21+D22+D23+D25</f>
        <v>1241324.4820924243</v>
      </c>
      <c r="E26" s="10">
        <f t="shared" si="7"/>
        <v>1403324.4820924243</v>
      </c>
      <c r="F26" s="10">
        <f t="shared" si="7"/>
        <v>1565324.4820924243</v>
      </c>
      <c r="I26" s="43"/>
      <c r="J26" s="43"/>
      <c r="K26" s="43"/>
      <c r="L26" s="43"/>
      <c r="M26" s="43"/>
      <c r="N26" s="43"/>
      <c r="O26" s="43"/>
      <c r="P26" s="43"/>
      <c r="Q26" s="43"/>
      <c r="R26" s="43"/>
      <c r="S26" s="43"/>
      <c r="T26" s="43"/>
      <c r="U26" s="43"/>
      <c r="V26" s="43"/>
      <c r="W26" s="43"/>
      <c r="X26" s="43"/>
    </row>
    <row r="27" spans="1:24" x14ac:dyDescent="0.25">
      <c r="B27" s="3" t="s">
        <v>255</v>
      </c>
      <c r="C27" s="12">
        <f>C26/C15</f>
        <v>59.863285271674073</v>
      </c>
      <c r="D27" s="12">
        <f>D26/D15</f>
        <v>59.026860961587538</v>
      </c>
      <c r="E27" s="12">
        <f>E26/E15</f>
        <v>58.399283204613795</v>
      </c>
      <c r="F27" s="12">
        <f>F26/F15</f>
        <v>57.911013294325286</v>
      </c>
      <c r="I27" s="44"/>
      <c r="J27" s="44"/>
      <c r="K27" s="44"/>
      <c r="L27" s="44"/>
      <c r="M27" s="44"/>
      <c r="N27" s="44"/>
      <c r="O27" s="44"/>
      <c r="P27" s="44"/>
      <c r="Q27" s="44"/>
      <c r="R27" s="44"/>
      <c r="S27" s="44"/>
      <c r="T27" s="44"/>
      <c r="U27" s="44"/>
      <c r="V27" s="44"/>
      <c r="W27" s="44"/>
      <c r="X27" s="44"/>
    </row>
    <row r="28" spans="1:24" x14ac:dyDescent="0.25">
      <c r="C28" s="2"/>
      <c r="D28" s="2"/>
    </row>
    <row r="29" spans="1:24" ht="15" customHeight="1" x14ac:dyDescent="0.25">
      <c r="C29" s="5"/>
      <c r="D29" s="5"/>
    </row>
    <row r="30" spans="1:24" x14ac:dyDescent="0.25">
      <c r="B30" t="s">
        <v>492</v>
      </c>
    </row>
    <row r="31" spans="1:24" x14ac:dyDescent="0.25">
      <c r="B31" t="s">
        <v>252</v>
      </c>
    </row>
    <row r="32" spans="1:24" x14ac:dyDescent="0.25">
      <c r="B32" t="s">
        <v>151</v>
      </c>
      <c r="C32" s="7">
        <v>6</v>
      </c>
      <c r="D32" t="s">
        <v>30</v>
      </c>
    </row>
    <row r="33" spans="2:8" x14ac:dyDescent="0.25">
      <c r="B33" t="s">
        <v>94</v>
      </c>
    </row>
    <row r="34" spans="2:8" x14ac:dyDescent="0.25">
      <c r="B34" s="51" t="s">
        <v>101</v>
      </c>
      <c r="C34" s="3">
        <v>7</v>
      </c>
      <c r="D34" s="11" t="s">
        <v>103</v>
      </c>
    </row>
    <row r="35" spans="2:8" x14ac:dyDescent="0.25">
      <c r="B35" s="51" t="s">
        <v>102</v>
      </c>
      <c r="C35" s="3">
        <v>5</v>
      </c>
      <c r="D35" s="11" t="s">
        <v>105</v>
      </c>
    </row>
    <row r="36" spans="2:8" x14ac:dyDescent="0.25">
      <c r="B36" s="51" t="s">
        <v>104</v>
      </c>
      <c r="C36" s="10">
        <v>300000</v>
      </c>
      <c r="D36" s="11"/>
    </row>
    <row r="37" spans="2:8" x14ac:dyDescent="0.25">
      <c r="B37" t="s">
        <v>95</v>
      </c>
    </row>
    <row r="38" spans="2:8" x14ac:dyDescent="0.25">
      <c r="B38" s="51" t="s">
        <v>96</v>
      </c>
      <c r="C38" s="3">
        <v>42</v>
      </c>
    </row>
    <row r="39" spans="2:8" x14ac:dyDescent="0.25">
      <c r="B39" s="51" t="s">
        <v>97</v>
      </c>
      <c r="C39" s="3">
        <v>15</v>
      </c>
      <c r="H39" s="2"/>
    </row>
    <row r="40" spans="2:8" x14ac:dyDescent="0.25">
      <c r="B40" s="51" t="s">
        <v>98</v>
      </c>
      <c r="C40" s="3">
        <v>3</v>
      </c>
    </row>
    <row r="41" spans="2:8" x14ac:dyDescent="0.25">
      <c r="B41" s="51" t="s">
        <v>99</v>
      </c>
      <c r="C41" s="10">
        <v>300000</v>
      </c>
      <c r="D41" t="s">
        <v>100</v>
      </c>
    </row>
    <row r="42" spans="2:8" x14ac:dyDescent="0.25">
      <c r="B42" t="s">
        <v>491</v>
      </c>
    </row>
    <row r="43" spans="2:8" x14ac:dyDescent="0.25">
      <c r="C43" s="53" t="s">
        <v>41</v>
      </c>
      <c r="D43" s="53" t="s">
        <v>33</v>
      </c>
      <c r="E43" s="53" t="s">
        <v>28</v>
      </c>
    </row>
    <row r="44" spans="2:8" x14ac:dyDescent="0.25">
      <c r="B44" s="3" t="s">
        <v>251</v>
      </c>
      <c r="C44" s="69">
        <v>1665</v>
      </c>
      <c r="D44" s="69">
        <v>7145</v>
      </c>
      <c r="E44" s="69">
        <f>SUM(C44:D44)</f>
        <v>8810</v>
      </c>
    </row>
    <row r="45" spans="2:8" x14ac:dyDescent="0.25">
      <c r="B45" s="8" t="s">
        <v>493</v>
      </c>
      <c r="C45" s="48"/>
      <c r="D45" s="48"/>
      <c r="E45" s="48"/>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0"/>
  <sheetViews>
    <sheetView zoomScaleNormal="100" workbookViewId="0">
      <selection sqref="A1:A4"/>
    </sheetView>
  </sheetViews>
  <sheetFormatPr defaultRowHeight="15" x14ac:dyDescent="0.25"/>
  <cols>
    <col min="1" max="1" width="9.140625" customWidth="1"/>
    <col min="2" max="2" width="59.42578125" customWidth="1"/>
    <col min="3" max="3" width="11.85546875" customWidth="1"/>
    <col min="4" max="4" width="12.140625" customWidth="1"/>
    <col min="5" max="5" width="13.28515625" customWidth="1"/>
    <col min="6" max="6" width="13.85546875" customWidth="1"/>
    <col min="7" max="7" width="14" customWidth="1"/>
    <col min="8" max="8" width="14.42578125" customWidth="1"/>
    <col min="9" max="9" width="14.140625" customWidth="1"/>
    <col min="10" max="10" width="12.5703125" customWidth="1"/>
    <col min="11" max="11" width="13.28515625" customWidth="1"/>
    <col min="12" max="12" width="11.85546875" customWidth="1"/>
    <col min="13" max="13" width="13.140625" customWidth="1"/>
    <col min="14" max="14" width="11.5703125" customWidth="1"/>
    <col min="15" max="15" width="10.7109375" customWidth="1"/>
    <col min="16" max="16" width="11.42578125" customWidth="1"/>
    <col min="17" max="17" width="11" customWidth="1"/>
    <col min="18" max="18" width="12.140625" customWidth="1"/>
    <col min="19" max="19" width="11" customWidth="1"/>
    <col min="20" max="20" width="10.7109375" customWidth="1"/>
    <col min="21" max="21" width="11.42578125" customWidth="1"/>
    <col min="22" max="22" width="10.7109375" customWidth="1"/>
    <col min="23" max="23" width="11.42578125" customWidth="1"/>
  </cols>
  <sheetData>
    <row r="1" spans="1:24" ht="18" x14ac:dyDescent="0.25">
      <c r="A1" s="332" t="s">
        <v>528</v>
      </c>
      <c r="B1" s="1"/>
    </row>
    <row r="2" spans="1:24" ht="18" x14ac:dyDescent="0.25">
      <c r="A2" s="332" t="s">
        <v>644</v>
      </c>
      <c r="B2" s="1"/>
      <c r="C2" s="1"/>
    </row>
    <row r="3" spans="1:24" ht="18" x14ac:dyDescent="0.25">
      <c r="A3" s="332" t="s">
        <v>642</v>
      </c>
      <c r="B3" s="1"/>
      <c r="C3" s="1"/>
    </row>
    <row r="4" spans="1:24" ht="18" x14ac:dyDescent="0.25">
      <c r="A4" s="332" t="s">
        <v>643</v>
      </c>
    </row>
    <row r="5" spans="1:24" x14ac:dyDescent="0.25">
      <c r="B5" t="s">
        <v>73</v>
      </c>
      <c r="C5" s="72">
        <v>0.04</v>
      </c>
    </row>
    <row r="6" spans="1:24" x14ac:dyDescent="0.25">
      <c r="B6" s="3" t="s">
        <v>74</v>
      </c>
      <c r="C6" s="3" t="s">
        <v>87</v>
      </c>
      <c r="D6" s="3" t="s">
        <v>87</v>
      </c>
      <c r="E6" s="3">
        <v>1</v>
      </c>
      <c r="F6" s="3">
        <v>2</v>
      </c>
      <c r="G6" s="3">
        <v>3</v>
      </c>
      <c r="H6" s="3">
        <v>4</v>
      </c>
      <c r="I6" s="3">
        <v>5</v>
      </c>
      <c r="J6" s="3">
        <v>6</v>
      </c>
      <c r="K6" s="3">
        <v>7</v>
      </c>
      <c r="L6" s="3">
        <v>8</v>
      </c>
      <c r="M6" s="3">
        <v>9</v>
      </c>
      <c r="N6" s="3">
        <v>10</v>
      </c>
      <c r="O6" s="3">
        <v>11</v>
      </c>
      <c r="P6" s="3">
        <v>12</v>
      </c>
      <c r="Q6" s="3">
        <v>13</v>
      </c>
      <c r="R6" s="3">
        <v>14</v>
      </c>
      <c r="S6" s="3">
        <v>15</v>
      </c>
      <c r="T6" s="3">
        <v>16</v>
      </c>
      <c r="U6" s="3">
        <v>17</v>
      </c>
      <c r="V6" s="3">
        <v>18</v>
      </c>
      <c r="W6" s="3">
        <v>19</v>
      </c>
      <c r="X6" s="3"/>
    </row>
    <row r="7" spans="1:24" x14ac:dyDescent="0.25">
      <c r="B7" s="3" t="s">
        <v>75</v>
      </c>
      <c r="C7" s="3">
        <v>1</v>
      </c>
      <c r="D7" s="3">
        <v>2</v>
      </c>
      <c r="E7" s="3">
        <v>3</v>
      </c>
      <c r="F7" s="3">
        <v>4</v>
      </c>
      <c r="G7" s="3">
        <v>5</v>
      </c>
      <c r="H7" s="3">
        <v>6</v>
      </c>
      <c r="I7" s="3">
        <v>7</v>
      </c>
      <c r="J7" s="3">
        <v>8</v>
      </c>
      <c r="K7" s="3">
        <v>9</v>
      </c>
      <c r="L7" s="3">
        <v>10</v>
      </c>
      <c r="M7" s="3">
        <v>11</v>
      </c>
      <c r="N7" s="3">
        <v>12</v>
      </c>
      <c r="O7" s="3">
        <v>13</v>
      </c>
      <c r="P7" s="3">
        <v>14</v>
      </c>
      <c r="Q7" s="3">
        <v>15</v>
      </c>
      <c r="R7" s="3">
        <v>16</v>
      </c>
      <c r="S7" s="3">
        <v>17</v>
      </c>
      <c r="T7" s="3">
        <v>18</v>
      </c>
      <c r="U7" s="3">
        <v>19</v>
      </c>
      <c r="V7" s="3">
        <v>20</v>
      </c>
      <c r="W7" s="3">
        <v>21</v>
      </c>
      <c r="X7" s="3"/>
    </row>
    <row r="8" spans="1:24" x14ac:dyDescent="0.25">
      <c r="B8" s="3" t="s">
        <v>76</v>
      </c>
      <c r="C8" s="3" t="s">
        <v>88</v>
      </c>
      <c r="D8" s="3" t="s">
        <v>89</v>
      </c>
      <c r="E8" s="3" t="s">
        <v>90</v>
      </c>
      <c r="F8" s="3" t="s">
        <v>91</v>
      </c>
      <c r="G8" s="3" t="s">
        <v>92</v>
      </c>
      <c r="H8" s="3" t="s">
        <v>93</v>
      </c>
      <c r="I8" s="3" t="s">
        <v>106</v>
      </c>
      <c r="J8" s="3" t="s">
        <v>107</v>
      </c>
      <c r="K8" s="3" t="s">
        <v>108</v>
      </c>
      <c r="L8" s="3" t="s">
        <v>109</v>
      </c>
      <c r="M8" s="3" t="s">
        <v>110</v>
      </c>
      <c r="N8" s="3" t="s">
        <v>111</v>
      </c>
      <c r="O8" s="3" t="s">
        <v>112</v>
      </c>
      <c r="P8" s="3" t="s">
        <v>113</v>
      </c>
      <c r="Q8" s="3" t="s">
        <v>114</v>
      </c>
      <c r="R8" s="3" t="s">
        <v>115</v>
      </c>
      <c r="S8" s="3" t="s">
        <v>116</v>
      </c>
      <c r="T8" s="3" t="s">
        <v>117</v>
      </c>
      <c r="U8" s="3" t="s">
        <v>266</v>
      </c>
      <c r="V8" s="3" t="s">
        <v>267</v>
      </c>
      <c r="W8" s="3" t="s">
        <v>268</v>
      </c>
      <c r="X8" s="3" t="s">
        <v>269</v>
      </c>
    </row>
    <row r="9" spans="1:24" x14ac:dyDescent="0.25">
      <c r="B9" s="53" t="s">
        <v>69</v>
      </c>
      <c r="C9" s="53"/>
      <c r="D9" s="53"/>
      <c r="E9" s="53"/>
      <c r="F9" s="53"/>
      <c r="G9" s="53"/>
      <c r="H9" s="53"/>
      <c r="I9" s="53"/>
      <c r="J9" s="53"/>
      <c r="K9" s="53"/>
      <c r="L9" s="53"/>
      <c r="M9" s="53"/>
      <c r="N9" s="53"/>
      <c r="O9" s="53"/>
      <c r="P9" s="53"/>
      <c r="Q9" s="53"/>
      <c r="R9" s="53"/>
      <c r="S9" s="53"/>
      <c r="T9" s="53"/>
      <c r="U9" s="53"/>
      <c r="V9" s="53"/>
      <c r="W9" s="53"/>
      <c r="X9" s="53"/>
    </row>
    <row r="10" spans="1:24" x14ac:dyDescent="0.25">
      <c r="B10" s="3" t="s">
        <v>358</v>
      </c>
      <c r="C10" s="141"/>
      <c r="D10" s="141"/>
      <c r="E10" s="141"/>
      <c r="F10" s="141">
        <f>'A1'!I23</f>
        <v>5.5672637918686124E-2</v>
      </c>
      <c r="G10" s="141">
        <f>'A1'!J23</f>
        <v>3.5425139588430327E-2</v>
      </c>
      <c r="H10" s="141">
        <f>'A1'!K23</f>
        <v>2.5250098587012271E-2</v>
      </c>
      <c r="I10" s="141">
        <f>'A1'!L23</f>
        <v>1.5076361007078928E-2</v>
      </c>
      <c r="J10" s="141">
        <f>'A1'!M23</f>
        <v>1.4889230570812472E-2</v>
      </c>
      <c r="K10" s="141">
        <f>'A1'!N23</f>
        <v>1.4781371242533424E-2</v>
      </c>
      <c r="L10" s="141">
        <f>'A1'!O23</f>
        <v>1.4640456165749632E-2</v>
      </c>
      <c r="M10" s="141">
        <f>'A1'!P23</f>
        <v>1.4482956643720247E-2</v>
      </c>
      <c r="N10" s="141">
        <f>'A1'!Q23</f>
        <v>1.4340114318465758E-2</v>
      </c>
      <c r="O10" s="141">
        <f>'A1'!R23</f>
        <v>1.4211344546685175E-2</v>
      </c>
      <c r="P10" s="141">
        <f>'A1'!S23</f>
        <v>1.4035347943658381E-2</v>
      </c>
      <c r="Q10" s="141">
        <f>'A1'!T23</f>
        <v>1.3933961656119712E-2</v>
      </c>
      <c r="R10" s="141">
        <f>'A1'!U23</f>
        <v>1.3770214780328763E-2</v>
      </c>
      <c r="S10" s="141">
        <f>'A1'!V23</f>
        <v>1.3590356417328796E-2</v>
      </c>
      <c r="T10" s="141">
        <f>'A1'!W23</f>
        <v>1.3468337462909312E-2</v>
      </c>
      <c r="U10" s="141">
        <f>'A1'!X23</f>
        <v>1.3370226243864903E-2</v>
      </c>
      <c r="V10" s="141">
        <f>'A1'!Y23</f>
        <v>1.3269337369140833E-2</v>
      </c>
      <c r="W10" s="141">
        <f>'A1'!Z23</f>
        <v>1.3165571824770078E-2</v>
      </c>
      <c r="X10" s="141">
        <f>'A1'!AA23</f>
        <v>1.3058826029787005E-2</v>
      </c>
    </row>
    <row r="11" spans="1:24" x14ac:dyDescent="0.25">
      <c r="A11" s="70"/>
      <c r="B11" s="3" t="s">
        <v>357</v>
      </c>
      <c r="C11" s="49"/>
      <c r="D11" s="49"/>
      <c r="E11" s="49">
        <f>'A1'!I10</f>
        <v>6716.4051872502951</v>
      </c>
      <c r="F11" s="49">
        <f>'A1'!J10</f>
        <v>6965.9426139134375</v>
      </c>
      <c r="G11" s="49">
        <f>'A1'!K10</f>
        <v>7154.0452909454953</v>
      </c>
      <c r="H11" s="49">
        <f>'A1'!L10</f>
        <v>7274.6240163381981</v>
      </c>
      <c r="I11" s="49">
        <f>'A1'!M10</f>
        <v>7396.1898665383405</v>
      </c>
      <c r="J11" s="49">
        <f>'A1'!N10</f>
        <v>7519.3212021984846</v>
      </c>
      <c r="K11" s="49">
        <f>'A1'!O10</f>
        <v>7643.7894633976812</v>
      </c>
      <c r="L11" s="49">
        <f>'A1'!P10</f>
        <v>7769.4766128627671</v>
      </c>
      <c r="M11" s="49">
        <f>'A1'!Q10</f>
        <v>7896.5001230715361</v>
      </c>
      <c r="N11" s="49">
        <f>'A1'!R10</f>
        <v>8024.9808987353463</v>
      </c>
      <c r="O11" s="49">
        <f>'A1'!S10</f>
        <v>8154.5549181971983</v>
      </c>
      <c r="P11" s="49">
        <f>'A1'!T10</f>
        <v>8285.8301914757958</v>
      </c>
      <c r="Q11" s="49">
        <f>'A1'!U10</f>
        <v>8418.3172375625036</v>
      </c>
      <c r="R11" s="49">
        <f>'A1'!V10</f>
        <v>8551.8849559782357</v>
      </c>
      <c r="S11" s="49">
        <f>'A1'!W10</f>
        <v>8687.02839702649</v>
      </c>
      <c r="T11" s="49">
        <f>'A1'!X10</f>
        <v>8823.9793776971655</v>
      </c>
      <c r="U11" s="49">
        <f>'A1'!Y10</f>
        <v>8962.7482754089178</v>
      </c>
      <c r="V11" s="49">
        <f>'A1'!Z10</f>
        <v>9103.3448415305284</v>
      </c>
      <c r="W11" s="49">
        <f>'A1'!AA10</f>
        <v>9245.7781597820558</v>
      </c>
      <c r="X11" s="49">
        <f>'A1'!AB10</f>
        <v>9390.0566027462301</v>
      </c>
    </row>
    <row r="12" spans="1:24" x14ac:dyDescent="0.25">
      <c r="A12" s="70"/>
      <c r="B12" s="3" t="s">
        <v>356</v>
      </c>
      <c r="C12" s="49"/>
      <c r="D12" s="49"/>
      <c r="E12" s="49">
        <f>'A1'!I25</f>
        <v>1174.1643189159593</v>
      </c>
      <c r="F12" s="47">
        <f t="shared" ref="F12:X13" si="0">E12*(1+F$10)</f>
        <v>1239.5331439000081</v>
      </c>
      <c r="G12" s="47">
        <f t="shared" si="0"/>
        <v>1283.4437785471519</v>
      </c>
      <c r="H12" s="47">
        <f t="shared" si="0"/>
        <v>1315.850860486355</v>
      </c>
      <c r="I12" s="47">
        <f t="shared" si="0"/>
        <v>1335.6891030905228</v>
      </c>
      <c r="J12" s="47">
        <f t="shared" si="0"/>
        <v>1355.5764861173593</v>
      </c>
      <c r="K12" s="47">
        <f t="shared" si="0"/>
        <v>1375.6137654063089</v>
      </c>
      <c r="L12" s="47">
        <f t="shared" si="0"/>
        <v>1395.7533784397417</v>
      </c>
      <c r="M12" s="47">
        <f t="shared" si="0"/>
        <v>1415.9680141050108</v>
      </c>
      <c r="N12" s="47">
        <f t="shared" si="0"/>
        <v>1436.2731572985676</v>
      </c>
      <c r="O12" s="47">
        <f t="shared" si="0"/>
        <v>1456.684530000093</v>
      </c>
      <c r="P12" s="47">
        <f t="shared" si="0"/>
        <v>1477.1296042227887</v>
      </c>
      <c r="Q12" s="47">
        <f t="shared" si="0"/>
        <v>1497.7118714891485</v>
      </c>
      <c r="R12" s="47">
        <f t="shared" si="0"/>
        <v>1518.3356856386022</v>
      </c>
      <c r="S12" s="47">
        <f t="shared" si="0"/>
        <v>1538.97040876758</v>
      </c>
      <c r="T12" s="47">
        <f t="shared" si="0"/>
        <v>1559.6977815782932</v>
      </c>
      <c r="U12" s="47">
        <f t="shared" si="0"/>
        <v>1580.5512937900492</v>
      </c>
      <c r="V12" s="47">
        <f t="shared" si="0"/>
        <v>1601.5241621365813</v>
      </c>
      <c r="W12" s="47">
        <f t="shared" si="0"/>
        <v>1622.6091435222952</v>
      </c>
      <c r="X12" s="47">
        <f t="shared" si="0"/>
        <v>1643.7985140418946</v>
      </c>
    </row>
    <row r="13" spans="1:24" x14ac:dyDescent="0.25">
      <c r="A13" s="70"/>
      <c r="B13" s="3" t="s">
        <v>355</v>
      </c>
      <c r="C13" s="49"/>
      <c r="D13" s="49"/>
      <c r="E13" s="49">
        <f>'A1'!I26</f>
        <v>10139.254236286046</v>
      </c>
      <c r="F13" s="47">
        <f t="shared" si="0"/>
        <v>10703.733266148303</v>
      </c>
      <c r="G13" s="47">
        <f t="shared" si="0"/>
        <v>11082.914511218933</v>
      </c>
      <c r="H13" s="47">
        <f t="shared" si="0"/>
        <v>11362.759195258641</v>
      </c>
      <c r="I13" s="47">
        <f t="shared" si="0"/>
        <v>11534.068254922866</v>
      </c>
      <c r="J13" s="47">
        <f t="shared" si="0"/>
        <v>11705.8016565899</v>
      </c>
      <c r="K13" s="47">
        <f t="shared" si="0"/>
        <v>11878.829456567417</v>
      </c>
      <c r="L13" s="47">
        <f t="shared" si="0"/>
        <v>12052.740938526707</v>
      </c>
      <c r="M13" s="47">
        <f t="shared" si="0"/>
        <v>12227.300262977384</v>
      </c>
      <c r="N13" s="47">
        <f t="shared" si="0"/>
        <v>12402.641146554686</v>
      </c>
      <c r="O13" s="47">
        <f t="shared" si="0"/>
        <v>12578.899353177268</v>
      </c>
      <c r="P13" s="47">
        <f t="shared" si="0"/>
        <v>12755.44858234737</v>
      </c>
      <c r="Q13" s="47">
        <f t="shared" si="0"/>
        <v>12933.182513800406</v>
      </c>
      <c r="R13" s="47">
        <f t="shared" si="0"/>
        <v>13111.275214808629</v>
      </c>
      <c r="S13" s="47">
        <f t="shared" si="0"/>
        <v>13289.462118063568</v>
      </c>
      <c r="T13" s="47">
        <f t="shared" si="0"/>
        <v>13468.449078570196</v>
      </c>
      <c r="U13" s="47">
        <f t="shared" si="0"/>
        <v>13648.525289904654</v>
      </c>
      <c r="V13" s="47">
        <f t="shared" si="0"/>
        <v>13829.632176567649</v>
      </c>
      <c r="W13" s="47">
        <f t="shared" si="0"/>
        <v>14011.707192298401</v>
      </c>
      <c r="X13" s="47">
        <f t="shared" si="0"/>
        <v>14194.683638902941</v>
      </c>
    </row>
    <row r="14" spans="1:24" x14ac:dyDescent="0.25">
      <c r="A14" s="70"/>
      <c r="B14" s="3" t="s">
        <v>359</v>
      </c>
      <c r="C14" s="49"/>
      <c r="D14" s="49"/>
      <c r="E14" s="74">
        <v>0</v>
      </c>
      <c r="F14" s="47">
        <f>E14*(1+F10)</f>
        <v>0</v>
      </c>
      <c r="G14" s="47">
        <f t="shared" ref="G14:X14" si="1">F14*(1+G10)</f>
        <v>0</v>
      </c>
      <c r="H14" s="47">
        <f t="shared" si="1"/>
        <v>0</v>
      </c>
      <c r="I14" s="47">
        <f t="shared" si="1"/>
        <v>0</v>
      </c>
      <c r="J14" s="47">
        <f t="shared" si="1"/>
        <v>0</v>
      </c>
      <c r="K14" s="47">
        <f t="shared" si="1"/>
        <v>0</v>
      </c>
      <c r="L14" s="47">
        <f t="shared" si="1"/>
        <v>0</v>
      </c>
      <c r="M14" s="47">
        <f t="shared" si="1"/>
        <v>0</v>
      </c>
      <c r="N14" s="47">
        <f t="shared" si="1"/>
        <v>0</v>
      </c>
      <c r="O14" s="47">
        <f t="shared" si="1"/>
        <v>0</v>
      </c>
      <c r="P14" s="47">
        <f t="shared" si="1"/>
        <v>0</v>
      </c>
      <c r="Q14" s="47">
        <f t="shared" si="1"/>
        <v>0</v>
      </c>
      <c r="R14" s="47">
        <f t="shared" si="1"/>
        <v>0</v>
      </c>
      <c r="S14" s="47">
        <f t="shared" si="1"/>
        <v>0</v>
      </c>
      <c r="T14" s="47">
        <f t="shared" si="1"/>
        <v>0</v>
      </c>
      <c r="U14" s="47">
        <f t="shared" si="1"/>
        <v>0</v>
      </c>
      <c r="V14" s="47">
        <f t="shared" si="1"/>
        <v>0</v>
      </c>
      <c r="W14" s="47">
        <f t="shared" si="1"/>
        <v>0</v>
      </c>
      <c r="X14" s="47">
        <f t="shared" si="1"/>
        <v>0</v>
      </c>
    </row>
    <row r="15" spans="1:24" x14ac:dyDescent="0.25">
      <c r="A15" s="70"/>
      <c r="B15" s="3" t="s">
        <v>261</v>
      </c>
      <c r="C15" s="18"/>
      <c r="D15" s="18"/>
      <c r="E15" s="18">
        <f t="shared" ref="E15:X15" si="2">SUM(E11:E14)</f>
        <v>18029.823742452299</v>
      </c>
      <c r="F15" s="18">
        <f t="shared" si="2"/>
        <v>18909.209023961746</v>
      </c>
      <c r="G15" s="18">
        <f t="shared" si="2"/>
        <v>19520.40358071158</v>
      </c>
      <c r="H15" s="18">
        <f t="shared" si="2"/>
        <v>19953.234072083193</v>
      </c>
      <c r="I15" s="18">
        <f t="shared" si="2"/>
        <v>20265.947224551732</v>
      </c>
      <c r="J15" s="18">
        <f t="shared" si="2"/>
        <v>20580.699344905741</v>
      </c>
      <c r="K15" s="18">
        <f t="shared" si="2"/>
        <v>20898.232685371408</v>
      </c>
      <c r="L15" s="18">
        <f t="shared" si="2"/>
        <v>21217.970929829215</v>
      </c>
      <c r="M15" s="18">
        <f t="shared" si="2"/>
        <v>21539.768400153931</v>
      </c>
      <c r="N15" s="18">
        <f t="shared" si="2"/>
        <v>21863.895202588603</v>
      </c>
      <c r="O15" s="18">
        <f t="shared" si="2"/>
        <v>22190.13880137456</v>
      </c>
      <c r="P15" s="18">
        <f t="shared" si="2"/>
        <v>22518.408378045955</v>
      </c>
      <c r="Q15" s="18">
        <f t="shared" si="2"/>
        <v>22849.211622852057</v>
      </c>
      <c r="R15" s="18">
        <f t="shared" si="2"/>
        <v>23181.495856425467</v>
      </c>
      <c r="S15" s="18">
        <f t="shared" si="2"/>
        <v>23515.460923857638</v>
      </c>
      <c r="T15" s="18">
        <f t="shared" si="2"/>
        <v>23852.126237845656</v>
      </c>
      <c r="U15" s="18">
        <f t="shared" si="2"/>
        <v>24191.824859103621</v>
      </c>
      <c r="V15" s="18">
        <f t="shared" si="2"/>
        <v>24534.501180234758</v>
      </c>
      <c r="W15" s="18">
        <f t="shared" si="2"/>
        <v>24880.094495602752</v>
      </c>
      <c r="X15" s="18">
        <f t="shared" si="2"/>
        <v>25228.538755691065</v>
      </c>
    </row>
    <row r="16" spans="1:24" x14ac:dyDescent="0.25">
      <c r="A16" s="70"/>
      <c r="B16" s="3" t="s">
        <v>77</v>
      </c>
      <c r="C16" s="140"/>
      <c r="D16" s="140"/>
      <c r="E16" s="45">
        <v>310</v>
      </c>
      <c r="F16" s="18">
        <f t="shared" ref="F16:X16" si="3">E16</f>
        <v>310</v>
      </c>
      <c r="G16" s="18">
        <f t="shared" si="3"/>
        <v>310</v>
      </c>
      <c r="H16" s="18">
        <f t="shared" si="3"/>
        <v>310</v>
      </c>
      <c r="I16" s="18">
        <f t="shared" si="3"/>
        <v>310</v>
      </c>
      <c r="J16" s="18">
        <f t="shared" si="3"/>
        <v>310</v>
      </c>
      <c r="K16" s="18">
        <f t="shared" si="3"/>
        <v>310</v>
      </c>
      <c r="L16" s="18">
        <f t="shared" si="3"/>
        <v>310</v>
      </c>
      <c r="M16" s="18">
        <f t="shared" si="3"/>
        <v>310</v>
      </c>
      <c r="N16" s="18">
        <f t="shared" si="3"/>
        <v>310</v>
      </c>
      <c r="O16" s="18">
        <f t="shared" si="3"/>
        <v>310</v>
      </c>
      <c r="P16" s="18">
        <f t="shared" si="3"/>
        <v>310</v>
      </c>
      <c r="Q16" s="18">
        <f t="shared" si="3"/>
        <v>310</v>
      </c>
      <c r="R16" s="18">
        <f t="shared" si="3"/>
        <v>310</v>
      </c>
      <c r="S16" s="18">
        <f t="shared" si="3"/>
        <v>310</v>
      </c>
      <c r="T16" s="18">
        <f t="shared" si="3"/>
        <v>310</v>
      </c>
      <c r="U16" s="18">
        <f t="shared" si="3"/>
        <v>310</v>
      </c>
      <c r="V16" s="18">
        <f t="shared" si="3"/>
        <v>310</v>
      </c>
      <c r="W16" s="18">
        <f t="shared" si="3"/>
        <v>310</v>
      </c>
      <c r="X16" s="18">
        <f t="shared" si="3"/>
        <v>310</v>
      </c>
    </row>
    <row r="17" spans="1:24" x14ac:dyDescent="0.25">
      <c r="A17" s="70"/>
      <c r="B17" s="3" t="s">
        <v>353</v>
      </c>
      <c r="C17" s="140"/>
      <c r="D17" s="140"/>
      <c r="E17" s="18">
        <f t="shared" ref="E17:X17" si="4">E11/E16</f>
        <v>21.66582318467837</v>
      </c>
      <c r="F17" s="18">
        <f t="shared" si="4"/>
        <v>22.470782625527217</v>
      </c>
      <c r="G17" s="18">
        <f t="shared" si="4"/>
        <v>23.077565454662889</v>
      </c>
      <c r="H17" s="18">
        <f t="shared" si="4"/>
        <v>23.46652908496193</v>
      </c>
      <c r="I17" s="18">
        <f t="shared" si="4"/>
        <v>23.858676988833356</v>
      </c>
      <c r="J17" s="18">
        <f t="shared" si="4"/>
        <v>24.255874845801564</v>
      </c>
      <c r="K17" s="18">
        <f t="shared" si="4"/>
        <v>24.657385365798973</v>
      </c>
      <c r="L17" s="18">
        <f t="shared" si="4"/>
        <v>25.062827783428279</v>
      </c>
      <c r="M17" s="18">
        <f t="shared" si="4"/>
        <v>25.472581042166244</v>
      </c>
      <c r="N17" s="18">
        <f t="shared" si="4"/>
        <v>25.887035157210793</v>
      </c>
      <c r="O17" s="18">
        <f t="shared" si="4"/>
        <v>26.305015865152253</v>
      </c>
      <c r="P17" s="18">
        <f t="shared" si="4"/>
        <v>26.728484488631601</v>
      </c>
      <c r="Q17" s="18">
        <f t="shared" si="4"/>
        <v>27.155862056653238</v>
      </c>
      <c r="R17" s="18">
        <f t="shared" si="4"/>
        <v>27.586725664445922</v>
      </c>
      <c r="S17" s="18">
        <f t="shared" si="4"/>
        <v>28.022672248472549</v>
      </c>
      <c r="T17" s="18">
        <f t="shared" si="4"/>
        <v>28.464449605474726</v>
      </c>
      <c r="U17" s="18">
        <f t="shared" si="4"/>
        <v>28.912091210996508</v>
      </c>
      <c r="V17" s="18">
        <f t="shared" si="4"/>
        <v>29.36562852106622</v>
      </c>
      <c r="W17" s="18">
        <f t="shared" si="4"/>
        <v>29.825090838006631</v>
      </c>
      <c r="X17" s="18">
        <f t="shared" si="4"/>
        <v>30.290505170149128</v>
      </c>
    </row>
    <row r="18" spans="1:24" x14ac:dyDescent="0.25">
      <c r="A18" s="70"/>
      <c r="B18" s="3" t="s">
        <v>352</v>
      </c>
      <c r="C18" s="140"/>
      <c r="D18" s="140"/>
      <c r="E18" s="18">
        <f t="shared" ref="E18:X18" si="5">E15/E16</f>
        <v>58.160721749846125</v>
      </c>
      <c r="F18" s="18">
        <f t="shared" si="5"/>
        <v>60.997448464392733</v>
      </c>
      <c r="G18" s="18">
        <f t="shared" si="5"/>
        <v>62.969043808747031</v>
      </c>
      <c r="H18" s="18">
        <f t="shared" si="5"/>
        <v>64.365271200268367</v>
      </c>
      <c r="I18" s="18">
        <f t="shared" si="5"/>
        <v>65.374023305005593</v>
      </c>
      <c r="J18" s="18">
        <f t="shared" si="5"/>
        <v>66.389352725502391</v>
      </c>
      <c r="K18" s="18">
        <f t="shared" si="5"/>
        <v>67.413653823778731</v>
      </c>
      <c r="L18" s="18">
        <f t="shared" si="5"/>
        <v>68.445067515578117</v>
      </c>
      <c r="M18" s="18">
        <f t="shared" si="5"/>
        <v>69.483123871464286</v>
      </c>
      <c r="N18" s="18">
        <f t="shared" si="5"/>
        <v>70.528694201898716</v>
      </c>
      <c r="O18" s="18">
        <f t="shared" si="5"/>
        <v>71.581092907659865</v>
      </c>
      <c r="P18" s="18">
        <f t="shared" si="5"/>
        <v>72.640027025954694</v>
      </c>
      <c r="Q18" s="18">
        <f t="shared" si="5"/>
        <v>73.707134267264706</v>
      </c>
      <c r="R18" s="18">
        <f t="shared" si="5"/>
        <v>74.77901889169506</v>
      </c>
      <c r="S18" s="18">
        <f t="shared" si="5"/>
        <v>75.856325560831095</v>
      </c>
      <c r="T18" s="18">
        <f t="shared" si="5"/>
        <v>76.942342702727927</v>
      </c>
      <c r="U18" s="18">
        <f t="shared" si="5"/>
        <v>78.038144706785872</v>
      </c>
      <c r="V18" s="18">
        <f t="shared" si="5"/>
        <v>79.14355219430567</v>
      </c>
      <c r="W18" s="18">
        <f t="shared" si="5"/>
        <v>80.258369340654042</v>
      </c>
      <c r="X18" s="18">
        <f t="shared" si="5"/>
        <v>81.382383082874398</v>
      </c>
    </row>
    <row r="19" spans="1:24" x14ac:dyDescent="0.25">
      <c r="B19" s="53" t="s">
        <v>70</v>
      </c>
      <c r="C19" s="53"/>
      <c r="D19" s="53"/>
      <c r="E19" s="53"/>
      <c r="F19" s="53"/>
      <c r="G19" s="53"/>
      <c r="H19" s="53"/>
      <c r="I19" s="53"/>
      <c r="J19" s="53"/>
      <c r="K19" s="53"/>
      <c r="L19" s="53"/>
      <c r="M19" s="53"/>
      <c r="N19" s="53"/>
      <c r="O19" s="53"/>
      <c r="P19" s="53"/>
      <c r="Q19" s="53"/>
      <c r="R19" s="53"/>
      <c r="S19" s="53"/>
      <c r="T19" s="53"/>
      <c r="U19" s="53"/>
      <c r="V19" s="53"/>
      <c r="W19" s="53"/>
      <c r="X19" s="53"/>
    </row>
    <row r="20" spans="1:24" x14ac:dyDescent="0.25">
      <c r="B20" s="15" t="s">
        <v>362</v>
      </c>
      <c r="C20" s="15"/>
      <c r="D20" s="15"/>
      <c r="E20" s="17">
        <f>(-0.0579*E18)+63.133</f>
        <v>59.765494210683912</v>
      </c>
      <c r="F20" s="46"/>
      <c r="G20" s="46"/>
      <c r="H20" s="46"/>
      <c r="I20" s="46"/>
      <c r="J20" s="46"/>
      <c r="K20" s="46"/>
      <c r="L20" s="46"/>
      <c r="M20" s="46"/>
      <c r="N20" s="46"/>
      <c r="O20" s="46"/>
      <c r="P20" s="46"/>
      <c r="Q20" s="46"/>
      <c r="R20" s="46"/>
      <c r="S20" s="46"/>
      <c r="T20" s="46"/>
      <c r="U20" s="46"/>
      <c r="V20" s="46"/>
      <c r="W20" s="46"/>
      <c r="X20" s="46"/>
    </row>
    <row r="21" spans="1:24" x14ac:dyDescent="0.25">
      <c r="A21" s="63">
        <v>1.03</v>
      </c>
      <c r="B21" s="3" t="s">
        <v>364</v>
      </c>
      <c r="C21" s="10"/>
      <c r="D21" s="10"/>
      <c r="E21" s="14">
        <f>E15*E20</f>
        <v>1077561.3264991841</v>
      </c>
      <c r="F21" s="10">
        <f>E21*$A21</f>
        <v>1109888.1662941596</v>
      </c>
      <c r="G21" s="10">
        <f t="shared" ref="G21:X21" si="6">F21*$A21</f>
        <v>1143184.8112829844</v>
      </c>
      <c r="H21" s="10">
        <f t="shared" si="6"/>
        <v>1177480.3556214741</v>
      </c>
      <c r="I21" s="10">
        <f t="shared" si="6"/>
        <v>1212804.7662901185</v>
      </c>
      <c r="J21" s="10">
        <f t="shared" si="6"/>
        <v>1249188.9092788221</v>
      </c>
      <c r="K21" s="10">
        <f t="shared" si="6"/>
        <v>1286664.5765571869</v>
      </c>
      <c r="L21" s="10">
        <f t="shared" si="6"/>
        <v>1325264.5138539025</v>
      </c>
      <c r="M21" s="10">
        <f t="shared" si="6"/>
        <v>1365022.4492695197</v>
      </c>
      <c r="N21" s="10">
        <f t="shared" si="6"/>
        <v>1405973.1227476052</v>
      </c>
      <c r="O21" s="10">
        <f t="shared" si="6"/>
        <v>1448152.3164300334</v>
      </c>
      <c r="P21" s="10">
        <f t="shared" si="6"/>
        <v>1491596.8859229344</v>
      </c>
      <c r="Q21" s="10">
        <f t="shared" si="6"/>
        <v>1536344.7925006226</v>
      </c>
      <c r="R21" s="10">
        <f t="shared" si="6"/>
        <v>1582435.1362756414</v>
      </c>
      <c r="S21" s="10">
        <f t="shared" si="6"/>
        <v>1629908.1903639107</v>
      </c>
      <c r="T21" s="10">
        <f t="shared" si="6"/>
        <v>1678805.436074828</v>
      </c>
      <c r="U21" s="10">
        <f t="shared" si="6"/>
        <v>1729169.5991570728</v>
      </c>
      <c r="V21" s="10">
        <f t="shared" si="6"/>
        <v>1781044.6871317851</v>
      </c>
      <c r="W21" s="10">
        <f t="shared" si="6"/>
        <v>1834476.0277457386</v>
      </c>
      <c r="X21" s="10">
        <f t="shared" si="6"/>
        <v>1889510.3085781108</v>
      </c>
    </row>
    <row r="22" spans="1:24" x14ac:dyDescent="0.25">
      <c r="A22" s="70"/>
      <c r="B22" s="3" t="s">
        <v>365</v>
      </c>
      <c r="C22" s="10"/>
      <c r="D22" s="10"/>
      <c r="E22" s="10"/>
      <c r="F22" s="10"/>
      <c r="G22" s="10"/>
      <c r="H22" s="10"/>
      <c r="I22" s="10"/>
      <c r="J22" s="10"/>
      <c r="K22" s="10"/>
      <c r="L22" s="10"/>
      <c r="M22" s="10"/>
      <c r="N22" s="10"/>
      <c r="O22" s="10"/>
      <c r="P22" s="10"/>
      <c r="Q22" s="10"/>
      <c r="R22" s="10"/>
      <c r="S22" s="10"/>
      <c r="T22" s="10"/>
      <c r="U22" s="10"/>
      <c r="V22" s="10"/>
      <c r="W22" s="10"/>
      <c r="X22" s="10"/>
    </row>
    <row r="23" spans="1:24" x14ac:dyDescent="0.25">
      <c r="A23" s="70"/>
      <c r="B23" s="3" t="s">
        <v>254</v>
      </c>
      <c r="C23" s="10">
        <f>SUM(C21:C22)</f>
        <v>0</v>
      </c>
      <c r="D23" s="10">
        <f t="shared" ref="D23:X23" si="7">SUM(D21:D22)</f>
        <v>0</v>
      </c>
      <c r="E23" s="10">
        <f t="shared" si="7"/>
        <v>1077561.3264991841</v>
      </c>
      <c r="F23" s="10">
        <f t="shared" si="7"/>
        <v>1109888.1662941596</v>
      </c>
      <c r="G23" s="10">
        <f t="shared" si="7"/>
        <v>1143184.8112829844</v>
      </c>
      <c r="H23" s="10">
        <f t="shared" si="7"/>
        <v>1177480.3556214741</v>
      </c>
      <c r="I23" s="10">
        <f t="shared" si="7"/>
        <v>1212804.7662901185</v>
      </c>
      <c r="J23" s="10">
        <f t="shared" si="7"/>
        <v>1249188.9092788221</v>
      </c>
      <c r="K23" s="10">
        <f t="shared" si="7"/>
        <v>1286664.5765571869</v>
      </c>
      <c r="L23" s="10">
        <f t="shared" si="7"/>
        <v>1325264.5138539025</v>
      </c>
      <c r="M23" s="10">
        <f t="shared" si="7"/>
        <v>1365022.4492695197</v>
      </c>
      <c r="N23" s="10">
        <f t="shared" si="7"/>
        <v>1405973.1227476052</v>
      </c>
      <c r="O23" s="10">
        <f t="shared" si="7"/>
        <v>1448152.3164300334</v>
      </c>
      <c r="P23" s="10">
        <f t="shared" si="7"/>
        <v>1491596.8859229344</v>
      </c>
      <c r="Q23" s="10">
        <f t="shared" si="7"/>
        <v>1536344.7925006226</v>
      </c>
      <c r="R23" s="10">
        <f t="shared" si="7"/>
        <v>1582435.1362756414</v>
      </c>
      <c r="S23" s="10">
        <f t="shared" si="7"/>
        <v>1629908.1903639107</v>
      </c>
      <c r="T23" s="10">
        <f t="shared" si="7"/>
        <v>1678805.436074828</v>
      </c>
      <c r="U23" s="10">
        <f t="shared" si="7"/>
        <v>1729169.5991570728</v>
      </c>
      <c r="V23" s="10">
        <f t="shared" si="7"/>
        <v>1781044.6871317851</v>
      </c>
      <c r="W23" s="10">
        <f t="shared" si="7"/>
        <v>1834476.0277457386</v>
      </c>
      <c r="X23" s="10">
        <f t="shared" si="7"/>
        <v>1889510.3085781108</v>
      </c>
    </row>
    <row r="24" spans="1:24" x14ac:dyDescent="0.25">
      <c r="B24" s="3" t="s">
        <v>255</v>
      </c>
      <c r="C24" s="12"/>
      <c r="D24" s="12"/>
      <c r="E24" s="12">
        <f t="shared" ref="E24:X24" si="8">E23/E15</f>
        <v>59.765494210683904</v>
      </c>
      <c r="F24" s="12">
        <f t="shared" si="8"/>
        <v>58.695642154450219</v>
      </c>
      <c r="G24" s="12">
        <f t="shared" si="8"/>
        <v>58.563584843736706</v>
      </c>
      <c r="H24" s="12">
        <f t="shared" si="8"/>
        <v>59.012005340472648</v>
      </c>
      <c r="I24" s="12">
        <f t="shared" si="8"/>
        <v>59.844464847951109</v>
      </c>
      <c r="J24" s="12">
        <f t="shared" si="8"/>
        <v>60.697106951714396</v>
      </c>
      <c r="K24" s="12">
        <f t="shared" si="8"/>
        <v>61.568104630103079</v>
      </c>
      <c r="L24" s="12">
        <f t="shared" si="8"/>
        <v>62.459531037945936</v>
      </c>
      <c r="M24" s="12">
        <f t="shared" si="8"/>
        <v>63.372197133733557</v>
      </c>
      <c r="N24" s="12">
        <f t="shared" si="8"/>
        <v>64.305701693133955</v>
      </c>
      <c r="O24" s="12">
        <f t="shared" si="8"/>
        <v>65.261075173641018</v>
      </c>
      <c r="P24" s="12">
        <f t="shared" si="8"/>
        <v>66.239001481878645</v>
      </c>
      <c r="Q24" s="12">
        <f t="shared" si="8"/>
        <v>67.238415830683905</v>
      </c>
      <c r="R24" s="12">
        <f t="shared" si="8"/>
        <v>68.262856981984655</v>
      </c>
      <c r="S24" s="12">
        <f t="shared" si="8"/>
        <v>69.312194034448439</v>
      </c>
      <c r="T24" s="12">
        <f t="shared" si="8"/>
        <v>70.383890280234368</v>
      </c>
      <c r="U24" s="12">
        <f t="shared" si="8"/>
        <v>71.477435424073406</v>
      </c>
      <c r="V24" s="12">
        <f t="shared" si="8"/>
        <v>72.593474554380293</v>
      </c>
      <c r="W24" s="12">
        <f t="shared" si="8"/>
        <v>73.732679273784896</v>
      </c>
      <c r="X24" s="12">
        <f t="shared" si="8"/>
        <v>74.895749090972387</v>
      </c>
    </row>
    <row r="25" spans="1:24" x14ac:dyDescent="0.25">
      <c r="B25" s="53" t="s">
        <v>71</v>
      </c>
      <c r="C25" s="53"/>
      <c r="D25" s="53"/>
      <c r="E25" s="53"/>
      <c r="F25" s="53"/>
      <c r="G25" s="53"/>
      <c r="H25" s="53"/>
      <c r="I25" s="53"/>
      <c r="J25" s="53"/>
      <c r="K25" s="53"/>
      <c r="L25" s="53"/>
      <c r="M25" s="53"/>
      <c r="N25" s="53"/>
      <c r="O25" s="53"/>
      <c r="P25" s="53"/>
      <c r="Q25" s="53"/>
      <c r="R25" s="53"/>
      <c r="S25" s="53"/>
      <c r="T25" s="53"/>
      <c r="U25" s="53"/>
      <c r="V25" s="53"/>
      <c r="W25" s="53"/>
      <c r="X25" s="53"/>
    </row>
    <row r="26" spans="1:24" x14ac:dyDescent="0.25">
      <c r="A26" s="63">
        <v>1.03</v>
      </c>
      <c r="B26" s="3" t="s">
        <v>366</v>
      </c>
      <c r="C26" s="12"/>
      <c r="D26" s="12"/>
      <c r="E26" s="17">
        <v>55</v>
      </c>
      <c r="F26" s="12">
        <f>E26</f>
        <v>55</v>
      </c>
      <c r="G26" s="12">
        <f>E26</f>
        <v>55</v>
      </c>
      <c r="H26" s="56">
        <f>$E$26*($A26^G$6)</f>
        <v>60.099985000000004</v>
      </c>
      <c r="I26" s="56">
        <f>H26</f>
        <v>60.099985000000004</v>
      </c>
      <c r="J26" s="56">
        <f>H26</f>
        <v>60.099985000000004</v>
      </c>
      <c r="K26" s="56">
        <f>$E$26*($A26^J$6)</f>
        <v>65.672876309094988</v>
      </c>
      <c r="L26" s="56">
        <f>K26</f>
        <v>65.672876309094988</v>
      </c>
      <c r="M26" s="56">
        <f>K26</f>
        <v>65.672876309094988</v>
      </c>
      <c r="N26" s="56">
        <f>$E$26*($A26^M$6)</f>
        <v>71.762525110608451</v>
      </c>
      <c r="O26" s="56">
        <f>N26</f>
        <v>71.762525110608451</v>
      </c>
      <c r="P26" s="56">
        <f>N26</f>
        <v>71.762525110608451</v>
      </c>
      <c r="Q26" s="56">
        <f>$E$26*($A26^P$6)</f>
        <v>78.416848776539823</v>
      </c>
      <c r="R26" s="56">
        <f>Q26</f>
        <v>78.416848776539823</v>
      </c>
      <c r="S26" s="56">
        <f>Q26</f>
        <v>78.416848776539823</v>
      </c>
      <c r="T26" s="56">
        <f>$E$26*($A26^S$6)</f>
        <v>85.688207913042049</v>
      </c>
      <c r="U26" s="56">
        <f>T26</f>
        <v>85.688207913042049</v>
      </c>
      <c r="V26" s="56">
        <f>T26</f>
        <v>85.688207913042049</v>
      </c>
      <c r="W26" s="56">
        <f>$E$26*($A26^V$6)</f>
        <v>93.633818368194682</v>
      </c>
      <c r="X26" s="56">
        <f>$E$26*($A26^W$6)</f>
        <v>96.442832919240516</v>
      </c>
    </row>
    <row r="27" spans="1:24" x14ac:dyDescent="0.25">
      <c r="B27" s="3" t="s">
        <v>263</v>
      </c>
      <c r="C27" s="10"/>
      <c r="D27" s="10"/>
      <c r="E27" s="10">
        <f t="shared" ref="E27:X27" si="9">E15*E26</f>
        <v>991640.30583487649</v>
      </c>
      <c r="F27" s="10">
        <f t="shared" si="9"/>
        <v>1040006.4963178961</v>
      </c>
      <c r="G27" s="10">
        <f t="shared" si="9"/>
        <v>1073622.1969391368</v>
      </c>
      <c r="H27" s="10">
        <f t="shared" si="9"/>
        <v>1199189.068433689</v>
      </c>
      <c r="I27" s="10">
        <f t="shared" si="9"/>
        <v>1217983.1242063509</v>
      </c>
      <c r="J27" s="10">
        <f t="shared" si="9"/>
        <v>1236899.721918345</v>
      </c>
      <c r="K27" s="10">
        <f t="shared" si="9"/>
        <v>1372447.0502250826</v>
      </c>
      <c r="L27" s="10">
        <f t="shared" si="9"/>
        <v>1393445.1804046473</v>
      </c>
      <c r="M27" s="10">
        <f t="shared" si="9"/>
        <v>1414578.545869862</v>
      </c>
      <c r="N27" s="10">
        <f t="shared" si="9"/>
        <v>1569008.3284914761</v>
      </c>
      <c r="O27" s="10">
        <f t="shared" si="9"/>
        <v>1592420.3929415287</v>
      </c>
      <c r="P27" s="10">
        <f t="shared" si="9"/>
        <v>1615977.8466804586</v>
      </c>
      <c r="Q27" s="10">
        <f t="shared" si="9"/>
        <v>1791763.1724923458</v>
      </c>
      <c r="R27" s="10">
        <f t="shared" si="9"/>
        <v>1817819.8549873002</v>
      </c>
      <c r="S27" s="10">
        <f t="shared" si="9"/>
        <v>1844008.3431767758</v>
      </c>
      <c r="T27" s="10">
        <f t="shared" si="9"/>
        <v>2043845.952236644</v>
      </c>
      <c r="U27" s="10">
        <f t="shared" si="9"/>
        <v>2072954.1183227703</v>
      </c>
      <c r="V27" s="10">
        <f t="shared" si="9"/>
        <v>2102317.4381747316</v>
      </c>
      <c r="W27" s="10">
        <f t="shared" si="9"/>
        <v>2329618.2489847885</v>
      </c>
      <c r="X27" s="10">
        <f t="shared" si="9"/>
        <v>2433111.7480116975</v>
      </c>
    </row>
    <row r="28" spans="1:24" x14ac:dyDescent="0.25">
      <c r="B28" s="3" t="s">
        <v>256</v>
      </c>
      <c r="C28" s="10"/>
      <c r="D28" s="10"/>
      <c r="E28" s="10">
        <f>E27</f>
        <v>991640.30583487649</v>
      </c>
      <c r="F28" s="10">
        <f t="shared" ref="F28:X28" si="10">F27</f>
        <v>1040006.4963178961</v>
      </c>
      <c r="G28" s="10">
        <f t="shared" si="10"/>
        <v>1073622.1969391368</v>
      </c>
      <c r="H28" s="10">
        <f t="shared" si="10"/>
        <v>1199189.068433689</v>
      </c>
      <c r="I28" s="10">
        <f t="shared" si="10"/>
        <v>1217983.1242063509</v>
      </c>
      <c r="J28" s="10">
        <f t="shared" si="10"/>
        <v>1236899.721918345</v>
      </c>
      <c r="K28" s="10">
        <f t="shared" si="10"/>
        <v>1372447.0502250826</v>
      </c>
      <c r="L28" s="10">
        <f t="shared" si="10"/>
        <v>1393445.1804046473</v>
      </c>
      <c r="M28" s="10">
        <f t="shared" si="10"/>
        <v>1414578.545869862</v>
      </c>
      <c r="N28" s="10">
        <f t="shared" si="10"/>
        <v>1569008.3284914761</v>
      </c>
      <c r="O28" s="10">
        <f t="shared" si="10"/>
        <v>1592420.3929415287</v>
      </c>
      <c r="P28" s="10">
        <f t="shared" si="10"/>
        <v>1615977.8466804586</v>
      </c>
      <c r="Q28" s="10">
        <f t="shared" si="10"/>
        <v>1791763.1724923458</v>
      </c>
      <c r="R28" s="10">
        <f t="shared" si="10"/>
        <v>1817819.8549873002</v>
      </c>
      <c r="S28" s="10">
        <f t="shared" si="10"/>
        <v>1844008.3431767758</v>
      </c>
      <c r="T28" s="10">
        <f t="shared" si="10"/>
        <v>2043845.952236644</v>
      </c>
      <c r="U28" s="10">
        <f t="shared" si="10"/>
        <v>2072954.1183227703</v>
      </c>
      <c r="V28" s="10">
        <f t="shared" si="10"/>
        <v>2102317.4381747316</v>
      </c>
      <c r="W28" s="10">
        <f t="shared" si="10"/>
        <v>2329618.2489847885</v>
      </c>
      <c r="X28" s="10">
        <f t="shared" si="10"/>
        <v>2433111.7480116975</v>
      </c>
    </row>
    <row r="29" spans="1:24" x14ac:dyDescent="0.25">
      <c r="B29" s="53" t="s">
        <v>72</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B30" s="3" t="s">
        <v>257</v>
      </c>
      <c r="C30" s="10">
        <f t="shared" ref="C30:D30" si="11">C28-C23</f>
        <v>0</v>
      </c>
      <c r="D30" s="10">
        <f t="shared" si="11"/>
        <v>0</v>
      </c>
      <c r="E30" s="10">
        <f>E28-E23</f>
        <v>-85921.020664307638</v>
      </c>
      <c r="F30" s="10">
        <f t="shared" ref="F30:X30" si="12">F28-F23</f>
        <v>-69881.66997626354</v>
      </c>
      <c r="G30" s="10">
        <f t="shared" si="12"/>
        <v>-69562.614343847614</v>
      </c>
      <c r="H30" s="10">
        <f t="shared" si="12"/>
        <v>21708.712812214857</v>
      </c>
      <c r="I30" s="10">
        <f t="shared" si="12"/>
        <v>5178.3579162324313</v>
      </c>
      <c r="J30" s="10">
        <f t="shared" si="12"/>
        <v>-12289.187360477168</v>
      </c>
      <c r="K30" s="10">
        <f t="shared" si="12"/>
        <v>85782.473667895654</v>
      </c>
      <c r="L30" s="10">
        <f t="shared" si="12"/>
        <v>68180.666550744791</v>
      </c>
      <c r="M30" s="10">
        <f t="shared" si="12"/>
        <v>49556.096600342309</v>
      </c>
      <c r="N30" s="10">
        <f t="shared" si="12"/>
        <v>163035.20574387093</v>
      </c>
      <c r="O30" s="10">
        <f t="shared" si="12"/>
        <v>144268.07651149528</v>
      </c>
      <c r="P30" s="10">
        <f t="shared" si="12"/>
        <v>124380.96075752424</v>
      </c>
      <c r="Q30" s="10">
        <f t="shared" si="12"/>
        <v>255418.37999172322</v>
      </c>
      <c r="R30" s="10">
        <f t="shared" si="12"/>
        <v>235384.71871165885</v>
      </c>
      <c r="S30" s="10">
        <f t="shared" si="12"/>
        <v>214100.1528128651</v>
      </c>
      <c r="T30" s="10">
        <f t="shared" si="12"/>
        <v>365040.51616181596</v>
      </c>
      <c r="U30" s="10">
        <f t="shared" si="12"/>
        <v>343784.51916569751</v>
      </c>
      <c r="V30" s="10">
        <f t="shared" si="12"/>
        <v>321272.75104294647</v>
      </c>
      <c r="W30" s="10">
        <f t="shared" si="12"/>
        <v>495142.22123904992</v>
      </c>
      <c r="X30" s="10">
        <f t="shared" si="12"/>
        <v>543601.43943358678</v>
      </c>
    </row>
    <row r="31" spans="1:24" x14ac:dyDescent="0.25">
      <c r="B31" s="3" t="s">
        <v>258</v>
      </c>
      <c r="C31" s="10">
        <f t="shared" ref="C31:X31" si="13">C30/((1+$C$5)^C$7)</f>
        <v>0</v>
      </c>
      <c r="D31" s="10">
        <f t="shared" si="13"/>
        <v>0</v>
      </c>
      <c r="E31" s="10">
        <f t="shared" si="13"/>
        <v>-76383.474503857913</v>
      </c>
      <c r="F31" s="10">
        <f t="shared" si="13"/>
        <v>-59735.144371866227</v>
      </c>
      <c r="G31" s="10">
        <f t="shared" si="13"/>
        <v>-57175.398346255235</v>
      </c>
      <c r="H31" s="10">
        <f t="shared" si="13"/>
        <v>17156.711070397523</v>
      </c>
      <c r="I31" s="10">
        <f t="shared" si="13"/>
        <v>3935.1264236809425</v>
      </c>
      <c r="J31" s="10">
        <f t="shared" si="13"/>
        <v>-8979.588831734849</v>
      </c>
      <c r="K31" s="10">
        <f t="shared" si="13"/>
        <v>60269.628144203794</v>
      </c>
      <c r="L31" s="10">
        <f t="shared" si="13"/>
        <v>46060.415328342831</v>
      </c>
      <c r="M31" s="10">
        <f t="shared" si="13"/>
        <v>32190.695394289651</v>
      </c>
      <c r="N31" s="10">
        <f t="shared" si="13"/>
        <v>101831.30848530067</v>
      </c>
      <c r="O31" s="10">
        <f t="shared" si="13"/>
        <v>86643.668209299081</v>
      </c>
      <c r="P31" s="10">
        <f t="shared" si="13"/>
        <v>71826.905614907082</v>
      </c>
      <c r="Q31" s="10">
        <f t="shared" si="13"/>
        <v>141824.75974993446</v>
      </c>
      <c r="R31" s="10">
        <f t="shared" si="13"/>
        <v>125673.82575166663</v>
      </c>
      <c r="S31" s="10">
        <f t="shared" si="13"/>
        <v>109913.29038690057</v>
      </c>
      <c r="T31" s="10">
        <f t="shared" si="13"/>
        <v>180194.26408595868</v>
      </c>
      <c r="U31" s="10">
        <f t="shared" si="13"/>
        <v>163174.71752744474</v>
      </c>
      <c r="V31" s="10">
        <f t="shared" si="13"/>
        <v>146624.68974617831</v>
      </c>
      <c r="W31" s="10">
        <f t="shared" si="13"/>
        <v>217285.04450636008</v>
      </c>
      <c r="X31" s="10">
        <f t="shared" si="13"/>
        <v>543601.43943358678</v>
      </c>
    </row>
    <row r="32" spans="1:24" x14ac:dyDescent="0.25">
      <c r="B32" s="3" t="s">
        <v>259</v>
      </c>
      <c r="C32" s="10">
        <f>SUM($C30:C30)</f>
        <v>0</v>
      </c>
      <c r="D32" s="10">
        <f>SUM($C30:D30)</f>
        <v>0</v>
      </c>
      <c r="E32" s="10">
        <f>SUM($C30:E30)</f>
        <v>-85921.020664307638</v>
      </c>
      <c r="F32" s="10">
        <f>SUM($C30:F30)</f>
        <v>-155802.69064057118</v>
      </c>
      <c r="G32" s="10">
        <f>SUM($C30:G30)</f>
        <v>-225365.30498441879</v>
      </c>
      <c r="H32" s="10">
        <f>SUM($C30:H30)</f>
        <v>-203656.59217220393</v>
      </c>
      <c r="I32" s="10">
        <f>SUM($C30:I30)</f>
        <v>-198478.2342559715</v>
      </c>
      <c r="J32" s="10">
        <f>SUM($C30:J30)</f>
        <v>-210767.42161644867</v>
      </c>
      <c r="K32" s="10">
        <f>SUM($C30:K30)</f>
        <v>-124984.94794855302</v>
      </c>
      <c r="L32" s="10">
        <f>SUM($C30:L30)</f>
        <v>-56804.281397808227</v>
      </c>
      <c r="M32" s="10">
        <f>SUM($C30:M30)</f>
        <v>-7248.1847974659177</v>
      </c>
      <c r="N32" s="10">
        <f>SUM($C30:N30)</f>
        <v>155787.02094640501</v>
      </c>
      <c r="O32" s="10">
        <f>SUM($C30:O30)</f>
        <v>300055.09745790029</v>
      </c>
      <c r="P32" s="10">
        <f>SUM($C30:P30)</f>
        <v>424436.05821542453</v>
      </c>
      <c r="Q32" s="10">
        <f>SUM($C30:Q30)</f>
        <v>679854.43820714776</v>
      </c>
      <c r="R32" s="10">
        <f>SUM($C30:R30)</f>
        <v>915239.15691880661</v>
      </c>
      <c r="S32" s="10">
        <f>SUM($C30:S30)</f>
        <v>1129339.3097316716</v>
      </c>
      <c r="T32" s="10">
        <f>SUM($C30:T30)</f>
        <v>1494379.8258934875</v>
      </c>
      <c r="U32" s="10">
        <f>SUM($C30:U30)</f>
        <v>1838164.3450591851</v>
      </c>
      <c r="V32" s="10">
        <f>SUM($C30:V30)</f>
        <v>2159437.0961021315</v>
      </c>
      <c r="W32" s="10">
        <f>SUM($C30:W30)</f>
        <v>2654579.3173411814</v>
      </c>
      <c r="X32" s="10">
        <f>SUM($C30:X30)</f>
        <v>3198180.7567747682</v>
      </c>
    </row>
    <row r="33" spans="2:24" x14ac:dyDescent="0.25">
      <c r="B33" s="3" t="s">
        <v>260</v>
      </c>
      <c r="C33" s="10">
        <f>SUM($C31:C31)</f>
        <v>0</v>
      </c>
      <c r="D33" s="10">
        <f>SUM($C31:D31)</f>
        <v>0</v>
      </c>
      <c r="E33" s="10">
        <f>SUM($C31:E31)</f>
        <v>-76383.474503857913</v>
      </c>
      <c r="F33" s="10">
        <f>SUM($C31:F31)</f>
        <v>-136118.61887572415</v>
      </c>
      <c r="G33" s="10">
        <f>SUM($C31:G31)</f>
        <v>-193294.01722197939</v>
      </c>
      <c r="H33" s="10">
        <f>SUM($C31:H31)</f>
        <v>-176137.30615158187</v>
      </c>
      <c r="I33" s="10">
        <f>SUM($C31:I31)</f>
        <v>-172202.17972790092</v>
      </c>
      <c r="J33" s="10">
        <f>SUM($C31:J31)</f>
        <v>-181181.76855963576</v>
      </c>
      <c r="K33" s="10">
        <f>SUM($C31:K31)</f>
        <v>-120912.14041543196</v>
      </c>
      <c r="L33" s="10">
        <f>SUM($C31:L31)</f>
        <v>-74851.725087089129</v>
      </c>
      <c r="M33" s="10">
        <f>SUM($C31:M31)</f>
        <v>-42661.029692799479</v>
      </c>
      <c r="N33" s="10">
        <f>SUM($C31:N31)</f>
        <v>59170.278792501194</v>
      </c>
      <c r="O33" s="10">
        <f>SUM($C31:O31)</f>
        <v>145813.94700180029</v>
      </c>
      <c r="P33" s="10">
        <f>SUM($C31:P31)</f>
        <v>217640.85261670739</v>
      </c>
      <c r="Q33" s="10">
        <f>SUM($C31:Q31)</f>
        <v>359465.61236664187</v>
      </c>
      <c r="R33" s="10">
        <f>SUM($C31:R31)</f>
        <v>485139.43811830849</v>
      </c>
      <c r="S33" s="10">
        <f>SUM($C31:S31)</f>
        <v>595052.72850520909</v>
      </c>
      <c r="T33" s="10">
        <f>SUM($C31:T31)</f>
        <v>775246.9925911678</v>
      </c>
      <c r="U33" s="10">
        <f>SUM($C31:U31)</f>
        <v>938421.71011861251</v>
      </c>
      <c r="V33" s="10">
        <f>SUM($C31:V31)</f>
        <v>1085046.3998647907</v>
      </c>
      <c r="W33" s="10">
        <f>SUM($C31:W31)</f>
        <v>1302331.4443711508</v>
      </c>
      <c r="X33" s="10">
        <f>SUM($C31:X31)</f>
        <v>1845932.8838047376</v>
      </c>
    </row>
    <row r="34" spans="2:24" x14ac:dyDescent="0.25">
      <c r="C34" s="2"/>
      <c r="D34" s="2"/>
    </row>
    <row r="35" spans="2:24" ht="15" customHeight="1" x14ac:dyDescent="0.25">
      <c r="B35" t="s">
        <v>360</v>
      </c>
      <c r="C35" s="5"/>
      <c r="D35" s="5"/>
    </row>
    <row r="36" spans="2:24" x14ac:dyDescent="0.25">
      <c r="B36" t="s">
        <v>361</v>
      </c>
    </row>
    <row r="37" spans="2:24" x14ac:dyDescent="0.25">
      <c r="B37" s="142" t="s">
        <v>363</v>
      </c>
      <c r="C37" s="142"/>
      <c r="D37" s="142"/>
      <c r="E37" s="142"/>
      <c r="F37" s="142"/>
      <c r="G37" s="11"/>
    </row>
    <row r="38" spans="2:24" x14ac:dyDescent="0.25">
      <c r="B38" t="s">
        <v>369</v>
      </c>
      <c r="C38" s="142"/>
      <c r="D38" s="142"/>
      <c r="E38" s="144">
        <f>A21-1</f>
        <v>3.0000000000000027E-2</v>
      </c>
      <c r="F38" s="142"/>
      <c r="G38" s="11"/>
    </row>
    <row r="39" spans="2:24" x14ac:dyDescent="0.25">
      <c r="B39" s="142" t="s">
        <v>367</v>
      </c>
      <c r="C39" s="143"/>
      <c r="D39" s="143"/>
      <c r="F39" s="142"/>
      <c r="G39" s="11"/>
    </row>
    <row r="40" spans="2:24" x14ac:dyDescent="0.25">
      <c r="B40" s="142" t="s">
        <v>368</v>
      </c>
      <c r="E40" s="144">
        <f>A26-1</f>
        <v>3.0000000000000027E-2</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0"/>
  <sheetViews>
    <sheetView zoomScaleNormal="100" workbookViewId="0">
      <selection activeCell="A3" sqref="A3"/>
    </sheetView>
  </sheetViews>
  <sheetFormatPr defaultRowHeight="15" x14ac:dyDescent="0.25"/>
  <cols>
    <col min="1" max="1" width="9.140625" customWidth="1"/>
    <col min="2" max="2" width="59.42578125" customWidth="1"/>
    <col min="3" max="3" width="11.85546875" customWidth="1"/>
    <col min="4" max="4" width="12.140625" customWidth="1"/>
    <col min="5" max="5" width="13.28515625" customWidth="1"/>
    <col min="6" max="6" width="13.85546875" customWidth="1"/>
    <col min="7" max="7" width="14" customWidth="1"/>
    <col min="8" max="8" width="14.42578125" customWidth="1"/>
    <col min="9" max="9" width="14.140625" customWidth="1"/>
    <col min="10" max="10" width="12.5703125" customWidth="1"/>
    <col min="11" max="11" width="13.28515625" customWidth="1"/>
    <col min="12" max="12" width="11.85546875" customWidth="1"/>
    <col min="13" max="13" width="13.140625" customWidth="1"/>
    <col min="14" max="14" width="11.5703125" customWidth="1"/>
    <col min="15" max="15" width="10.7109375" customWidth="1"/>
    <col min="16" max="16" width="11.42578125" customWidth="1"/>
    <col min="17" max="17" width="11" customWidth="1"/>
    <col min="18" max="18" width="12.140625" customWidth="1"/>
    <col min="19" max="19" width="11" customWidth="1"/>
    <col min="20" max="20" width="10.7109375" customWidth="1"/>
    <col min="21" max="21" width="11.42578125" customWidth="1"/>
    <col min="22" max="22" width="10.7109375" customWidth="1"/>
    <col min="23" max="23" width="11.42578125" customWidth="1"/>
  </cols>
  <sheetData>
    <row r="1" spans="1:24" ht="18" x14ac:dyDescent="0.25">
      <c r="A1" s="332" t="s">
        <v>528</v>
      </c>
      <c r="B1" s="1"/>
    </row>
    <row r="2" spans="1:24" ht="18" x14ac:dyDescent="0.25">
      <c r="A2" s="332" t="s">
        <v>645</v>
      </c>
      <c r="B2" s="1"/>
      <c r="C2" s="1"/>
    </row>
    <row r="3" spans="1:24" ht="18" x14ac:dyDescent="0.25">
      <c r="A3" s="332" t="s">
        <v>642</v>
      </c>
      <c r="B3" s="1"/>
      <c r="C3" s="1"/>
    </row>
    <row r="4" spans="1:24" ht="18" x14ac:dyDescent="0.25">
      <c r="A4" s="332" t="s">
        <v>650</v>
      </c>
      <c r="B4" s="1"/>
    </row>
    <row r="5" spans="1:24" x14ac:dyDescent="0.25">
      <c r="B5" t="s">
        <v>73</v>
      </c>
      <c r="C5" s="72">
        <v>0.04</v>
      </c>
    </row>
    <row r="6" spans="1:24" x14ac:dyDescent="0.25">
      <c r="B6" s="3" t="s">
        <v>74</v>
      </c>
      <c r="C6" s="3" t="s">
        <v>87</v>
      </c>
      <c r="D6" s="3" t="s">
        <v>87</v>
      </c>
      <c r="E6" s="3">
        <v>1</v>
      </c>
      <c r="F6" s="3">
        <v>2</v>
      </c>
      <c r="G6" s="3">
        <v>3</v>
      </c>
      <c r="H6" s="3">
        <v>4</v>
      </c>
      <c r="I6" s="3">
        <v>5</v>
      </c>
      <c r="J6" s="3">
        <v>6</v>
      </c>
      <c r="K6" s="3">
        <v>7</v>
      </c>
      <c r="L6" s="3">
        <v>8</v>
      </c>
      <c r="M6" s="3">
        <v>9</v>
      </c>
      <c r="N6" s="3">
        <v>10</v>
      </c>
      <c r="O6" s="3">
        <v>11</v>
      </c>
      <c r="P6" s="3">
        <v>12</v>
      </c>
      <c r="Q6" s="3">
        <v>13</v>
      </c>
      <c r="R6" s="3">
        <v>14</v>
      </c>
      <c r="S6" s="3">
        <v>15</v>
      </c>
      <c r="T6" s="3">
        <v>16</v>
      </c>
      <c r="U6" s="3">
        <v>17</v>
      </c>
      <c r="V6" s="3">
        <v>18</v>
      </c>
      <c r="W6" s="3">
        <v>19</v>
      </c>
      <c r="X6" s="3"/>
    </row>
    <row r="7" spans="1:24" x14ac:dyDescent="0.25">
      <c r="B7" s="3" t="s">
        <v>75</v>
      </c>
      <c r="C7" s="3">
        <v>1</v>
      </c>
      <c r="D7" s="3">
        <v>2</v>
      </c>
      <c r="E7" s="3">
        <v>3</v>
      </c>
      <c r="F7" s="3">
        <v>4</v>
      </c>
      <c r="G7" s="3">
        <v>5</v>
      </c>
      <c r="H7" s="3">
        <v>6</v>
      </c>
      <c r="I7" s="3">
        <v>7</v>
      </c>
      <c r="J7" s="3">
        <v>8</v>
      </c>
      <c r="K7" s="3">
        <v>9</v>
      </c>
      <c r="L7" s="3">
        <v>10</v>
      </c>
      <c r="M7" s="3">
        <v>11</v>
      </c>
      <c r="N7" s="3">
        <v>12</v>
      </c>
      <c r="O7" s="3">
        <v>13</v>
      </c>
      <c r="P7" s="3">
        <v>14</v>
      </c>
      <c r="Q7" s="3">
        <v>15</v>
      </c>
      <c r="R7" s="3">
        <v>16</v>
      </c>
      <c r="S7" s="3">
        <v>17</v>
      </c>
      <c r="T7" s="3">
        <v>18</v>
      </c>
      <c r="U7" s="3">
        <v>19</v>
      </c>
      <c r="V7" s="3">
        <v>20</v>
      </c>
      <c r="W7" s="3">
        <v>21</v>
      </c>
      <c r="X7" s="3"/>
    </row>
    <row r="8" spans="1:24" x14ac:dyDescent="0.25">
      <c r="B8" s="3" t="s">
        <v>76</v>
      </c>
      <c r="C8" s="3" t="s">
        <v>88</v>
      </c>
      <c r="D8" s="3" t="s">
        <v>89</v>
      </c>
      <c r="E8" s="3" t="s">
        <v>90</v>
      </c>
      <c r="F8" s="3" t="s">
        <v>91</v>
      </c>
      <c r="G8" s="3" t="s">
        <v>92</v>
      </c>
      <c r="H8" s="3" t="s">
        <v>93</v>
      </c>
      <c r="I8" s="3" t="s">
        <v>106</v>
      </c>
      <c r="J8" s="3" t="s">
        <v>107</v>
      </c>
      <c r="K8" s="3" t="s">
        <v>108</v>
      </c>
      <c r="L8" s="3" t="s">
        <v>109</v>
      </c>
      <c r="M8" s="3" t="s">
        <v>110</v>
      </c>
      <c r="N8" s="3" t="s">
        <v>111</v>
      </c>
      <c r="O8" s="3" t="s">
        <v>112</v>
      </c>
      <c r="P8" s="3" t="s">
        <v>113</v>
      </c>
      <c r="Q8" s="3" t="s">
        <v>114</v>
      </c>
      <c r="R8" s="3" t="s">
        <v>115</v>
      </c>
      <c r="S8" s="3" t="s">
        <v>116</v>
      </c>
      <c r="T8" s="3" t="s">
        <v>117</v>
      </c>
      <c r="U8" s="3" t="s">
        <v>266</v>
      </c>
      <c r="V8" s="3" t="s">
        <v>267</v>
      </c>
      <c r="W8" s="3" t="s">
        <v>268</v>
      </c>
      <c r="X8" s="3" t="s">
        <v>269</v>
      </c>
    </row>
    <row r="9" spans="1:24" x14ac:dyDescent="0.25">
      <c r="A9" t="s">
        <v>354</v>
      </c>
      <c r="B9" s="53" t="s">
        <v>69</v>
      </c>
      <c r="C9" s="53"/>
      <c r="D9" s="53"/>
      <c r="E9" s="53"/>
      <c r="F9" s="53"/>
      <c r="G9" s="53"/>
      <c r="H9" s="53"/>
      <c r="I9" s="53"/>
      <c r="J9" s="53"/>
      <c r="K9" s="53"/>
      <c r="L9" s="53"/>
      <c r="M9" s="53"/>
      <c r="N9" s="53"/>
      <c r="O9" s="53"/>
      <c r="P9" s="53"/>
      <c r="Q9" s="53"/>
      <c r="R9" s="53"/>
      <c r="S9" s="53"/>
      <c r="T9" s="53"/>
      <c r="U9" s="53"/>
      <c r="V9" s="53"/>
      <c r="W9" s="53"/>
      <c r="X9" s="53"/>
    </row>
    <row r="10" spans="1:24" x14ac:dyDescent="0.25">
      <c r="B10" s="3" t="s">
        <v>358</v>
      </c>
      <c r="C10" s="141"/>
      <c r="D10" s="141"/>
      <c r="E10" s="141"/>
      <c r="F10" s="141">
        <f>'A1'!I23</f>
        <v>5.5672637918686124E-2</v>
      </c>
      <c r="G10" s="141">
        <f>'A1'!J23</f>
        <v>3.5425139588430327E-2</v>
      </c>
      <c r="H10" s="141">
        <f>'A1'!K23</f>
        <v>2.5250098587012271E-2</v>
      </c>
      <c r="I10" s="141">
        <f>'A1'!L23</f>
        <v>1.5076361007078928E-2</v>
      </c>
      <c r="J10" s="141">
        <f>'A1'!M23</f>
        <v>1.4889230570812472E-2</v>
      </c>
      <c r="K10" s="141">
        <f>'A1'!N23</f>
        <v>1.4781371242533424E-2</v>
      </c>
      <c r="L10" s="141">
        <f>'A1'!O23</f>
        <v>1.4640456165749632E-2</v>
      </c>
      <c r="M10" s="141">
        <f>'A1'!P23</f>
        <v>1.4482956643720247E-2</v>
      </c>
      <c r="N10" s="141">
        <f>'A1'!Q23</f>
        <v>1.4340114318465758E-2</v>
      </c>
      <c r="O10" s="141">
        <f>'A1'!R23</f>
        <v>1.4211344546685175E-2</v>
      </c>
      <c r="P10" s="141">
        <f>'A1'!S23</f>
        <v>1.4035347943658381E-2</v>
      </c>
      <c r="Q10" s="141">
        <f>'A1'!T23</f>
        <v>1.3933961656119712E-2</v>
      </c>
      <c r="R10" s="141">
        <f>'A1'!U23</f>
        <v>1.3770214780328763E-2</v>
      </c>
      <c r="S10" s="141">
        <f>'A1'!V23</f>
        <v>1.3590356417328796E-2</v>
      </c>
      <c r="T10" s="141">
        <f>'A1'!W23</f>
        <v>1.3468337462909312E-2</v>
      </c>
      <c r="U10" s="141">
        <f>'A1'!X23</f>
        <v>1.3370226243864903E-2</v>
      </c>
      <c r="V10" s="141">
        <f>'A1'!Y23</f>
        <v>1.3269337369140833E-2</v>
      </c>
      <c r="W10" s="141">
        <f>'A1'!Z23</f>
        <v>1.3165571824770078E-2</v>
      </c>
      <c r="X10" s="141">
        <f>'A1'!AA23</f>
        <v>1.3058826029787005E-2</v>
      </c>
    </row>
    <row r="11" spans="1:24" x14ac:dyDescent="0.25">
      <c r="A11" s="70"/>
      <c r="B11" s="3" t="s">
        <v>357</v>
      </c>
      <c r="C11" s="49"/>
      <c r="D11" s="49"/>
      <c r="E11" s="49">
        <f>'A1'!I10</f>
        <v>6716.4051872502951</v>
      </c>
      <c r="F11" s="49">
        <f>'A1'!J10</f>
        <v>6965.9426139134375</v>
      </c>
      <c r="G11" s="49">
        <f>'A1'!K10</f>
        <v>7154.0452909454953</v>
      </c>
      <c r="H11" s="49">
        <f>'A1'!L10</f>
        <v>7274.6240163381981</v>
      </c>
      <c r="I11" s="49">
        <f>'A1'!M10</f>
        <v>7396.1898665383405</v>
      </c>
      <c r="J11" s="49">
        <f>'A1'!N10</f>
        <v>7519.3212021984846</v>
      </c>
      <c r="K11" s="49">
        <f>'A1'!O10</f>
        <v>7643.7894633976812</v>
      </c>
      <c r="L11" s="49">
        <f>'A1'!P10</f>
        <v>7769.4766128627671</v>
      </c>
      <c r="M11" s="49">
        <f>'A1'!Q10</f>
        <v>7896.5001230715361</v>
      </c>
      <c r="N11" s="49">
        <f>'A1'!R10</f>
        <v>8024.9808987353463</v>
      </c>
      <c r="O11" s="49">
        <f>'A1'!S10</f>
        <v>8154.5549181971983</v>
      </c>
      <c r="P11" s="49">
        <f>'A1'!T10</f>
        <v>8285.8301914757958</v>
      </c>
      <c r="Q11" s="49">
        <f>'A1'!U10</f>
        <v>8418.3172375625036</v>
      </c>
      <c r="R11" s="49">
        <f>'A1'!V10</f>
        <v>8551.8849559782357</v>
      </c>
      <c r="S11" s="49">
        <f>'A1'!W10</f>
        <v>8687.02839702649</v>
      </c>
      <c r="T11" s="49">
        <f>'A1'!X10</f>
        <v>8823.9793776971655</v>
      </c>
      <c r="U11" s="49">
        <f>'A1'!Y10</f>
        <v>8962.7482754089178</v>
      </c>
      <c r="V11" s="49">
        <f>'A1'!Z10</f>
        <v>9103.3448415305284</v>
      </c>
      <c r="W11" s="49">
        <f>'A1'!AA10</f>
        <v>9245.7781597820558</v>
      </c>
      <c r="X11" s="49">
        <f>'A1'!AB10</f>
        <v>9390.0566027462301</v>
      </c>
    </row>
    <row r="12" spans="1:24" x14ac:dyDescent="0.25">
      <c r="A12" s="70"/>
      <c r="B12" s="3" t="s">
        <v>356</v>
      </c>
      <c r="C12" s="49"/>
      <c r="D12" s="49"/>
      <c r="E12" s="49">
        <f>'A1'!I25</f>
        <v>1174.1643189159593</v>
      </c>
      <c r="F12" s="47">
        <f t="shared" ref="F12:X13" si="0">E12*(1+F$10)</f>
        <v>1239.5331439000081</v>
      </c>
      <c r="G12" s="47">
        <f t="shared" si="0"/>
        <v>1283.4437785471519</v>
      </c>
      <c r="H12" s="47">
        <f t="shared" si="0"/>
        <v>1315.850860486355</v>
      </c>
      <c r="I12" s="47">
        <f t="shared" si="0"/>
        <v>1335.6891030905228</v>
      </c>
      <c r="J12" s="47">
        <f t="shared" si="0"/>
        <v>1355.5764861173593</v>
      </c>
      <c r="K12" s="47">
        <f t="shared" si="0"/>
        <v>1375.6137654063089</v>
      </c>
      <c r="L12" s="47">
        <f t="shared" si="0"/>
        <v>1395.7533784397417</v>
      </c>
      <c r="M12" s="47">
        <f t="shared" si="0"/>
        <v>1415.9680141050108</v>
      </c>
      <c r="N12" s="47">
        <f t="shared" si="0"/>
        <v>1436.2731572985676</v>
      </c>
      <c r="O12" s="47">
        <f t="shared" si="0"/>
        <v>1456.684530000093</v>
      </c>
      <c r="P12" s="47">
        <f t="shared" si="0"/>
        <v>1477.1296042227887</v>
      </c>
      <c r="Q12" s="47">
        <f t="shared" si="0"/>
        <v>1497.7118714891485</v>
      </c>
      <c r="R12" s="47">
        <f t="shared" si="0"/>
        <v>1518.3356856386022</v>
      </c>
      <c r="S12" s="47">
        <f t="shared" si="0"/>
        <v>1538.97040876758</v>
      </c>
      <c r="T12" s="47">
        <f t="shared" si="0"/>
        <v>1559.6977815782932</v>
      </c>
      <c r="U12" s="47">
        <f t="shared" si="0"/>
        <v>1580.5512937900492</v>
      </c>
      <c r="V12" s="47">
        <f t="shared" si="0"/>
        <v>1601.5241621365813</v>
      </c>
      <c r="W12" s="47">
        <f t="shared" si="0"/>
        <v>1622.6091435222952</v>
      </c>
      <c r="X12" s="47">
        <f t="shared" si="0"/>
        <v>1643.7985140418946</v>
      </c>
    </row>
    <row r="13" spans="1:24" x14ac:dyDescent="0.25">
      <c r="A13" s="70"/>
      <c r="B13" s="3" t="s">
        <v>355</v>
      </c>
      <c r="C13" s="49"/>
      <c r="D13" s="49"/>
      <c r="E13" s="49">
        <f>'A1'!I26</f>
        <v>10139.254236286046</v>
      </c>
      <c r="F13" s="47">
        <f t="shared" si="0"/>
        <v>10703.733266148303</v>
      </c>
      <c r="G13" s="47">
        <f t="shared" si="0"/>
        <v>11082.914511218933</v>
      </c>
      <c r="H13" s="47">
        <f t="shared" si="0"/>
        <v>11362.759195258641</v>
      </c>
      <c r="I13" s="47">
        <f t="shared" si="0"/>
        <v>11534.068254922866</v>
      </c>
      <c r="J13" s="47">
        <f t="shared" si="0"/>
        <v>11705.8016565899</v>
      </c>
      <c r="K13" s="47">
        <f t="shared" si="0"/>
        <v>11878.829456567417</v>
      </c>
      <c r="L13" s="47">
        <f t="shared" si="0"/>
        <v>12052.740938526707</v>
      </c>
      <c r="M13" s="47">
        <f t="shared" si="0"/>
        <v>12227.300262977384</v>
      </c>
      <c r="N13" s="47">
        <f t="shared" si="0"/>
        <v>12402.641146554686</v>
      </c>
      <c r="O13" s="47">
        <f t="shared" si="0"/>
        <v>12578.899353177268</v>
      </c>
      <c r="P13" s="47">
        <f t="shared" si="0"/>
        <v>12755.44858234737</v>
      </c>
      <c r="Q13" s="47">
        <f t="shared" si="0"/>
        <v>12933.182513800406</v>
      </c>
      <c r="R13" s="47">
        <f t="shared" si="0"/>
        <v>13111.275214808629</v>
      </c>
      <c r="S13" s="47">
        <f t="shared" si="0"/>
        <v>13289.462118063568</v>
      </c>
      <c r="T13" s="47">
        <f t="shared" si="0"/>
        <v>13468.449078570196</v>
      </c>
      <c r="U13" s="47">
        <f t="shared" si="0"/>
        <v>13648.525289904654</v>
      </c>
      <c r="V13" s="47">
        <f t="shared" si="0"/>
        <v>13829.632176567649</v>
      </c>
      <c r="W13" s="47">
        <f t="shared" si="0"/>
        <v>14011.707192298401</v>
      </c>
      <c r="X13" s="47">
        <f t="shared" si="0"/>
        <v>14194.683638902941</v>
      </c>
    </row>
    <row r="14" spans="1:24" x14ac:dyDescent="0.25">
      <c r="A14" s="70"/>
      <c r="B14" s="3" t="s">
        <v>359</v>
      </c>
      <c r="C14" s="49"/>
      <c r="D14" s="49"/>
      <c r="E14" s="74">
        <v>3000</v>
      </c>
      <c r="F14" s="47">
        <f>E14*(1+F10)</f>
        <v>3167.0179137560581</v>
      </c>
      <c r="G14" s="47">
        <f t="shared" ref="G14:X14" si="1">F14*(1+G10)</f>
        <v>3279.2099654299259</v>
      </c>
      <c r="H14" s="47">
        <f t="shared" si="1"/>
        <v>3362.0103403445446</v>
      </c>
      <c r="I14" s="47">
        <f t="shared" si="1"/>
        <v>3412.6972219451113</v>
      </c>
      <c r="J14" s="47">
        <f t="shared" si="1"/>
        <v>3463.509657751023</v>
      </c>
      <c r="K14" s="47">
        <f t="shared" si="1"/>
        <v>3514.7050798043406</v>
      </c>
      <c r="L14" s="47">
        <f t="shared" si="1"/>
        <v>3566.1619654607534</v>
      </c>
      <c r="M14" s="47">
        <f t="shared" si="1"/>
        <v>3617.8105345910062</v>
      </c>
      <c r="N14" s="47">
        <f t="shared" si="1"/>
        <v>3669.6903512395911</v>
      </c>
      <c r="O14" s="47">
        <f t="shared" si="1"/>
        <v>3721.8415852007029</v>
      </c>
      <c r="P14" s="47">
        <f t="shared" si="1"/>
        <v>3774.0789268401718</v>
      </c>
      <c r="Q14" s="47">
        <f t="shared" si="1"/>
        <v>3826.6667978939327</v>
      </c>
      <c r="R14" s="47">
        <f t="shared" si="1"/>
        <v>3879.3608215936847</v>
      </c>
      <c r="S14" s="47">
        <f t="shared" si="1"/>
        <v>3932.082717830564</v>
      </c>
      <c r="T14" s="47">
        <f t="shared" si="1"/>
        <v>3985.0413348063794</v>
      </c>
      <c r="U14" s="47">
        <f t="shared" si="1"/>
        <v>4038.3222390438937</v>
      </c>
      <c r="V14" s="47">
        <f t="shared" si="1"/>
        <v>4091.9080992390714</v>
      </c>
      <c r="W14" s="47">
        <f t="shared" si="1"/>
        <v>4145.7804092199622</v>
      </c>
      <c r="X14" s="47">
        <f t="shared" si="1"/>
        <v>4199.9194343416648</v>
      </c>
    </row>
    <row r="15" spans="1:24" x14ac:dyDescent="0.25">
      <c r="A15" s="70"/>
      <c r="B15" s="3" t="s">
        <v>261</v>
      </c>
      <c r="C15" s="18"/>
      <c r="D15" s="18"/>
      <c r="E15" s="18">
        <f t="shared" ref="E15:X15" si="2">SUM(E11:E14)</f>
        <v>21029.823742452299</v>
      </c>
      <c r="F15" s="18">
        <f t="shared" si="2"/>
        <v>22076.226937717805</v>
      </c>
      <c r="G15" s="18">
        <f t="shared" si="2"/>
        <v>22799.613546141507</v>
      </c>
      <c r="H15" s="18">
        <f t="shared" si="2"/>
        <v>23315.244412427739</v>
      </c>
      <c r="I15" s="18">
        <f t="shared" si="2"/>
        <v>23678.644446496844</v>
      </c>
      <c r="J15" s="18">
        <f t="shared" si="2"/>
        <v>24044.209002656764</v>
      </c>
      <c r="K15" s="18">
        <f t="shared" si="2"/>
        <v>24412.93776517575</v>
      </c>
      <c r="L15" s="18">
        <f t="shared" si="2"/>
        <v>24784.132895289968</v>
      </c>
      <c r="M15" s="18">
        <f t="shared" si="2"/>
        <v>25157.578934744939</v>
      </c>
      <c r="N15" s="18">
        <f t="shared" si="2"/>
        <v>25533.585553828194</v>
      </c>
      <c r="O15" s="18">
        <f t="shared" si="2"/>
        <v>25911.980386575262</v>
      </c>
      <c r="P15" s="18">
        <f t="shared" si="2"/>
        <v>26292.487304886126</v>
      </c>
      <c r="Q15" s="18">
        <f t="shared" si="2"/>
        <v>26675.87842074599</v>
      </c>
      <c r="R15" s="18">
        <f t="shared" si="2"/>
        <v>27060.85667801915</v>
      </c>
      <c r="S15" s="18">
        <f t="shared" si="2"/>
        <v>27447.5436416882</v>
      </c>
      <c r="T15" s="18">
        <f t="shared" si="2"/>
        <v>27837.167572652033</v>
      </c>
      <c r="U15" s="18">
        <f t="shared" si="2"/>
        <v>28230.147098147514</v>
      </c>
      <c r="V15" s="18">
        <f t="shared" si="2"/>
        <v>28626.409279473828</v>
      </c>
      <c r="W15" s="18">
        <f t="shared" si="2"/>
        <v>29025.874904822715</v>
      </c>
      <c r="X15" s="18">
        <f t="shared" si="2"/>
        <v>29428.458190032728</v>
      </c>
    </row>
    <row r="16" spans="1:24" x14ac:dyDescent="0.25">
      <c r="A16" s="70"/>
      <c r="B16" s="3" t="s">
        <v>77</v>
      </c>
      <c r="C16" s="140"/>
      <c r="D16" s="140"/>
      <c r="E16" s="45">
        <v>310</v>
      </c>
      <c r="F16" s="18">
        <f t="shared" ref="F16:X16" si="3">E16</f>
        <v>310</v>
      </c>
      <c r="G16" s="18">
        <f t="shared" si="3"/>
        <v>310</v>
      </c>
      <c r="H16" s="18">
        <f t="shared" si="3"/>
        <v>310</v>
      </c>
      <c r="I16" s="18">
        <f t="shared" si="3"/>
        <v>310</v>
      </c>
      <c r="J16" s="18">
        <f t="shared" si="3"/>
        <v>310</v>
      </c>
      <c r="K16" s="18">
        <f t="shared" si="3"/>
        <v>310</v>
      </c>
      <c r="L16" s="18">
        <f t="shared" si="3"/>
        <v>310</v>
      </c>
      <c r="M16" s="18">
        <f t="shared" si="3"/>
        <v>310</v>
      </c>
      <c r="N16" s="18">
        <f t="shared" si="3"/>
        <v>310</v>
      </c>
      <c r="O16" s="18">
        <f t="shared" si="3"/>
        <v>310</v>
      </c>
      <c r="P16" s="18">
        <f t="shared" si="3"/>
        <v>310</v>
      </c>
      <c r="Q16" s="18">
        <f t="shared" si="3"/>
        <v>310</v>
      </c>
      <c r="R16" s="18">
        <f t="shared" si="3"/>
        <v>310</v>
      </c>
      <c r="S16" s="18">
        <f t="shared" si="3"/>
        <v>310</v>
      </c>
      <c r="T16" s="18">
        <f t="shared" si="3"/>
        <v>310</v>
      </c>
      <c r="U16" s="18">
        <f t="shared" si="3"/>
        <v>310</v>
      </c>
      <c r="V16" s="18">
        <f t="shared" si="3"/>
        <v>310</v>
      </c>
      <c r="W16" s="18">
        <f t="shared" si="3"/>
        <v>310</v>
      </c>
      <c r="X16" s="18">
        <f t="shared" si="3"/>
        <v>310</v>
      </c>
    </row>
    <row r="17" spans="1:24" x14ac:dyDescent="0.25">
      <c r="A17" s="70"/>
      <c r="B17" s="3" t="s">
        <v>353</v>
      </c>
      <c r="C17" s="140"/>
      <c r="D17" s="140"/>
      <c r="E17" s="18">
        <f t="shared" ref="E17:X17" si="4">E11/E16</f>
        <v>21.66582318467837</v>
      </c>
      <c r="F17" s="18">
        <f t="shared" si="4"/>
        <v>22.470782625527217</v>
      </c>
      <c r="G17" s="18">
        <f t="shared" si="4"/>
        <v>23.077565454662889</v>
      </c>
      <c r="H17" s="18">
        <f t="shared" si="4"/>
        <v>23.46652908496193</v>
      </c>
      <c r="I17" s="18">
        <f t="shared" si="4"/>
        <v>23.858676988833356</v>
      </c>
      <c r="J17" s="18">
        <f t="shared" si="4"/>
        <v>24.255874845801564</v>
      </c>
      <c r="K17" s="18">
        <f t="shared" si="4"/>
        <v>24.657385365798973</v>
      </c>
      <c r="L17" s="18">
        <f t="shared" si="4"/>
        <v>25.062827783428279</v>
      </c>
      <c r="M17" s="18">
        <f t="shared" si="4"/>
        <v>25.472581042166244</v>
      </c>
      <c r="N17" s="18">
        <f t="shared" si="4"/>
        <v>25.887035157210793</v>
      </c>
      <c r="O17" s="18">
        <f t="shared" si="4"/>
        <v>26.305015865152253</v>
      </c>
      <c r="P17" s="18">
        <f t="shared" si="4"/>
        <v>26.728484488631601</v>
      </c>
      <c r="Q17" s="18">
        <f t="shared" si="4"/>
        <v>27.155862056653238</v>
      </c>
      <c r="R17" s="18">
        <f t="shared" si="4"/>
        <v>27.586725664445922</v>
      </c>
      <c r="S17" s="18">
        <f t="shared" si="4"/>
        <v>28.022672248472549</v>
      </c>
      <c r="T17" s="18">
        <f t="shared" si="4"/>
        <v>28.464449605474726</v>
      </c>
      <c r="U17" s="18">
        <f t="shared" si="4"/>
        <v>28.912091210996508</v>
      </c>
      <c r="V17" s="18">
        <f t="shared" si="4"/>
        <v>29.36562852106622</v>
      </c>
      <c r="W17" s="18">
        <f t="shared" si="4"/>
        <v>29.825090838006631</v>
      </c>
      <c r="X17" s="18">
        <f t="shared" si="4"/>
        <v>30.290505170149128</v>
      </c>
    </row>
    <row r="18" spans="1:24" x14ac:dyDescent="0.25">
      <c r="A18" s="70"/>
      <c r="B18" s="3" t="s">
        <v>352</v>
      </c>
      <c r="C18" s="140"/>
      <c r="D18" s="140"/>
      <c r="E18" s="18">
        <f t="shared" ref="E18:X18" si="5">E15/E16</f>
        <v>67.838141104684837</v>
      </c>
      <c r="F18" s="18">
        <f t="shared" si="5"/>
        <v>71.213635282960666</v>
      </c>
      <c r="G18" s="18">
        <f t="shared" si="5"/>
        <v>73.547140471424214</v>
      </c>
      <c r="H18" s="18">
        <f t="shared" si="5"/>
        <v>75.210465846541098</v>
      </c>
      <c r="I18" s="18">
        <f t="shared" si="5"/>
        <v>76.382724020957568</v>
      </c>
      <c r="J18" s="18">
        <f t="shared" si="5"/>
        <v>77.561964524699235</v>
      </c>
      <c r="K18" s="18">
        <f t="shared" si="5"/>
        <v>78.751412145728224</v>
      </c>
      <c r="L18" s="18">
        <f t="shared" si="5"/>
        <v>79.948815791257957</v>
      </c>
      <c r="M18" s="18">
        <f t="shared" si="5"/>
        <v>81.153480434661091</v>
      </c>
      <c r="N18" s="18">
        <f t="shared" si="5"/>
        <v>82.366405012349006</v>
      </c>
      <c r="O18" s="18">
        <f t="shared" si="5"/>
        <v>83.587033505081493</v>
      </c>
      <c r="P18" s="18">
        <f t="shared" si="5"/>
        <v>84.814475177052017</v>
      </c>
      <c r="Q18" s="18">
        <f t="shared" si="5"/>
        <v>86.051220712083833</v>
      </c>
      <c r="R18" s="18">
        <f t="shared" si="5"/>
        <v>87.293086058126292</v>
      </c>
      <c r="S18" s="18">
        <f t="shared" si="5"/>
        <v>88.540463360284519</v>
      </c>
      <c r="T18" s="18">
        <f t="shared" si="5"/>
        <v>89.797314750490429</v>
      </c>
      <c r="U18" s="18">
        <f t="shared" si="5"/>
        <v>91.064990639185524</v>
      </c>
      <c r="V18" s="18">
        <f t="shared" si="5"/>
        <v>92.343255740238149</v>
      </c>
      <c r="W18" s="18">
        <f t="shared" si="5"/>
        <v>93.631854531686173</v>
      </c>
      <c r="X18" s="18">
        <f t="shared" si="5"/>
        <v>94.93051029042816</v>
      </c>
    </row>
    <row r="19" spans="1:24" x14ac:dyDescent="0.25">
      <c r="B19" s="53" t="s">
        <v>70</v>
      </c>
      <c r="C19" s="53"/>
      <c r="D19" s="53"/>
      <c r="E19" s="53"/>
      <c r="F19" s="53"/>
      <c r="G19" s="53"/>
      <c r="H19" s="53"/>
      <c r="I19" s="53"/>
      <c r="J19" s="53"/>
      <c r="K19" s="53"/>
      <c r="L19" s="53"/>
      <c r="M19" s="53"/>
      <c r="N19" s="53"/>
      <c r="O19" s="53"/>
      <c r="P19" s="53"/>
      <c r="Q19" s="53"/>
      <c r="R19" s="53"/>
      <c r="S19" s="53"/>
      <c r="T19" s="53"/>
      <c r="U19" s="53"/>
      <c r="V19" s="53"/>
      <c r="W19" s="53"/>
      <c r="X19" s="53"/>
    </row>
    <row r="20" spans="1:24" x14ac:dyDescent="0.25">
      <c r="B20" s="15" t="s">
        <v>362</v>
      </c>
      <c r="C20" s="15"/>
      <c r="D20" s="15"/>
      <c r="E20" s="17">
        <f>(-0.0579*E18)+63.133</f>
        <v>59.205171630038748</v>
      </c>
      <c r="F20" s="46"/>
      <c r="G20" s="46"/>
      <c r="H20" s="46"/>
      <c r="I20" s="46"/>
      <c r="J20" s="46"/>
      <c r="K20" s="46"/>
      <c r="L20" s="46"/>
      <c r="M20" s="46"/>
      <c r="N20" s="46"/>
      <c r="O20" s="46"/>
      <c r="P20" s="46"/>
      <c r="Q20" s="46"/>
      <c r="R20" s="46"/>
      <c r="S20" s="46"/>
      <c r="T20" s="46"/>
      <c r="U20" s="46"/>
      <c r="V20" s="46"/>
      <c r="W20" s="46"/>
      <c r="X20" s="46"/>
    </row>
    <row r="21" spans="1:24" x14ac:dyDescent="0.25">
      <c r="A21" s="63">
        <v>1.03</v>
      </c>
      <c r="B21" s="3" t="s">
        <v>364</v>
      </c>
      <c r="C21" s="10"/>
      <c r="D21" s="10"/>
      <c r="E21" s="14">
        <f>E15*E20</f>
        <v>1245074.3240213522</v>
      </c>
      <c r="F21" s="10">
        <f>E21*$A21</f>
        <v>1282426.5537419929</v>
      </c>
      <c r="G21" s="10">
        <f t="shared" ref="G21:X21" si="6">F21*$A21</f>
        <v>1320899.3503542528</v>
      </c>
      <c r="H21" s="10">
        <f t="shared" si="6"/>
        <v>1360526.3308648805</v>
      </c>
      <c r="I21" s="10">
        <f t="shared" si="6"/>
        <v>1401342.1207908269</v>
      </c>
      <c r="J21" s="10">
        <f t="shared" si="6"/>
        <v>1443382.3844145518</v>
      </c>
      <c r="K21" s="10">
        <f t="shared" si="6"/>
        <v>1486683.8559469883</v>
      </c>
      <c r="L21" s="10">
        <f t="shared" si="6"/>
        <v>1531284.3716253981</v>
      </c>
      <c r="M21" s="10">
        <f t="shared" si="6"/>
        <v>1577222.90277416</v>
      </c>
      <c r="N21" s="10">
        <f t="shared" si="6"/>
        <v>1624539.5898573848</v>
      </c>
      <c r="O21" s="10">
        <f t="shared" si="6"/>
        <v>1673275.7775531064</v>
      </c>
      <c r="P21" s="10">
        <f t="shared" si="6"/>
        <v>1723474.0508796996</v>
      </c>
      <c r="Q21" s="10">
        <f t="shared" si="6"/>
        <v>1775178.2724060907</v>
      </c>
      <c r="R21" s="10">
        <f t="shared" si="6"/>
        <v>1828433.6205782734</v>
      </c>
      <c r="S21" s="10">
        <f t="shared" si="6"/>
        <v>1883286.6291956217</v>
      </c>
      <c r="T21" s="10">
        <f t="shared" si="6"/>
        <v>1939785.2280714903</v>
      </c>
      <c r="U21" s="10">
        <f t="shared" si="6"/>
        <v>1997978.7849136351</v>
      </c>
      <c r="V21" s="10">
        <f t="shared" si="6"/>
        <v>2057918.1484610443</v>
      </c>
      <c r="W21" s="10">
        <f t="shared" si="6"/>
        <v>2119655.6929148757</v>
      </c>
      <c r="X21" s="10">
        <f t="shared" si="6"/>
        <v>2183245.3637023219</v>
      </c>
    </row>
    <row r="22" spans="1:24" x14ac:dyDescent="0.25">
      <c r="A22" s="70"/>
      <c r="B22" s="3" t="s">
        <v>365</v>
      </c>
      <c r="C22" s="10"/>
      <c r="D22" s="10"/>
      <c r="E22" s="10"/>
      <c r="F22" s="10"/>
      <c r="G22" s="10"/>
      <c r="H22" s="10"/>
      <c r="I22" s="10"/>
      <c r="J22" s="10"/>
      <c r="K22" s="10"/>
      <c r="L22" s="10"/>
      <c r="M22" s="10"/>
      <c r="N22" s="10"/>
      <c r="O22" s="10"/>
      <c r="P22" s="10"/>
      <c r="Q22" s="10"/>
      <c r="R22" s="10"/>
      <c r="S22" s="10"/>
      <c r="T22" s="10"/>
      <c r="U22" s="10"/>
      <c r="V22" s="10"/>
      <c r="W22" s="10"/>
      <c r="X22" s="10"/>
    </row>
    <row r="23" spans="1:24" x14ac:dyDescent="0.25">
      <c r="A23" s="70"/>
      <c r="B23" s="3" t="s">
        <v>254</v>
      </c>
      <c r="C23" s="10">
        <f>SUM(C21:C22)</f>
        <v>0</v>
      </c>
      <c r="D23" s="10">
        <f t="shared" ref="D23:X23" si="7">SUM(D21:D22)</f>
        <v>0</v>
      </c>
      <c r="E23" s="10">
        <f t="shared" si="7"/>
        <v>1245074.3240213522</v>
      </c>
      <c r="F23" s="10">
        <f t="shared" si="7"/>
        <v>1282426.5537419929</v>
      </c>
      <c r="G23" s="10">
        <f t="shared" si="7"/>
        <v>1320899.3503542528</v>
      </c>
      <c r="H23" s="10">
        <f t="shared" si="7"/>
        <v>1360526.3308648805</v>
      </c>
      <c r="I23" s="10">
        <f t="shared" si="7"/>
        <v>1401342.1207908269</v>
      </c>
      <c r="J23" s="10">
        <f t="shared" si="7"/>
        <v>1443382.3844145518</v>
      </c>
      <c r="K23" s="10">
        <f t="shared" si="7"/>
        <v>1486683.8559469883</v>
      </c>
      <c r="L23" s="10">
        <f t="shared" si="7"/>
        <v>1531284.3716253981</v>
      </c>
      <c r="M23" s="10">
        <f t="shared" si="7"/>
        <v>1577222.90277416</v>
      </c>
      <c r="N23" s="10">
        <f t="shared" si="7"/>
        <v>1624539.5898573848</v>
      </c>
      <c r="O23" s="10">
        <f t="shared" si="7"/>
        <v>1673275.7775531064</v>
      </c>
      <c r="P23" s="10">
        <f t="shared" si="7"/>
        <v>1723474.0508796996</v>
      </c>
      <c r="Q23" s="10">
        <f t="shared" si="7"/>
        <v>1775178.2724060907</v>
      </c>
      <c r="R23" s="10">
        <f t="shared" si="7"/>
        <v>1828433.6205782734</v>
      </c>
      <c r="S23" s="10">
        <f t="shared" si="7"/>
        <v>1883286.6291956217</v>
      </c>
      <c r="T23" s="10">
        <f t="shared" si="7"/>
        <v>1939785.2280714903</v>
      </c>
      <c r="U23" s="10">
        <f t="shared" si="7"/>
        <v>1997978.7849136351</v>
      </c>
      <c r="V23" s="10">
        <f t="shared" si="7"/>
        <v>2057918.1484610443</v>
      </c>
      <c r="W23" s="10">
        <f t="shared" si="7"/>
        <v>2119655.6929148757</v>
      </c>
      <c r="X23" s="10">
        <f t="shared" si="7"/>
        <v>2183245.3637023219</v>
      </c>
    </row>
    <row r="24" spans="1:24" x14ac:dyDescent="0.25">
      <c r="B24" s="3" t="s">
        <v>255</v>
      </c>
      <c r="C24" s="12"/>
      <c r="D24" s="12"/>
      <c r="E24" s="12">
        <f t="shared" ref="E24:X24" si="8">E23/E15</f>
        <v>59.205171630038748</v>
      </c>
      <c r="F24" s="12">
        <f t="shared" si="8"/>
        <v>58.090839406571504</v>
      </c>
      <c r="G24" s="12">
        <f t="shared" si="8"/>
        <v>57.935164018505709</v>
      </c>
      <c r="H24" s="12">
        <f t="shared" si="8"/>
        <v>58.353509266224044</v>
      </c>
      <c r="I24" s="12">
        <f t="shared" si="8"/>
        <v>59.181686855311071</v>
      </c>
      <c r="J24" s="12">
        <f t="shared" si="8"/>
        <v>60.030354263476305</v>
      </c>
      <c r="K24" s="12">
        <f t="shared" si="8"/>
        <v>60.897376229242425</v>
      </c>
      <c r="L24" s="12">
        <f t="shared" si="8"/>
        <v>61.784867685098909</v>
      </c>
      <c r="M24" s="12">
        <f t="shared" si="8"/>
        <v>62.693747552784963</v>
      </c>
      <c r="N24" s="12">
        <f t="shared" si="8"/>
        <v>63.623637441464666</v>
      </c>
      <c r="O24" s="12">
        <f t="shared" si="8"/>
        <v>64.575372186527815</v>
      </c>
      <c r="P24" s="12">
        <f t="shared" si="8"/>
        <v>65.550057356475889</v>
      </c>
      <c r="Q24" s="12">
        <f t="shared" si="8"/>
        <v>66.546197445011742</v>
      </c>
      <c r="R24" s="12">
        <f t="shared" si="8"/>
        <v>67.567469956095806</v>
      </c>
      <c r="S24" s="12">
        <f t="shared" si="8"/>
        <v>68.614031688257384</v>
      </c>
      <c r="T24" s="12">
        <f t="shared" si="8"/>
        <v>69.68328307859835</v>
      </c>
      <c r="U24" s="12">
        <f t="shared" si="8"/>
        <v>70.774650162724242</v>
      </c>
      <c r="V24" s="12">
        <f t="shared" si="8"/>
        <v>71.888797801009787</v>
      </c>
      <c r="W24" s="12">
        <f t="shared" si="8"/>
        <v>73.026418664909571</v>
      </c>
      <c r="X24" s="12">
        <f t="shared" si="8"/>
        <v>74.188234721782877</v>
      </c>
    </row>
    <row r="25" spans="1:24" x14ac:dyDescent="0.25">
      <c r="B25" s="53" t="s">
        <v>71</v>
      </c>
      <c r="C25" s="53"/>
      <c r="D25" s="53"/>
      <c r="E25" s="53"/>
      <c r="F25" s="53"/>
      <c r="G25" s="53"/>
      <c r="H25" s="53"/>
      <c r="I25" s="53"/>
      <c r="J25" s="53"/>
      <c r="K25" s="53"/>
      <c r="L25" s="53"/>
      <c r="M25" s="53"/>
      <c r="N25" s="53"/>
      <c r="O25" s="53"/>
      <c r="P25" s="53"/>
      <c r="Q25" s="53"/>
      <c r="R25" s="53"/>
      <c r="S25" s="53"/>
      <c r="T25" s="53"/>
      <c r="U25" s="53"/>
      <c r="V25" s="53"/>
      <c r="W25" s="53"/>
      <c r="X25" s="53"/>
    </row>
    <row r="26" spans="1:24" x14ac:dyDescent="0.25">
      <c r="A26" s="63">
        <v>1.03</v>
      </c>
      <c r="B26" s="3" t="s">
        <v>366</v>
      </c>
      <c r="C26" s="12"/>
      <c r="D26" s="12"/>
      <c r="E26" s="17">
        <v>55</v>
      </c>
      <c r="F26" s="12">
        <f>E26</f>
        <v>55</v>
      </c>
      <c r="G26" s="12">
        <f>E26</f>
        <v>55</v>
      </c>
      <c r="H26" s="56">
        <f>$E$26*($A26^G$6)</f>
        <v>60.099985000000004</v>
      </c>
      <c r="I26" s="56">
        <f>H26</f>
        <v>60.099985000000004</v>
      </c>
      <c r="J26" s="56">
        <f>H26</f>
        <v>60.099985000000004</v>
      </c>
      <c r="K26" s="56">
        <f>$E$26*($A26^J$6)</f>
        <v>65.672876309094988</v>
      </c>
      <c r="L26" s="56">
        <f>K26</f>
        <v>65.672876309094988</v>
      </c>
      <c r="M26" s="56">
        <f>K26</f>
        <v>65.672876309094988</v>
      </c>
      <c r="N26" s="56">
        <f>$E$26*($A26^M$6)</f>
        <v>71.762525110608451</v>
      </c>
      <c r="O26" s="56">
        <f>N26</f>
        <v>71.762525110608451</v>
      </c>
      <c r="P26" s="56">
        <f>N26</f>
        <v>71.762525110608451</v>
      </c>
      <c r="Q26" s="56">
        <f>$E$26*($A26^P$6)</f>
        <v>78.416848776539823</v>
      </c>
      <c r="R26" s="56">
        <f>Q26</f>
        <v>78.416848776539823</v>
      </c>
      <c r="S26" s="56">
        <f>Q26</f>
        <v>78.416848776539823</v>
      </c>
      <c r="T26" s="56">
        <f>$E$26*($A26^S$6)</f>
        <v>85.688207913042049</v>
      </c>
      <c r="U26" s="56">
        <f>T26</f>
        <v>85.688207913042049</v>
      </c>
      <c r="V26" s="56">
        <f>T26</f>
        <v>85.688207913042049</v>
      </c>
      <c r="W26" s="56">
        <f>$E$26*($A26^V$6)</f>
        <v>93.633818368194682</v>
      </c>
      <c r="X26" s="56">
        <f>$E$26*($A26^W$6)</f>
        <v>96.442832919240516</v>
      </c>
    </row>
    <row r="27" spans="1:24" x14ac:dyDescent="0.25">
      <c r="B27" s="3" t="s">
        <v>263</v>
      </c>
      <c r="C27" s="10"/>
      <c r="D27" s="10"/>
      <c r="E27" s="10">
        <f t="shared" ref="E27:X27" si="9">E15*E26</f>
        <v>1156640.3058348764</v>
      </c>
      <c r="F27" s="10">
        <f t="shared" si="9"/>
        <v>1214192.4815744793</v>
      </c>
      <c r="G27" s="10">
        <f t="shared" si="9"/>
        <v>1253978.7450377829</v>
      </c>
      <c r="H27" s="10">
        <f t="shared" si="9"/>
        <v>1401245.8394582411</v>
      </c>
      <c r="I27" s="10">
        <f t="shared" si="9"/>
        <v>1423086.1760547936</v>
      </c>
      <c r="J27" s="10">
        <f t="shared" si="9"/>
        <v>1445056.6003965365</v>
      </c>
      <c r="K27" s="10">
        <f t="shared" si="9"/>
        <v>1603267.8421940207</v>
      </c>
      <c r="L27" s="10">
        <f t="shared" si="9"/>
        <v>1627645.2940605504</v>
      </c>
      <c r="M27" s="10">
        <f t="shared" si="9"/>
        <v>1652170.5696177981</v>
      </c>
      <c r="N27" s="10">
        <f t="shared" si="9"/>
        <v>1832354.5744704648</v>
      </c>
      <c r="O27" s="10">
        <f t="shared" si="9"/>
        <v>1859509.1431572009</v>
      </c>
      <c r="P27" s="10">
        <f t="shared" si="9"/>
        <v>1886815.2804372446</v>
      </c>
      <c r="Q27" s="10">
        <f t="shared" si="9"/>
        <v>2091838.3241010003</v>
      </c>
      <c r="R27" s="10">
        <f t="shared" si="9"/>
        <v>2122027.1058838456</v>
      </c>
      <c r="S27" s="10">
        <f t="shared" si="9"/>
        <v>2152349.8790377406</v>
      </c>
      <c r="T27" s="10">
        <f t="shared" si="9"/>
        <v>2385317.0026755994</v>
      </c>
      <c r="U27" s="10">
        <f t="shared" si="9"/>
        <v>2418990.7139618248</v>
      </c>
      <c r="V27" s="10">
        <f t="shared" si="9"/>
        <v>2452945.7101433896</v>
      </c>
      <c r="W27" s="10">
        <f t="shared" si="9"/>
        <v>2717803.4988161102</v>
      </c>
      <c r="X27" s="10">
        <f t="shared" si="9"/>
        <v>2838163.8762921817</v>
      </c>
    </row>
    <row r="28" spans="1:24" x14ac:dyDescent="0.25">
      <c r="B28" s="3" t="s">
        <v>256</v>
      </c>
      <c r="C28" s="10"/>
      <c r="D28" s="10"/>
      <c r="E28" s="10">
        <f>E27</f>
        <v>1156640.3058348764</v>
      </c>
      <c r="F28" s="10">
        <f t="shared" ref="F28:X28" si="10">F27</f>
        <v>1214192.4815744793</v>
      </c>
      <c r="G28" s="10">
        <f t="shared" si="10"/>
        <v>1253978.7450377829</v>
      </c>
      <c r="H28" s="10">
        <f t="shared" si="10"/>
        <v>1401245.8394582411</v>
      </c>
      <c r="I28" s="10">
        <f t="shared" si="10"/>
        <v>1423086.1760547936</v>
      </c>
      <c r="J28" s="10">
        <f t="shared" si="10"/>
        <v>1445056.6003965365</v>
      </c>
      <c r="K28" s="10">
        <f t="shared" si="10"/>
        <v>1603267.8421940207</v>
      </c>
      <c r="L28" s="10">
        <f t="shared" si="10"/>
        <v>1627645.2940605504</v>
      </c>
      <c r="M28" s="10">
        <f t="shared" si="10"/>
        <v>1652170.5696177981</v>
      </c>
      <c r="N28" s="10">
        <f t="shared" si="10"/>
        <v>1832354.5744704648</v>
      </c>
      <c r="O28" s="10">
        <f t="shared" si="10"/>
        <v>1859509.1431572009</v>
      </c>
      <c r="P28" s="10">
        <f t="shared" si="10"/>
        <v>1886815.2804372446</v>
      </c>
      <c r="Q28" s="10">
        <f t="shared" si="10"/>
        <v>2091838.3241010003</v>
      </c>
      <c r="R28" s="10">
        <f t="shared" si="10"/>
        <v>2122027.1058838456</v>
      </c>
      <c r="S28" s="10">
        <f t="shared" si="10"/>
        <v>2152349.8790377406</v>
      </c>
      <c r="T28" s="10">
        <f t="shared" si="10"/>
        <v>2385317.0026755994</v>
      </c>
      <c r="U28" s="10">
        <f t="shared" si="10"/>
        <v>2418990.7139618248</v>
      </c>
      <c r="V28" s="10">
        <f t="shared" si="10"/>
        <v>2452945.7101433896</v>
      </c>
      <c r="W28" s="10">
        <f t="shared" si="10"/>
        <v>2717803.4988161102</v>
      </c>
      <c r="X28" s="10">
        <f t="shared" si="10"/>
        <v>2838163.8762921817</v>
      </c>
    </row>
    <row r="29" spans="1:24" x14ac:dyDescent="0.25">
      <c r="B29" s="53" t="s">
        <v>72</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B30" s="3" t="s">
        <v>257</v>
      </c>
      <c r="C30" s="10">
        <f t="shared" ref="C30:X30" si="11">C28-C23</f>
        <v>0</v>
      </c>
      <c r="D30" s="10">
        <f t="shared" si="11"/>
        <v>0</v>
      </c>
      <c r="E30" s="10">
        <f t="shared" si="11"/>
        <v>-88434.018186475849</v>
      </c>
      <c r="F30" s="10">
        <f t="shared" si="11"/>
        <v>-68234.072167513659</v>
      </c>
      <c r="G30" s="10">
        <f t="shared" si="11"/>
        <v>-66920.605316469911</v>
      </c>
      <c r="H30" s="10">
        <f t="shared" si="11"/>
        <v>40719.508593360661</v>
      </c>
      <c r="I30" s="10">
        <f t="shared" si="11"/>
        <v>21744.055263966788</v>
      </c>
      <c r="J30" s="10">
        <f t="shared" si="11"/>
        <v>1674.2159819847438</v>
      </c>
      <c r="K30" s="10">
        <f t="shared" si="11"/>
        <v>116583.98624703242</v>
      </c>
      <c r="L30" s="10">
        <f t="shared" si="11"/>
        <v>96360.922435152344</v>
      </c>
      <c r="M30" s="10">
        <f t="shared" si="11"/>
        <v>74947.666843638057</v>
      </c>
      <c r="N30" s="10">
        <f t="shared" si="11"/>
        <v>207814.98461308004</v>
      </c>
      <c r="O30" s="10">
        <f t="shared" si="11"/>
        <v>186233.36560409446</v>
      </c>
      <c r="P30" s="10">
        <f t="shared" si="11"/>
        <v>163341.22955754492</v>
      </c>
      <c r="Q30" s="10">
        <f t="shared" si="11"/>
        <v>316660.05169490958</v>
      </c>
      <c r="R30" s="10">
        <f t="shared" si="11"/>
        <v>293593.48530557216</v>
      </c>
      <c r="S30" s="10">
        <f t="shared" si="11"/>
        <v>269063.24984211894</v>
      </c>
      <c r="T30" s="10">
        <f t="shared" si="11"/>
        <v>445531.77460410912</v>
      </c>
      <c r="U30" s="10">
        <f t="shared" si="11"/>
        <v>421011.92904818966</v>
      </c>
      <c r="V30" s="10">
        <f t="shared" si="11"/>
        <v>395027.56168234535</v>
      </c>
      <c r="W30" s="10">
        <f t="shared" si="11"/>
        <v>598147.8059012345</v>
      </c>
      <c r="X30" s="10">
        <f t="shared" si="11"/>
        <v>654918.51258985978</v>
      </c>
    </row>
    <row r="31" spans="1:24" x14ac:dyDescent="0.25">
      <c r="B31" s="3" t="s">
        <v>258</v>
      </c>
      <c r="C31" s="10">
        <f t="shared" ref="C31:X31" si="12">C30/((1+$C$5)^C$7)</f>
        <v>0</v>
      </c>
      <c r="D31" s="10">
        <f t="shared" si="12"/>
        <v>0</v>
      </c>
      <c r="E31" s="10">
        <f t="shared" si="12"/>
        <v>-78617.520150414493</v>
      </c>
      <c r="F31" s="10">
        <f t="shared" si="12"/>
        <v>-58326.770859815435</v>
      </c>
      <c r="G31" s="10">
        <f t="shared" si="12"/>
        <v>-55003.859510350594</v>
      </c>
      <c r="H31" s="10">
        <f t="shared" si="12"/>
        <v>32181.219121926424</v>
      </c>
      <c r="I31" s="10">
        <f t="shared" si="12"/>
        <v>16523.694926338452</v>
      </c>
      <c r="J31" s="10">
        <f t="shared" si="12"/>
        <v>1223.33321909403</v>
      </c>
      <c r="K31" s="10">
        <f t="shared" si="12"/>
        <v>81910.362318069776</v>
      </c>
      <c r="L31" s="10">
        <f t="shared" si="12"/>
        <v>65097.98647219094</v>
      </c>
      <c r="M31" s="10">
        <f t="shared" si="12"/>
        <v>48684.575246783854</v>
      </c>
      <c r="N31" s="10">
        <f t="shared" si="12"/>
        <v>129800.62624785643</v>
      </c>
      <c r="O31" s="10">
        <f t="shared" si="12"/>
        <v>111846.93335546441</v>
      </c>
      <c r="P31" s="10">
        <f t="shared" si="12"/>
        <v>94325.490066958839</v>
      </c>
      <c r="Q31" s="10">
        <f t="shared" si="12"/>
        <v>175830.08613353386</v>
      </c>
      <c r="R31" s="10">
        <f t="shared" si="12"/>
        <v>156751.96213274583</v>
      </c>
      <c r="S31" s="10">
        <f t="shared" si="12"/>
        <v>138129.87391087442</v>
      </c>
      <c r="T31" s="10">
        <f t="shared" si="12"/>
        <v>219927.01274866419</v>
      </c>
      <c r="U31" s="10">
        <f t="shared" si="12"/>
        <v>199830.12255712305</v>
      </c>
      <c r="V31" s="10">
        <f t="shared" si="12"/>
        <v>180285.42254154812</v>
      </c>
      <c r="W31" s="10">
        <f t="shared" si="12"/>
        <v>262487.35626179568</v>
      </c>
      <c r="X31" s="10">
        <f t="shared" si="12"/>
        <v>654918.51258985978</v>
      </c>
    </row>
    <row r="32" spans="1:24" x14ac:dyDescent="0.25">
      <c r="B32" s="3" t="s">
        <v>259</v>
      </c>
      <c r="C32" s="10">
        <f>SUM($C30:C30)</f>
        <v>0</v>
      </c>
      <c r="D32" s="10">
        <f>SUM($C30:D30)</f>
        <v>0</v>
      </c>
      <c r="E32" s="10">
        <f>SUM($C30:E30)</f>
        <v>-88434.018186475849</v>
      </c>
      <c r="F32" s="10">
        <f>SUM($C30:F30)</f>
        <v>-156668.09035398951</v>
      </c>
      <c r="G32" s="10">
        <f>SUM($C30:G30)</f>
        <v>-223588.69567045942</v>
      </c>
      <c r="H32" s="10">
        <f>SUM($C30:H30)</f>
        <v>-182869.18707709876</v>
      </c>
      <c r="I32" s="10">
        <f>SUM($C30:I30)</f>
        <v>-161125.13181313197</v>
      </c>
      <c r="J32" s="10">
        <f>SUM($C30:J30)</f>
        <v>-159450.91583114723</v>
      </c>
      <c r="K32" s="10">
        <f>SUM($C30:K30)</f>
        <v>-42866.929584114812</v>
      </c>
      <c r="L32" s="10">
        <f>SUM($C30:L30)</f>
        <v>53493.992851037532</v>
      </c>
      <c r="M32" s="10">
        <f>SUM($C30:M30)</f>
        <v>128441.65969467559</v>
      </c>
      <c r="N32" s="10">
        <f>SUM($C30:N30)</f>
        <v>336256.64430775563</v>
      </c>
      <c r="O32" s="10">
        <f>SUM($C30:O30)</f>
        <v>522490.00991185009</v>
      </c>
      <c r="P32" s="10">
        <f>SUM($C30:P30)</f>
        <v>685831.23946939502</v>
      </c>
      <c r="Q32" s="10">
        <f>SUM($C30:Q30)</f>
        <v>1002491.2911643046</v>
      </c>
      <c r="R32" s="10">
        <f>SUM($C30:R30)</f>
        <v>1296084.7764698768</v>
      </c>
      <c r="S32" s="10">
        <f>SUM($C30:S30)</f>
        <v>1565148.0263119957</v>
      </c>
      <c r="T32" s="10">
        <f>SUM($C30:T30)</f>
        <v>2010679.8009161048</v>
      </c>
      <c r="U32" s="10">
        <f>SUM($C30:U30)</f>
        <v>2431691.7299642945</v>
      </c>
      <c r="V32" s="10">
        <f>SUM($C30:V30)</f>
        <v>2826719.2916466398</v>
      </c>
      <c r="W32" s="10">
        <f>SUM($C30:W30)</f>
        <v>3424867.0975478743</v>
      </c>
      <c r="X32" s="10">
        <f>SUM($C30:X30)</f>
        <v>4079785.6101377341</v>
      </c>
    </row>
    <row r="33" spans="2:24" x14ac:dyDescent="0.25">
      <c r="B33" s="3" t="s">
        <v>260</v>
      </c>
      <c r="C33" s="10">
        <f>SUM($C31:C31)</f>
        <v>0</v>
      </c>
      <c r="D33" s="10">
        <f>SUM($C31:D31)</f>
        <v>0</v>
      </c>
      <c r="E33" s="10">
        <f>SUM($C31:E31)</f>
        <v>-78617.520150414493</v>
      </c>
      <c r="F33" s="10">
        <f>SUM($C31:F31)</f>
        <v>-136944.29101022994</v>
      </c>
      <c r="G33" s="10">
        <f>SUM($C31:G31)</f>
        <v>-191948.15052058053</v>
      </c>
      <c r="H33" s="10">
        <f>SUM($C31:H31)</f>
        <v>-159766.93139865409</v>
      </c>
      <c r="I33" s="10">
        <f>SUM($C31:I31)</f>
        <v>-143243.23647231565</v>
      </c>
      <c r="J33" s="10">
        <f>SUM($C31:J31)</f>
        <v>-142019.90325322162</v>
      </c>
      <c r="K33" s="10">
        <f>SUM($C31:K31)</f>
        <v>-60109.540935151846</v>
      </c>
      <c r="L33" s="10">
        <f>SUM($C31:L31)</f>
        <v>4988.4455370390933</v>
      </c>
      <c r="M33" s="10">
        <f>SUM($C31:M31)</f>
        <v>53673.020783822947</v>
      </c>
      <c r="N33" s="10">
        <f>SUM($C31:N31)</f>
        <v>183473.64703167937</v>
      </c>
      <c r="O33" s="10">
        <f>SUM($C31:O31)</f>
        <v>295320.58038714377</v>
      </c>
      <c r="P33" s="10">
        <f>SUM($C31:P31)</f>
        <v>389646.07045410259</v>
      </c>
      <c r="Q33" s="10">
        <f>SUM($C31:Q31)</f>
        <v>565476.15658763645</v>
      </c>
      <c r="R33" s="10">
        <f>SUM($C31:R31)</f>
        <v>722228.11872038222</v>
      </c>
      <c r="S33" s="10">
        <f>SUM($C31:S31)</f>
        <v>860357.99263125658</v>
      </c>
      <c r="T33" s="10">
        <f>SUM($C31:T31)</f>
        <v>1080285.0053799208</v>
      </c>
      <c r="U33" s="10">
        <f>SUM($C31:U31)</f>
        <v>1280115.1279370438</v>
      </c>
      <c r="V33" s="10">
        <f>SUM($C31:V31)</f>
        <v>1460400.5504785918</v>
      </c>
      <c r="W33" s="10">
        <f>SUM($C31:W31)</f>
        <v>1722887.9067403874</v>
      </c>
      <c r="X33" s="10">
        <f>SUM($C31:X31)</f>
        <v>2377806.4193302472</v>
      </c>
    </row>
    <row r="34" spans="2:24" x14ac:dyDescent="0.25">
      <c r="C34" s="2"/>
      <c r="D34" s="2"/>
    </row>
    <row r="35" spans="2:24" ht="15" customHeight="1" x14ac:dyDescent="0.25">
      <c r="B35" t="s">
        <v>360</v>
      </c>
      <c r="C35" s="5"/>
      <c r="D35" s="5"/>
    </row>
    <row r="36" spans="2:24" x14ac:dyDescent="0.25">
      <c r="B36" t="s">
        <v>361</v>
      </c>
    </row>
    <row r="37" spans="2:24" x14ac:dyDescent="0.25">
      <c r="B37" s="142" t="s">
        <v>363</v>
      </c>
      <c r="C37" s="142"/>
      <c r="D37" s="142"/>
      <c r="E37" s="142"/>
      <c r="F37" s="142"/>
      <c r="G37" s="11"/>
    </row>
    <row r="38" spans="2:24" x14ac:dyDescent="0.25">
      <c r="B38" t="s">
        <v>369</v>
      </c>
      <c r="C38" s="142"/>
      <c r="D38" s="142"/>
      <c r="E38" s="144">
        <f>A21-1</f>
        <v>3.0000000000000027E-2</v>
      </c>
      <c r="F38" s="142"/>
      <c r="G38" s="11"/>
    </row>
    <row r="39" spans="2:24" x14ac:dyDescent="0.25">
      <c r="B39" s="142" t="s">
        <v>367</v>
      </c>
      <c r="C39" s="143"/>
      <c r="D39" s="143"/>
      <c r="F39" s="142"/>
      <c r="G39" s="11"/>
    </row>
    <row r="40" spans="2:24" x14ac:dyDescent="0.25">
      <c r="B40" s="142" t="s">
        <v>368</v>
      </c>
      <c r="E40" s="144">
        <f>A26-1</f>
        <v>3.0000000000000027E-2</v>
      </c>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0"/>
  <sheetViews>
    <sheetView zoomScaleNormal="100" workbookViewId="0">
      <selection sqref="A1:A4"/>
    </sheetView>
  </sheetViews>
  <sheetFormatPr defaultRowHeight="15" x14ac:dyDescent="0.25"/>
  <cols>
    <col min="1" max="1" width="9.140625" customWidth="1"/>
    <col min="2" max="2" width="59.42578125" customWidth="1"/>
    <col min="3" max="3" width="11.85546875" customWidth="1"/>
    <col min="4" max="4" width="12.140625" customWidth="1"/>
    <col min="5" max="5" width="13.28515625" customWidth="1"/>
    <col min="6" max="6" width="13.85546875" customWidth="1"/>
    <col min="7" max="7" width="14" customWidth="1"/>
    <col min="8" max="8" width="14.42578125" customWidth="1"/>
    <col min="9" max="9" width="14.140625" customWidth="1"/>
    <col min="10" max="10" width="12.5703125" customWidth="1"/>
    <col min="11" max="11" width="13.28515625" customWidth="1"/>
    <col min="12" max="12" width="11.85546875" customWidth="1"/>
    <col min="13" max="13" width="13.140625" customWidth="1"/>
    <col min="14" max="14" width="11.5703125" customWidth="1"/>
    <col min="15" max="15" width="10.7109375" customWidth="1"/>
    <col min="16" max="16" width="11.42578125" customWidth="1"/>
    <col min="17" max="17" width="11" customWidth="1"/>
    <col min="18" max="18" width="12.140625" customWidth="1"/>
    <col min="19" max="19" width="11" customWidth="1"/>
    <col min="20" max="20" width="10.7109375" customWidth="1"/>
    <col min="21" max="21" width="11.42578125" customWidth="1"/>
    <col min="22" max="22" width="10.7109375" customWidth="1"/>
    <col min="23" max="23" width="11.42578125" customWidth="1"/>
  </cols>
  <sheetData>
    <row r="1" spans="1:24" ht="18" x14ac:dyDescent="0.25">
      <c r="A1" s="332" t="s">
        <v>528</v>
      </c>
      <c r="B1" s="1"/>
    </row>
    <row r="2" spans="1:24" x14ac:dyDescent="0.25">
      <c r="A2" s="335" t="s">
        <v>646</v>
      </c>
      <c r="B2" s="1"/>
      <c r="C2" s="1"/>
    </row>
    <row r="3" spans="1:24" x14ac:dyDescent="0.25">
      <c r="A3" s="335" t="s">
        <v>642</v>
      </c>
      <c r="B3" s="1"/>
      <c r="C3" s="1"/>
    </row>
    <row r="4" spans="1:24" x14ac:dyDescent="0.25">
      <c r="A4" s="335" t="s">
        <v>649</v>
      </c>
      <c r="B4" s="1"/>
    </row>
    <row r="5" spans="1:24" x14ac:dyDescent="0.25">
      <c r="B5" t="s">
        <v>73</v>
      </c>
      <c r="C5" s="72">
        <v>0.04</v>
      </c>
    </row>
    <row r="6" spans="1:24" x14ac:dyDescent="0.25">
      <c r="B6" s="3" t="s">
        <v>74</v>
      </c>
      <c r="C6" s="3" t="s">
        <v>87</v>
      </c>
      <c r="D6" s="3" t="s">
        <v>87</v>
      </c>
      <c r="E6" s="3">
        <v>1</v>
      </c>
      <c r="F6" s="3">
        <v>2</v>
      </c>
      <c r="G6" s="3">
        <v>3</v>
      </c>
      <c r="H6" s="3">
        <v>4</v>
      </c>
      <c r="I6" s="3">
        <v>5</v>
      </c>
      <c r="J6" s="3">
        <v>6</v>
      </c>
      <c r="K6" s="3">
        <v>7</v>
      </c>
      <c r="L6" s="3">
        <v>8</v>
      </c>
      <c r="M6" s="3">
        <v>9</v>
      </c>
      <c r="N6" s="3">
        <v>10</v>
      </c>
      <c r="O6" s="3">
        <v>11</v>
      </c>
      <c r="P6" s="3">
        <v>12</v>
      </c>
      <c r="Q6" s="3">
        <v>13</v>
      </c>
      <c r="R6" s="3">
        <v>14</v>
      </c>
      <c r="S6" s="3">
        <v>15</v>
      </c>
      <c r="T6" s="3">
        <v>16</v>
      </c>
      <c r="U6" s="3">
        <v>17</v>
      </c>
      <c r="V6" s="3">
        <v>18</v>
      </c>
      <c r="W6" s="3">
        <v>19</v>
      </c>
      <c r="X6" s="3"/>
    </row>
    <row r="7" spans="1:24" x14ac:dyDescent="0.25">
      <c r="B7" s="3" t="s">
        <v>75</v>
      </c>
      <c r="C7" s="3">
        <v>1</v>
      </c>
      <c r="D7" s="3">
        <v>2</v>
      </c>
      <c r="E7" s="3">
        <v>3</v>
      </c>
      <c r="F7" s="3">
        <v>4</v>
      </c>
      <c r="G7" s="3">
        <v>5</v>
      </c>
      <c r="H7" s="3">
        <v>6</v>
      </c>
      <c r="I7" s="3">
        <v>7</v>
      </c>
      <c r="J7" s="3">
        <v>8</v>
      </c>
      <c r="K7" s="3">
        <v>9</v>
      </c>
      <c r="L7" s="3">
        <v>10</v>
      </c>
      <c r="M7" s="3">
        <v>11</v>
      </c>
      <c r="N7" s="3">
        <v>12</v>
      </c>
      <c r="O7" s="3">
        <v>13</v>
      </c>
      <c r="P7" s="3">
        <v>14</v>
      </c>
      <c r="Q7" s="3">
        <v>15</v>
      </c>
      <c r="R7" s="3">
        <v>16</v>
      </c>
      <c r="S7" s="3">
        <v>17</v>
      </c>
      <c r="T7" s="3">
        <v>18</v>
      </c>
      <c r="U7" s="3">
        <v>19</v>
      </c>
      <c r="V7" s="3">
        <v>20</v>
      </c>
      <c r="W7" s="3">
        <v>21</v>
      </c>
      <c r="X7" s="3"/>
    </row>
    <row r="8" spans="1:24" x14ac:dyDescent="0.25">
      <c r="B8" s="3" t="s">
        <v>76</v>
      </c>
      <c r="C8" s="3" t="s">
        <v>88</v>
      </c>
      <c r="D8" s="3" t="s">
        <v>89</v>
      </c>
      <c r="E8" s="3" t="s">
        <v>90</v>
      </c>
      <c r="F8" s="3" t="s">
        <v>91</v>
      </c>
      <c r="G8" s="3" t="s">
        <v>92</v>
      </c>
      <c r="H8" s="3" t="s">
        <v>93</v>
      </c>
      <c r="I8" s="3" t="s">
        <v>106</v>
      </c>
      <c r="J8" s="3" t="s">
        <v>107</v>
      </c>
      <c r="K8" s="3" t="s">
        <v>108</v>
      </c>
      <c r="L8" s="3" t="s">
        <v>109</v>
      </c>
      <c r="M8" s="3" t="s">
        <v>110</v>
      </c>
      <c r="N8" s="3" t="s">
        <v>111</v>
      </c>
      <c r="O8" s="3" t="s">
        <v>112</v>
      </c>
      <c r="P8" s="3" t="s">
        <v>113</v>
      </c>
      <c r="Q8" s="3" t="s">
        <v>114</v>
      </c>
      <c r="R8" s="3" t="s">
        <v>115</v>
      </c>
      <c r="S8" s="3" t="s">
        <v>116</v>
      </c>
      <c r="T8" s="3" t="s">
        <v>117</v>
      </c>
      <c r="U8" s="3" t="s">
        <v>266</v>
      </c>
      <c r="V8" s="3" t="s">
        <v>267</v>
      </c>
      <c r="W8" s="3" t="s">
        <v>268</v>
      </c>
      <c r="X8" s="3" t="s">
        <v>269</v>
      </c>
    </row>
    <row r="9" spans="1:24" x14ac:dyDescent="0.25">
      <c r="A9" t="s">
        <v>354</v>
      </c>
      <c r="B9" s="53" t="s">
        <v>69</v>
      </c>
      <c r="C9" s="53"/>
      <c r="D9" s="53"/>
      <c r="E9" s="53"/>
      <c r="F9" s="53"/>
      <c r="G9" s="53"/>
      <c r="H9" s="53"/>
      <c r="I9" s="53"/>
      <c r="J9" s="53"/>
      <c r="K9" s="53"/>
      <c r="L9" s="53"/>
      <c r="M9" s="53"/>
      <c r="N9" s="53"/>
      <c r="O9" s="53"/>
      <c r="P9" s="53"/>
      <c r="Q9" s="53"/>
      <c r="R9" s="53"/>
      <c r="S9" s="53"/>
      <c r="T9" s="53"/>
      <c r="U9" s="53"/>
      <c r="V9" s="53"/>
      <c r="W9" s="53"/>
      <c r="X9" s="53"/>
    </row>
    <row r="10" spans="1:24" x14ac:dyDescent="0.25">
      <c r="B10" s="3" t="s">
        <v>358</v>
      </c>
      <c r="C10" s="141"/>
      <c r="D10" s="141"/>
      <c r="E10" s="141"/>
      <c r="F10" s="141">
        <f>'A1'!I23</f>
        <v>5.5672637918686124E-2</v>
      </c>
      <c r="G10" s="141">
        <f>'A1'!J23</f>
        <v>3.5425139588430327E-2</v>
      </c>
      <c r="H10" s="141">
        <f>'A1'!K23</f>
        <v>2.5250098587012271E-2</v>
      </c>
      <c r="I10" s="141">
        <f>'A1'!L23</f>
        <v>1.5076361007078928E-2</v>
      </c>
      <c r="J10" s="141">
        <f>'A1'!M23</f>
        <v>1.4889230570812472E-2</v>
      </c>
      <c r="K10" s="141">
        <f>'A1'!N23</f>
        <v>1.4781371242533424E-2</v>
      </c>
      <c r="L10" s="141">
        <f>'A1'!O23</f>
        <v>1.4640456165749632E-2</v>
      </c>
      <c r="M10" s="141">
        <f>'A1'!P23</f>
        <v>1.4482956643720247E-2</v>
      </c>
      <c r="N10" s="141">
        <f>'A1'!Q23</f>
        <v>1.4340114318465758E-2</v>
      </c>
      <c r="O10" s="141">
        <f>'A1'!R23</f>
        <v>1.4211344546685175E-2</v>
      </c>
      <c r="P10" s="141">
        <f>'A1'!S23</f>
        <v>1.4035347943658381E-2</v>
      </c>
      <c r="Q10" s="141">
        <f>'A1'!T23</f>
        <v>1.3933961656119712E-2</v>
      </c>
      <c r="R10" s="141">
        <f>'A1'!U23</f>
        <v>1.3770214780328763E-2</v>
      </c>
      <c r="S10" s="141">
        <f>'A1'!V23</f>
        <v>1.3590356417328796E-2</v>
      </c>
      <c r="T10" s="141">
        <f>'A1'!W23</f>
        <v>1.3468337462909312E-2</v>
      </c>
      <c r="U10" s="141">
        <f>'A1'!X23</f>
        <v>1.3370226243864903E-2</v>
      </c>
      <c r="V10" s="141">
        <f>'A1'!Y23</f>
        <v>1.3269337369140833E-2</v>
      </c>
      <c r="W10" s="141">
        <f>'A1'!Z23</f>
        <v>1.3165571824770078E-2</v>
      </c>
      <c r="X10" s="141">
        <f>'A1'!AA23</f>
        <v>1.3058826029787005E-2</v>
      </c>
    </row>
    <row r="11" spans="1:24" x14ac:dyDescent="0.25">
      <c r="A11" s="70"/>
      <c r="B11" s="3" t="s">
        <v>357</v>
      </c>
      <c r="C11" s="49"/>
      <c r="D11" s="49"/>
      <c r="E11" s="49">
        <f>'A1'!I10</f>
        <v>6716.4051872502951</v>
      </c>
      <c r="F11" s="49">
        <f>'A1'!J10</f>
        <v>6965.9426139134375</v>
      </c>
      <c r="G11" s="49">
        <f>'A1'!K10</f>
        <v>7154.0452909454953</v>
      </c>
      <c r="H11" s="49">
        <f>'A1'!L10</f>
        <v>7274.6240163381981</v>
      </c>
      <c r="I11" s="49">
        <f>'A1'!M10</f>
        <v>7396.1898665383405</v>
      </c>
      <c r="J11" s="49">
        <f>'A1'!N10</f>
        <v>7519.3212021984846</v>
      </c>
      <c r="K11" s="49">
        <f>'A1'!O10</f>
        <v>7643.7894633976812</v>
      </c>
      <c r="L11" s="49">
        <f>'A1'!P10</f>
        <v>7769.4766128627671</v>
      </c>
      <c r="M11" s="49">
        <f>'A1'!Q10</f>
        <v>7896.5001230715361</v>
      </c>
      <c r="N11" s="49">
        <f>'A1'!R10</f>
        <v>8024.9808987353463</v>
      </c>
      <c r="O11" s="49">
        <f>'A1'!S10</f>
        <v>8154.5549181971983</v>
      </c>
      <c r="P11" s="49">
        <f>'A1'!T10</f>
        <v>8285.8301914757958</v>
      </c>
      <c r="Q11" s="49">
        <f>'A1'!U10</f>
        <v>8418.3172375625036</v>
      </c>
      <c r="R11" s="49">
        <f>'A1'!V10</f>
        <v>8551.8849559782357</v>
      </c>
      <c r="S11" s="49">
        <f>'A1'!W10</f>
        <v>8687.02839702649</v>
      </c>
      <c r="T11" s="49">
        <f>'A1'!X10</f>
        <v>8823.9793776971655</v>
      </c>
      <c r="U11" s="49">
        <f>'A1'!Y10</f>
        <v>8962.7482754089178</v>
      </c>
      <c r="V11" s="49">
        <f>'A1'!Z10</f>
        <v>9103.3448415305284</v>
      </c>
      <c r="W11" s="49">
        <f>'A1'!AA10</f>
        <v>9245.7781597820558</v>
      </c>
      <c r="X11" s="49">
        <f>'A1'!AB10</f>
        <v>9390.0566027462301</v>
      </c>
    </row>
    <row r="12" spans="1:24" x14ac:dyDescent="0.25">
      <c r="A12" s="70"/>
      <c r="B12" s="3" t="s">
        <v>356</v>
      </c>
      <c r="C12" s="49"/>
      <c r="D12" s="49"/>
      <c r="E12" s="49">
        <f>'A1'!I25</f>
        <v>1174.1643189159593</v>
      </c>
      <c r="F12" s="47">
        <f t="shared" ref="F12:X13" si="0">E12*(1+F$10)</f>
        <v>1239.5331439000081</v>
      </c>
      <c r="G12" s="47">
        <f t="shared" si="0"/>
        <v>1283.4437785471519</v>
      </c>
      <c r="H12" s="47">
        <f t="shared" si="0"/>
        <v>1315.850860486355</v>
      </c>
      <c r="I12" s="47">
        <f t="shared" si="0"/>
        <v>1335.6891030905228</v>
      </c>
      <c r="J12" s="47">
        <f t="shared" si="0"/>
        <v>1355.5764861173593</v>
      </c>
      <c r="K12" s="47">
        <f t="shared" si="0"/>
        <v>1375.6137654063089</v>
      </c>
      <c r="L12" s="47">
        <f t="shared" si="0"/>
        <v>1395.7533784397417</v>
      </c>
      <c r="M12" s="47">
        <f t="shared" si="0"/>
        <v>1415.9680141050108</v>
      </c>
      <c r="N12" s="47">
        <f t="shared" si="0"/>
        <v>1436.2731572985676</v>
      </c>
      <c r="O12" s="47">
        <f t="shared" si="0"/>
        <v>1456.684530000093</v>
      </c>
      <c r="P12" s="47">
        <f t="shared" si="0"/>
        <v>1477.1296042227887</v>
      </c>
      <c r="Q12" s="47">
        <f t="shared" si="0"/>
        <v>1497.7118714891485</v>
      </c>
      <c r="R12" s="47">
        <f t="shared" si="0"/>
        <v>1518.3356856386022</v>
      </c>
      <c r="S12" s="47">
        <f t="shared" si="0"/>
        <v>1538.97040876758</v>
      </c>
      <c r="T12" s="47">
        <f t="shared" si="0"/>
        <v>1559.6977815782932</v>
      </c>
      <c r="U12" s="47">
        <f t="shared" si="0"/>
        <v>1580.5512937900492</v>
      </c>
      <c r="V12" s="47">
        <f t="shared" si="0"/>
        <v>1601.5241621365813</v>
      </c>
      <c r="W12" s="47">
        <f t="shared" si="0"/>
        <v>1622.6091435222952</v>
      </c>
      <c r="X12" s="47">
        <f t="shared" si="0"/>
        <v>1643.7985140418946</v>
      </c>
    </row>
    <row r="13" spans="1:24" x14ac:dyDescent="0.25">
      <c r="A13" s="70"/>
      <c r="B13" s="3" t="s">
        <v>355</v>
      </c>
      <c r="C13" s="49"/>
      <c r="D13" s="49"/>
      <c r="E13" s="49">
        <f>'A1'!I26</f>
        <v>10139.254236286046</v>
      </c>
      <c r="F13" s="47">
        <f t="shared" si="0"/>
        <v>10703.733266148303</v>
      </c>
      <c r="G13" s="47">
        <f t="shared" si="0"/>
        <v>11082.914511218933</v>
      </c>
      <c r="H13" s="47">
        <f t="shared" si="0"/>
        <v>11362.759195258641</v>
      </c>
      <c r="I13" s="47">
        <f t="shared" si="0"/>
        <v>11534.068254922866</v>
      </c>
      <c r="J13" s="47">
        <f t="shared" si="0"/>
        <v>11705.8016565899</v>
      </c>
      <c r="K13" s="47">
        <f t="shared" si="0"/>
        <v>11878.829456567417</v>
      </c>
      <c r="L13" s="47">
        <f t="shared" si="0"/>
        <v>12052.740938526707</v>
      </c>
      <c r="M13" s="47">
        <f t="shared" si="0"/>
        <v>12227.300262977384</v>
      </c>
      <c r="N13" s="47">
        <f t="shared" si="0"/>
        <v>12402.641146554686</v>
      </c>
      <c r="O13" s="47">
        <f t="shared" si="0"/>
        <v>12578.899353177268</v>
      </c>
      <c r="P13" s="47">
        <f t="shared" si="0"/>
        <v>12755.44858234737</v>
      </c>
      <c r="Q13" s="47">
        <f t="shared" si="0"/>
        <v>12933.182513800406</v>
      </c>
      <c r="R13" s="47">
        <f t="shared" si="0"/>
        <v>13111.275214808629</v>
      </c>
      <c r="S13" s="47">
        <f t="shared" si="0"/>
        <v>13289.462118063568</v>
      </c>
      <c r="T13" s="47">
        <f t="shared" si="0"/>
        <v>13468.449078570196</v>
      </c>
      <c r="U13" s="47">
        <f t="shared" si="0"/>
        <v>13648.525289904654</v>
      </c>
      <c r="V13" s="47">
        <f t="shared" si="0"/>
        <v>13829.632176567649</v>
      </c>
      <c r="W13" s="47">
        <f t="shared" si="0"/>
        <v>14011.707192298401</v>
      </c>
      <c r="X13" s="47">
        <f t="shared" si="0"/>
        <v>14194.683638902941</v>
      </c>
    </row>
    <row r="14" spans="1:24" x14ac:dyDescent="0.25">
      <c r="A14" s="70"/>
      <c r="B14" s="3" t="s">
        <v>359</v>
      </c>
      <c r="C14" s="49"/>
      <c r="D14" s="49"/>
      <c r="E14" s="74">
        <v>6000</v>
      </c>
      <c r="F14" s="47">
        <f>E14*(1+F10)</f>
        <v>6334.0358275121162</v>
      </c>
      <c r="G14" s="47">
        <f t="shared" ref="G14:X14" si="1">F14*(1+G10)</f>
        <v>6558.4199308598518</v>
      </c>
      <c r="H14" s="47">
        <f t="shared" si="1"/>
        <v>6724.0206806890892</v>
      </c>
      <c r="I14" s="47">
        <f t="shared" si="1"/>
        <v>6825.3944438902226</v>
      </c>
      <c r="J14" s="47">
        <f t="shared" si="1"/>
        <v>6927.0193155020461</v>
      </c>
      <c r="K14" s="47">
        <f t="shared" si="1"/>
        <v>7029.4101596086812</v>
      </c>
      <c r="L14" s="47">
        <f t="shared" si="1"/>
        <v>7132.3239309215069</v>
      </c>
      <c r="M14" s="47">
        <f t="shared" si="1"/>
        <v>7235.6210691820124</v>
      </c>
      <c r="N14" s="47">
        <f t="shared" si="1"/>
        <v>7339.3807024791822</v>
      </c>
      <c r="O14" s="47">
        <f t="shared" si="1"/>
        <v>7443.6831704014057</v>
      </c>
      <c r="P14" s="47">
        <f t="shared" si="1"/>
        <v>7548.1578536803436</v>
      </c>
      <c r="Q14" s="47">
        <f t="shared" si="1"/>
        <v>7653.3335957878653</v>
      </c>
      <c r="R14" s="47">
        <f t="shared" si="1"/>
        <v>7758.7216431873694</v>
      </c>
      <c r="S14" s="47">
        <f t="shared" si="1"/>
        <v>7864.165435661128</v>
      </c>
      <c r="T14" s="47">
        <f t="shared" si="1"/>
        <v>7970.0826696127588</v>
      </c>
      <c r="U14" s="47">
        <f t="shared" si="1"/>
        <v>8076.6444780877873</v>
      </c>
      <c r="V14" s="47">
        <f t="shared" si="1"/>
        <v>8183.8161984781427</v>
      </c>
      <c r="W14" s="47">
        <f t="shared" si="1"/>
        <v>8291.5608184399243</v>
      </c>
      <c r="X14" s="47">
        <f t="shared" si="1"/>
        <v>8399.8388686833296</v>
      </c>
    </row>
    <row r="15" spans="1:24" x14ac:dyDescent="0.25">
      <c r="A15" s="70"/>
      <c r="B15" s="3" t="s">
        <v>261</v>
      </c>
      <c r="C15" s="18"/>
      <c r="D15" s="18"/>
      <c r="E15" s="18">
        <f t="shared" ref="E15:X15" si="2">SUM(E11:E14)</f>
        <v>24029.823742452299</v>
      </c>
      <c r="F15" s="18">
        <f t="shared" si="2"/>
        <v>25243.244851473864</v>
      </c>
      <c r="G15" s="18">
        <f t="shared" si="2"/>
        <v>26078.823511571431</v>
      </c>
      <c r="H15" s="18">
        <f t="shared" si="2"/>
        <v>26677.254752772282</v>
      </c>
      <c r="I15" s="18">
        <f t="shared" si="2"/>
        <v>27091.341668441954</v>
      </c>
      <c r="J15" s="18">
        <f t="shared" si="2"/>
        <v>27507.718660407787</v>
      </c>
      <c r="K15" s="18">
        <f t="shared" si="2"/>
        <v>27927.642844980088</v>
      </c>
      <c r="L15" s="18">
        <f t="shared" si="2"/>
        <v>28350.294860750721</v>
      </c>
      <c r="M15" s="18">
        <f t="shared" si="2"/>
        <v>28775.389469335943</v>
      </c>
      <c r="N15" s="18">
        <f t="shared" si="2"/>
        <v>29203.275905067785</v>
      </c>
      <c r="O15" s="18">
        <f t="shared" si="2"/>
        <v>29633.821971775964</v>
      </c>
      <c r="P15" s="18">
        <f t="shared" si="2"/>
        <v>30066.566231726298</v>
      </c>
      <c r="Q15" s="18">
        <f t="shared" si="2"/>
        <v>30502.545218639923</v>
      </c>
      <c r="R15" s="18">
        <f t="shared" si="2"/>
        <v>30940.217499612838</v>
      </c>
      <c r="S15" s="18">
        <f t="shared" si="2"/>
        <v>31379.626359518767</v>
      </c>
      <c r="T15" s="18">
        <f t="shared" si="2"/>
        <v>31822.208907458415</v>
      </c>
      <c r="U15" s="18">
        <f t="shared" si="2"/>
        <v>32268.469337191407</v>
      </c>
      <c r="V15" s="18">
        <f t="shared" si="2"/>
        <v>32718.317378712902</v>
      </c>
      <c r="W15" s="18">
        <f t="shared" si="2"/>
        <v>33171.655314042677</v>
      </c>
      <c r="X15" s="18">
        <f t="shared" si="2"/>
        <v>33628.377624374392</v>
      </c>
    </row>
    <row r="16" spans="1:24" x14ac:dyDescent="0.25">
      <c r="A16" s="70"/>
      <c r="B16" s="3" t="s">
        <v>77</v>
      </c>
      <c r="C16" s="140"/>
      <c r="D16" s="140"/>
      <c r="E16" s="45">
        <v>310</v>
      </c>
      <c r="F16" s="18">
        <f t="shared" ref="F16:X16" si="3">E16</f>
        <v>310</v>
      </c>
      <c r="G16" s="18">
        <f t="shared" si="3"/>
        <v>310</v>
      </c>
      <c r="H16" s="18">
        <f t="shared" si="3"/>
        <v>310</v>
      </c>
      <c r="I16" s="18">
        <f t="shared" si="3"/>
        <v>310</v>
      </c>
      <c r="J16" s="18">
        <f t="shared" si="3"/>
        <v>310</v>
      </c>
      <c r="K16" s="18">
        <f t="shared" si="3"/>
        <v>310</v>
      </c>
      <c r="L16" s="18">
        <f t="shared" si="3"/>
        <v>310</v>
      </c>
      <c r="M16" s="18">
        <f t="shared" si="3"/>
        <v>310</v>
      </c>
      <c r="N16" s="18">
        <f t="shared" si="3"/>
        <v>310</v>
      </c>
      <c r="O16" s="18">
        <f t="shared" si="3"/>
        <v>310</v>
      </c>
      <c r="P16" s="18">
        <f t="shared" si="3"/>
        <v>310</v>
      </c>
      <c r="Q16" s="18">
        <f t="shared" si="3"/>
        <v>310</v>
      </c>
      <c r="R16" s="18">
        <f t="shared" si="3"/>
        <v>310</v>
      </c>
      <c r="S16" s="18">
        <f t="shared" si="3"/>
        <v>310</v>
      </c>
      <c r="T16" s="18">
        <f t="shared" si="3"/>
        <v>310</v>
      </c>
      <c r="U16" s="18">
        <f t="shared" si="3"/>
        <v>310</v>
      </c>
      <c r="V16" s="18">
        <f t="shared" si="3"/>
        <v>310</v>
      </c>
      <c r="W16" s="18">
        <f t="shared" si="3"/>
        <v>310</v>
      </c>
      <c r="X16" s="18">
        <f t="shared" si="3"/>
        <v>310</v>
      </c>
    </row>
    <row r="17" spans="1:24" x14ac:dyDescent="0.25">
      <c r="A17" s="70"/>
      <c r="B17" s="3" t="s">
        <v>353</v>
      </c>
      <c r="C17" s="140"/>
      <c r="D17" s="140"/>
      <c r="E17" s="18">
        <f t="shared" ref="E17:X17" si="4">E11/E16</f>
        <v>21.66582318467837</v>
      </c>
      <c r="F17" s="18">
        <f t="shared" si="4"/>
        <v>22.470782625527217</v>
      </c>
      <c r="G17" s="18">
        <f t="shared" si="4"/>
        <v>23.077565454662889</v>
      </c>
      <c r="H17" s="18">
        <f t="shared" si="4"/>
        <v>23.46652908496193</v>
      </c>
      <c r="I17" s="18">
        <f t="shared" si="4"/>
        <v>23.858676988833356</v>
      </c>
      <c r="J17" s="18">
        <f t="shared" si="4"/>
        <v>24.255874845801564</v>
      </c>
      <c r="K17" s="18">
        <f t="shared" si="4"/>
        <v>24.657385365798973</v>
      </c>
      <c r="L17" s="18">
        <f t="shared" si="4"/>
        <v>25.062827783428279</v>
      </c>
      <c r="M17" s="18">
        <f t="shared" si="4"/>
        <v>25.472581042166244</v>
      </c>
      <c r="N17" s="18">
        <f t="shared" si="4"/>
        <v>25.887035157210793</v>
      </c>
      <c r="O17" s="18">
        <f t="shared" si="4"/>
        <v>26.305015865152253</v>
      </c>
      <c r="P17" s="18">
        <f t="shared" si="4"/>
        <v>26.728484488631601</v>
      </c>
      <c r="Q17" s="18">
        <f t="shared" si="4"/>
        <v>27.155862056653238</v>
      </c>
      <c r="R17" s="18">
        <f t="shared" si="4"/>
        <v>27.586725664445922</v>
      </c>
      <c r="S17" s="18">
        <f t="shared" si="4"/>
        <v>28.022672248472549</v>
      </c>
      <c r="T17" s="18">
        <f t="shared" si="4"/>
        <v>28.464449605474726</v>
      </c>
      <c r="U17" s="18">
        <f t="shared" si="4"/>
        <v>28.912091210996508</v>
      </c>
      <c r="V17" s="18">
        <f t="shared" si="4"/>
        <v>29.36562852106622</v>
      </c>
      <c r="W17" s="18">
        <f t="shared" si="4"/>
        <v>29.825090838006631</v>
      </c>
      <c r="X17" s="18">
        <f t="shared" si="4"/>
        <v>30.290505170149128</v>
      </c>
    </row>
    <row r="18" spans="1:24" x14ac:dyDescent="0.25">
      <c r="A18" s="70"/>
      <c r="B18" s="3" t="s">
        <v>352</v>
      </c>
      <c r="C18" s="140"/>
      <c r="D18" s="140"/>
      <c r="E18" s="18">
        <f t="shared" ref="E18:X18" si="5">E15/E16</f>
        <v>77.515560459523542</v>
      </c>
      <c r="F18" s="18">
        <f t="shared" si="5"/>
        <v>81.4298221015286</v>
      </c>
      <c r="G18" s="18">
        <f t="shared" si="5"/>
        <v>84.125237134101383</v>
      </c>
      <c r="H18" s="18">
        <f t="shared" si="5"/>
        <v>86.055660492813814</v>
      </c>
      <c r="I18" s="18">
        <f t="shared" si="5"/>
        <v>87.391424736909528</v>
      </c>
      <c r="J18" s="18">
        <f t="shared" si="5"/>
        <v>88.734576323896093</v>
      </c>
      <c r="K18" s="18">
        <f t="shared" si="5"/>
        <v>90.089170467677704</v>
      </c>
      <c r="L18" s="18">
        <f t="shared" si="5"/>
        <v>91.452564066937811</v>
      </c>
      <c r="M18" s="18">
        <f t="shared" si="5"/>
        <v>92.823836997857882</v>
      </c>
      <c r="N18" s="18">
        <f t="shared" si="5"/>
        <v>94.204115822799309</v>
      </c>
      <c r="O18" s="18">
        <f t="shared" si="5"/>
        <v>95.592974102503106</v>
      </c>
      <c r="P18" s="18">
        <f t="shared" si="5"/>
        <v>96.98892332814934</v>
      </c>
      <c r="Q18" s="18">
        <f t="shared" si="5"/>
        <v>98.395307156902973</v>
      </c>
      <c r="R18" s="18">
        <f t="shared" si="5"/>
        <v>99.807153224557538</v>
      </c>
      <c r="S18" s="18">
        <f t="shared" si="5"/>
        <v>101.22460115973796</v>
      </c>
      <c r="T18" s="18">
        <f t="shared" si="5"/>
        <v>102.65228679825294</v>
      </c>
      <c r="U18" s="18">
        <f t="shared" si="5"/>
        <v>104.09183657158519</v>
      </c>
      <c r="V18" s="18">
        <f t="shared" si="5"/>
        <v>105.54295928617066</v>
      </c>
      <c r="W18" s="18">
        <f t="shared" si="5"/>
        <v>107.00533972271832</v>
      </c>
      <c r="X18" s="18">
        <f t="shared" si="5"/>
        <v>108.47863749798191</v>
      </c>
    </row>
    <row r="19" spans="1:24" x14ac:dyDescent="0.25">
      <c r="B19" s="53" t="s">
        <v>70</v>
      </c>
      <c r="C19" s="53"/>
      <c r="D19" s="53"/>
      <c r="E19" s="53"/>
      <c r="F19" s="53"/>
      <c r="G19" s="53"/>
      <c r="H19" s="53"/>
      <c r="I19" s="53"/>
      <c r="J19" s="53"/>
      <c r="K19" s="53"/>
      <c r="L19" s="53"/>
      <c r="M19" s="53"/>
      <c r="N19" s="53"/>
      <c r="O19" s="53"/>
      <c r="P19" s="53"/>
      <c r="Q19" s="53"/>
      <c r="R19" s="53"/>
      <c r="S19" s="53"/>
      <c r="T19" s="53"/>
      <c r="U19" s="53"/>
      <c r="V19" s="53"/>
      <c r="W19" s="53"/>
      <c r="X19" s="53"/>
    </row>
    <row r="20" spans="1:24" x14ac:dyDescent="0.25">
      <c r="B20" s="15" t="s">
        <v>362</v>
      </c>
      <c r="C20" s="15"/>
      <c r="D20" s="15"/>
      <c r="E20" s="17">
        <f>(-0.0579*E18)+63.133</f>
        <v>58.644849049393592</v>
      </c>
      <c r="F20" s="46"/>
      <c r="G20" s="46"/>
      <c r="H20" s="46"/>
      <c r="I20" s="46"/>
      <c r="J20" s="46"/>
      <c r="K20" s="46"/>
      <c r="L20" s="46"/>
      <c r="M20" s="46"/>
      <c r="N20" s="46"/>
      <c r="O20" s="46"/>
      <c r="P20" s="46"/>
      <c r="Q20" s="46"/>
      <c r="R20" s="46"/>
      <c r="S20" s="46"/>
      <c r="T20" s="46"/>
      <c r="U20" s="46"/>
      <c r="V20" s="46"/>
      <c r="W20" s="46"/>
      <c r="X20" s="46"/>
    </row>
    <row r="21" spans="1:24" x14ac:dyDescent="0.25">
      <c r="A21" s="63">
        <v>1.03</v>
      </c>
      <c r="B21" s="3" t="s">
        <v>364</v>
      </c>
      <c r="C21" s="10"/>
      <c r="D21" s="10"/>
      <c r="E21" s="14">
        <f>E15*E20</f>
        <v>1409225.3860596493</v>
      </c>
      <c r="F21" s="10">
        <f>E21*$A21</f>
        <v>1451502.1476414388</v>
      </c>
      <c r="G21" s="10">
        <f t="shared" ref="G21:X21" si="6">F21*$A21</f>
        <v>1495047.2120706819</v>
      </c>
      <c r="H21" s="10">
        <f t="shared" si="6"/>
        <v>1539898.6284328024</v>
      </c>
      <c r="I21" s="10">
        <f t="shared" si="6"/>
        <v>1586095.5872857864</v>
      </c>
      <c r="J21" s="10">
        <f t="shared" si="6"/>
        <v>1633678.45490436</v>
      </c>
      <c r="K21" s="10">
        <f t="shared" si="6"/>
        <v>1682688.8085514908</v>
      </c>
      <c r="L21" s="10">
        <f t="shared" si="6"/>
        <v>1733169.4728080356</v>
      </c>
      <c r="M21" s="10">
        <f t="shared" si="6"/>
        <v>1785164.5569922766</v>
      </c>
      <c r="N21" s="10">
        <f t="shared" si="6"/>
        <v>1838719.4937020449</v>
      </c>
      <c r="O21" s="10">
        <f t="shared" si="6"/>
        <v>1893881.0785131063</v>
      </c>
      <c r="P21" s="10">
        <f t="shared" si="6"/>
        <v>1950697.5108684995</v>
      </c>
      <c r="Q21" s="10">
        <f t="shared" si="6"/>
        <v>2009218.4361945547</v>
      </c>
      <c r="R21" s="10">
        <f t="shared" si="6"/>
        <v>2069494.9892803913</v>
      </c>
      <c r="S21" s="10">
        <f t="shared" si="6"/>
        <v>2131579.8389588031</v>
      </c>
      <c r="T21" s="10">
        <f t="shared" si="6"/>
        <v>2195527.2341275671</v>
      </c>
      <c r="U21" s="10">
        <f t="shared" si="6"/>
        <v>2261393.0511513944</v>
      </c>
      <c r="V21" s="10">
        <f t="shared" si="6"/>
        <v>2329234.8426859365</v>
      </c>
      <c r="W21" s="10">
        <f t="shared" si="6"/>
        <v>2399111.8879665146</v>
      </c>
      <c r="X21" s="10">
        <f t="shared" si="6"/>
        <v>2471085.24460551</v>
      </c>
    </row>
    <row r="22" spans="1:24" x14ac:dyDescent="0.25">
      <c r="A22" s="70"/>
      <c r="B22" s="3" t="s">
        <v>365</v>
      </c>
      <c r="C22" s="10"/>
      <c r="D22" s="10"/>
      <c r="E22" s="10"/>
      <c r="F22" s="10"/>
      <c r="G22" s="10"/>
      <c r="H22" s="10"/>
      <c r="I22" s="10"/>
      <c r="J22" s="10"/>
      <c r="K22" s="10"/>
      <c r="L22" s="10"/>
      <c r="M22" s="10"/>
      <c r="N22" s="10"/>
      <c r="O22" s="10"/>
      <c r="P22" s="10"/>
      <c r="Q22" s="10"/>
      <c r="R22" s="10"/>
      <c r="S22" s="10"/>
      <c r="T22" s="10"/>
      <c r="U22" s="10"/>
      <c r="V22" s="10"/>
      <c r="W22" s="10"/>
      <c r="X22" s="10"/>
    </row>
    <row r="23" spans="1:24" x14ac:dyDescent="0.25">
      <c r="A23" s="70"/>
      <c r="B23" s="3" t="s">
        <v>254</v>
      </c>
      <c r="C23" s="10">
        <f>SUM(C21:C22)</f>
        <v>0</v>
      </c>
      <c r="D23" s="10">
        <f t="shared" ref="D23:X23" si="7">SUM(D21:D22)</f>
        <v>0</v>
      </c>
      <c r="E23" s="10">
        <f t="shared" si="7"/>
        <v>1409225.3860596493</v>
      </c>
      <c r="F23" s="10">
        <f t="shared" si="7"/>
        <v>1451502.1476414388</v>
      </c>
      <c r="G23" s="10">
        <f t="shared" si="7"/>
        <v>1495047.2120706819</v>
      </c>
      <c r="H23" s="10">
        <f t="shared" si="7"/>
        <v>1539898.6284328024</v>
      </c>
      <c r="I23" s="10">
        <f t="shared" si="7"/>
        <v>1586095.5872857864</v>
      </c>
      <c r="J23" s="10">
        <f t="shared" si="7"/>
        <v>1633678.45490436</v>
      </c>
      <c r="K23" s="10">
        <f t="shared" si="7"/>
        <v>1682688.8085514908</v>
      </c>
      <c r="L23" s="10">
        <f t="shared" si="7"/>
        <v>1733169.4728080356</v>
      </c>
      <c r="M23" s="10">
        <f t="shared" si="7"/>
        <v>1785164.5569922766</v>
      </c>
      <c r="N23" s="10">
        <f t="shared" si="7"/>
        <v>1838719.4937020449</v>
      </c>
      <c r="O23" s="10">
        <f t="shared" si="7"/>
        <v>1893881.0785131063</v>
      </c>
      <c r="P23" s="10">
        <f t="shared" si="7"/>
        <v>1950697.5108684995</v>
      </c>
      <c r="Q23" s="10">
        <f t="shared" si="7"/>
        <v>2009218.4361945547</v>
      </c>
      <c r="R23" s="10">
        <f t="shared" si="7"/>
        <v>2069494.9892803913</v>
      </c>
      <c r="S23" s="10">
        <f t="shared" si="7"/>
        <v>2131579.8389588031</v>
      </c>
      <c r="T23" s="10">
        <f t="shared" si="7"/>
        <v>2195527.2341275671</v>
      </c>
      <c r="U23" s="10">
        <f t="shared" si="7"/>
        <v>2261393.0511513944</v>
      </c>
      <c r="V23" s="10">
        <f t="shared" si="7"/>
        <v>2329234.8426859365</v>
      </c>
      <c r="W23" s="10">
        <f t="shared" si="7"/>
        <v>2399111.8879665146</v>
      </c>
      <c r="X23" s="10">
        <f t="shared" si="7"/>
        <v>2471085.24460551</v>
      </c>
    </row>
    <row r="24" spans="1:24" x14ac:dyDescent="0.25">
      <c r="B24" s="3" t="s">
        <v>255</v>
      </c>
      <c r="C24" s="12"/>
      <c r="D24" s="12"/>
      <c r="E24" s="12">
        <f t="shared" ref="E24:X24" si="8">E23/E15</f>
        <v>58.644849049393592</v>
      </c>
      <c r="F24" s="12">
        <f t="shared" si="8"/>
        <v>57.500616746451698</v>
      </c>
      <c r="G24" s="12">
        <f t="shared" si="8"/>
        <v>57.328016020635083</v>
      </c>
      <c r="H24" s="12">
        <f t="shared" si="8"/>
        <v>57.723279351777272</v>
      </c>
      <c r="I24" s="12">
        <f t="shared" si="8"/>
        <v>58.546217706647973</v>
      </c>
      <c r="J24" s="12">
        <f t="shared" si="8"/>
        <v>59.389819820126867</v>
      </c>
      <c r="K24" s="12">
        <f t="shared" si="8"/>
        <v>60.251730441115591</v>
      </c>
      <c r="L24" s="12">
        <f t="shared" si="8"/>
        <v>61.134089832959887</v>
      </c>
      <c r="M24" s="12">
        <f t="shared" si="8"/>
        <v>62.037893836141123</v>
      </c>
      <c r="N24" s="12">
        <f t="shared" si="8"/>
        <v>62.962781972791042</v>
      </c>
      <c r="O24" s="12">
        <f t="shared" si="8"/>
        <v>63.909443753724673</v>
      </c>
      <c r="P24" s="12">
        <f t="shared" si="8"/>
        <v>64.879291364177121</v>
      </c>
      <c r="Q24" s="12">
        <f t="shared" si="8"/>
        <v>65.870517420517857</v>
      </c>
      <c r="R24" s="12">
        <f t="shared" si="8"/>
        <v>66.886892094610758</v>
      </c>
      <c r="S24" s="12">
        <f t="shared" si="8"/>
        <v>67.928783298345579</v>
      </c>
      <c r="T24" s="12">
        <f t="shared" si="8"/>
        <v>68.993552286465714</v>
      </c>
      <c r="U24" s="12">
        <f t="shared" si="8"/>
        <v>70.080580132910086</v>
      </c>
      <c r="V24" s="12">
        <f t="shared" si="8"/>
        <v>71.190544908687045</v>
      </c>
      <c r="W24" s="12">
        <f t="shared" si="8"/>
        <v>72.324153415126375</v>
      </c>
      <c r="X24" s="12">
        <f t="shared" si="8"/>
        <v>73.482142736925482</v>
      </c>
    </row>
    <row r="25" spans="1:24" x14ac:dyDescent="0.25">
      <c r="B25" s="53" t="s">
        <v>71</v>
      </c>
      <c r="C25" s="53"/>
      <c r="D25" s="53"/>
      <c r="E25" s="53"/>
      <c r="F25" s="53"/>
      <c r="G25" s="53"/>
      <c r="H25" s="53"/>
      <c r="I25" s="53"/>
      <c r="J25" s="53"/>
      <c r="K25" s="53"/>
      <c r="L25" s="53"/>
      <c r="M25" s="53"/>
      <c r="N25" s="53"/>
      <c r="O25" s="53"/>
      <c r="P25" s="53"/>
      <c r="Q25" s="53"/>
      <c r="R25" s="53"/>
      <c r="S25" s="53"/>
      <c r="T25" s="53"/>
      <c r="U25" s="53"/>
      <c r="V25" s="53"/>
      <c r="W25" s="53"/>
      <c r="X25" s="53"/>
    </row>
    <row r="26" spans="1:24" x14ac:dyDescent="0.25">
      <c r="A26" s="63">
        <v>1.03</v>
      </c>
      <c r="B26" s="3" t="s">
        <v>366</v>
      </c>
      <c r="C26" s="12"/>
      <c r="D26" s="12"/>
      <c r="E26" s="17">
        <v>55</v>
      </c>
      <c r="F26" s="12">
        <f>E26</f>
        <v>55</v>
      </c>
      <c r="G26" s="12">
        <f>E26</f>
        <v>55</v>
      </c>
      <c r="H26" s="56">
        <f>$E$26*($A26^G$6)</f>
        <v>60.099985000000004</v>
      </c>
      <c r="I26" s="56">
        <f>H26</f>
        <v>60.099985000000004</v>
      </c>
      <c r="J26" s="56">
        <f>H26</f>
        <v>60.099985000000004</v>
      </c>
      <c r="K26" s="56">
        <f>$E$26*($A26^J$6)</f>
        <v>65.672876309094988</v>
      </c>
      <c r="L26" s="56">
        <f>K26</f>
        <v>65.672876309094988</v>
      </c>
      <c r="M26" s="56">
        <f>K26</f>
        <v>65.672876309094988</v>
      </c>
      <c r="N26" s="56">
        <f>$E$26*($A26^M$6)</f>
        <v>71.762525110608451</v>
      </c>
      <c r="O26" s="56">
        <f>N26</f>
        <v>71.762525110608451</v>
      </c>
      <c r="P26" s="56">
        <f>N26</f>
        <v>71.762525110608451</v>
      </c>
      <c r="Q26" s="56">
        <f>$E$26*($A26^P$6)</f>
        <v>78.416848776539823</v>
      </c>
      <c r="R26" s="56">
        <f>Q26</f>
        <v>78.416848776539823</v>
      </c>
      <c r="S26" s="56">
        <f>Q26</f>
        <v>78.416848776539823</v>
      </c>
      <c r="T26" s="56">
        <f>$E$26*($A26^S$6)</f>
        <v>85.688207913042049</v>
      </c>
      <c r="U26" s="56">
        <f>T26</f>
        <v>85.688207913042049</v>
      </c>
      <c r="V26" s="56">
        <f>T26</f>
        <v>85.688207913042049</v>
      </c>
      <c r="W26" s="56">
        <f>$E$26*($A26^V$6)</f>
        <v>93.633818368194682</v>
      </c>
      <c r="X26" s="56">
        <f>$E$26*($A26^W$6)</f>
        <v>96.442832919240516</v>
      </c>
    </row>
    <row r="27" spans="1:24" x14ac:dyDescent="0.25">
      <c r="B27" s="3" t="s">
        <v>263</v>
      </c>
      <c r="C27" s="10"/>
      <c r="D27" s="10"/>
      <c r="E27" s="10">
        <f t="shared" ref="E27:X27" si="9">E15*E26</f>
        <v>1321640.3058348764</v>
      </c>
      <c r="F27" s="10">
        <f t="shared" si="9"/>
        <v>1388378.4668310625</v>
      </c>
      <c r="G27" s="10">
        <f t="shared" si="9"/>
        <v>1434335.2931364286</v>
      </c>
      <c r="H27" s="10">
        <f t="shared" si="9"/>
        <v>1603302.6104827928</v>
      </c>
      <c r="I27" s="10">
        <f t="shared" si="9"/>
        <v>1628189.2279032364</v>
      </c>
      <c r="J27" s="10">
        <f t="shared" si="9"/>
        <v>1653213.4788747281</v>
      </c>
      <c r="K27" s="10">
        <f t="shared" si="9"/>
        <v>1834088.6341629589</v>
      </c>
      <c r="L27" s="10">
        <f t="shared" si="9"/>
        <v>1861845.4077164533</v>
      </c>
      <c r="M27" s="10">
        <f t="shared" si="9"/>
        <v>1889762.593365734</v>
      </c>
      <c r="N27" s="10">
        <f t="shared" si="9"/>
        <v>2095700.8204494535</v>
      </c>
      <c r="O27" s="10">
        <f t="shared" si="9"/>
        <v>2126597.8933728728</v>
      </c>
      <c r="P27" s="10">
        <f t="shared" si="9"/>
        <v>2157652.7141940305</v>
      </c>
      <c r="Q27" s="10">
        <f t="shared" si="9"/>
        <v>2391913.4757096549</v>
      </c>
      <c r="R27" s="10">
        <f t="shared" si="9"/>
        <v>2426234.3567803912</v>
      </c>
      <c r="S27" s="10">
        <f t="shared" si="9"/>
        <v>2460691.4148987061</v>
      </c>
      <c r="T27" s="10">
        <f t="shared" si="9"/>
        <v>2726788.0531145553</v>
      </c>
      <c r="U27" s="10">
        <f t="shared" si="9"/>
        <v>2765027.3096008794</v>
      </c>
      <c r="V27" s="10">
        <f t="shared" si="9"/>
        <v>2803573.9821120482</v>
      </c>
      <c r="W27" s="10">
        <f t="shared" si="9"/>
        <v>3105988.7486474318</v>
      </c>
      <c r="X27" s="10">
        <f t="shared" si="9"/>
        <v>3243216.0045726658</v>
      </c>
    </row>
    <row r="28" spans="1:24" x14ac:dyDescent="0.25">
      <c r="B28" s="3" t="s">
        <v>256</v>
      </c>
      <c r="C28" s="10"/>
      <c r="D28" s="10"/>
      <c r="E28" s="10">
        <f>E27</f>
        <v>1321640.3058348764</v>
      </c>
      <c r="F28" s="10">
        <f t="shared" ref="F28:X28" si="10">F27</f>
        <v>1388378.4668310625</v>
      </c>
      <c r="G28" s="10">
        <f t="shared" si="10"/>
        <v>1434335.2931364286</v>
      </c>
      <c r="H28" s="10">
        <f t="shared" si="10"/>
        <v>1603302.6104827928</v>
      </c>
      <c r="I28" s="10">
        <f t="shared" si="10"/>
        <v>1628189.2279032364</v>
      </c>
      <c r="J28" s="10">
        <f t="shared" si="10"/>
        <v>1653213.4788747281</v>
      </c>
      <c r="K28" s="10">
        <f t="shared" si="10"/>
        <v>1834088.6341629589</v>
      </c>
      <c r="L28" s="10">
        <f t="shared" si="10"/>
        <v>1861845.4077164533</v>
      </c>
      <c r="M28" s="10">
        <f t="shared" si="10"/>
        <v>1889762.593365734</v>
      </c>
      <c r="N28" s="10">
        <f t="shared" si="10"/>
        <v>2095700.8204494535</v>
      </c>
      <c r="O28" s="10">
        <f t="shared" si="10"/>
        <v>2126597.8933728728</v>
      </c>
      <c r="P28" s="10">
        <f t="shared" si="10"/>
        <v>2157652.7141940305</v>
      </c>
      <c r="Q28" s="10">
        <f t="shared" si="10"/>
        <v>2391913.4757096549</v>
      </c>
      <c r="R28" s="10">
        <f t="shared" si="10"/>
        <v>2426234.3567803912</v>
      </c>
      <c r="S28" s="10">
        <f t="shared" si="10"/>
        <v>2460691.4148987061</v>
      </c>
      <c r="T28" s="10">
        <f t="shared" si="10"/>
        <v>2726788.0531145553</v>
      </c>
      <c r="U28" s="10">
        <f t="shared" si="10"/>
        <v>2765027.3096008794</v>
      </c>
      <c r="V28" s="10">
        <f t="shared" si="10"/>
        <v>2803573.9821120482</v>
      </c>
      <c r="W28" s="10">
        <f t="shared" si="10"/>
        <v>3105988.7486474318</v>
      </c>
      <c r="X28" s="10">
        <f t="shared" si="10"/>
        <v>3243216.0045726658</v>
      </c>
    </row>
    <row r="29" spans="1:24" x14ac:dyDescent="0.25">
      <c r="B29" s="53" t="s">
        <v>72</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B30" s="3" t="s">
        <v>257</v>
      </c>
      <c r="C30" s="10">
        <f t="shared" ref="C30:D30" si="11">C28-C23</f>
        <v>0</v>
      </c>
      <c r="D30" s="10">
        <f t="shared" si="11"/>
        <v>0</v>
      </c>
      <c r="E30" s="10">
        <f>E28-E23</f>
        <v>-87585.080224772915</v>
      </c>
      <c r="F30" s="10">
        <f t="shared" ref="F30:X30" si="12">F28-F23</f>
        <v>-63123.680810376303</v>
      </c>
      <c r="G30" s="10">
        <f t="shared" si="12"/>
        <v>-60711.918934253277</v>
      </c>
      <c r="H30" s="10">
        <f t="shared" si="12"/>
        <v>63403.982049990445</v>
      </c>
      <c r="I30" s="10">
        <f t="shared" si="12"/>
        <v>42093.640617450001</v>
      </c>
      <c r="J30" s="10">
        <f t="shared" si="12"/>
        <v>19535.023970368085</v>
      </c>
      <c r="K30" s="10">
        <f t="shared" si="12"/>
        <v>151399.82561146817</v>
      </c>
      <c r="L30" s="10">
        <f t="shared" si="12"/>
        <v>128675.93490841775</v>
      </c>
      <c r="M30" s="10">
        <f t="shared" si="12"/>
        <v>104598.03637345741</v>
      </c>
      <c r="N30" s="10">
        <f t="shared" si="12"/>
        <v>256981.3267474086</v>
      </c>
      <c r="O30" s="10">
        <f t="shared" si="12"/>
        <v>232716.81485976651</v>
      </c>
      <c r="P30" s="10">
        <f t="shared" si="12"/>
        <v>206955.20332553098</v>
      </c>
      <c r="Q30" s="10">
        <f t="shared" si="12"/>
        <v>382695.03951510019</v>
      </c>
      <c r="R30" s="10">
        <f t="shared" si="12"/>
        <v>356739.36749999993</v>
      </c>
      <c r="S30" s="10">
        <f t="shared" si="12"/>
        <v>329111.57593990304</v>
      </c>
      <c r="T30" s="10">
        <f t="shared" si="12"/>
        <v>531260.81898698816</v>
      </c>
      <c r="U30" s="10">
        <f t="shared" si="12"/>
        <v>503634.25844948506</v>
      </c>
      <c r="V30" s="10">
        <f t="shared" si="12"/>
        <v>474339.13942611171</v>
      </c>
      <c r="W30" s="10">
        <f t="shared" si="12"/>
        <v>706876.86068091728</v>
      </c>
      <c r="X30" s="10">
        <f t="shared" si="12"/>
        <v>772130.75996715575</v>
      </c>
    </row>
    <row r="31" spans="1:24" x14ac:dyDescent="0.25">
      <c r="B31" s="3" t="s">
        <v>258</v>
      </c>
      <c r="C31" s="10">
        <f t="shared" ref="C31:X31" si="13">C30/((1+$C$5)^C$7)</f>
        <v>0</v>
      </c>
      <c r="D31" s="10">
        <f t="shared" si="13"/>
        <v>0</v>
      </c>
      <c r="E31" s="10">
        <f t="shared" si="13"/>
        <v>-77862.817393723075</v>
      </c>
      <c r="F31" s="10">
        <f t="shared" si="13"/>
        <v>-53958.386909932335</v>
      </c>
      <c r="G31" s="10">
        <f t="shared" si="13"/>
        <v>-49900.771875439088</v>
      </c>
      <c r="H31" s="10">
        <f t="shared" si="13"/>
        <v>50109.088003240868</v>
      </c>
      <c r="I31" s="10">
        <f t="shared" si="13"/>
        <v>31987.707327726152</v>
      </c>
      <c r="J31" s="10">
        <f t="shared" si="13"/>
        <v>14274.050669626924</v>
      </c>
      <c r="K31" s="10">
        <f t="shared" si="13"/>
        <v>106371.50924356564</v>
      </c>
      <c r="L31" s="10">
        <f t="shared" si="13"/>
        <v>86928.851014287793</v>
      </c>
      <c r="M31" s="10">
        <f t="shared" si="13"/>
        <v>67944.889907159042</v>
      </c>
      <c r="N31" s="10">
        <f t="shared" si="13"/>
        <v>160509.7784836021</v>
      </c>
      <c r="O31" s="10">
        <f t="shared" si="13"/>
        <v>139763.68841257732</v>
      </c>
      <c r="P31" s="10">
        <f t="shared" si="13"/>
        <v>119511.47318081466</v>
      </c>
      <c r="Q31" s="10">
        <f t="shared" si="13"/>
        <v>212496.97080718915</v>
      </c>
      <c r="R31" s="10">
        <f t="shared" si="13"/>
        <v>190466.06489724579</v>
      </c>
      <c r="S31" s="10">
        <f t="shared" si="13"/>
        <v>168957.0779876594</v>
      </c>
      <c r="T31" s="10">
        <f t="shared" si="13"/>
        <v>262245.27984348062</v>
      </c>
      <c r="U31" s="10">
        <f t="shared" si="13"/>
        <v>239046.18526475728</v>
      </c>
      <c r="V31" s="10">
        <f t="shared" si="13"/>
        <v>216482.19130643201</v>
      </c>
      <c r="W31" s="10">
        <f t="shared" si="13"/>
        <v>310201.31902549992</v>
      </c>
      <c r="X31" s="10">
        <f t="shared" si="13"/>
        <v>772130.75996715575</v>
      </c>
    </row>
    <row r="32" spans="1:24" x14ac:dyDescent="0.25">
      <c r="B32" s="3" t="s">
        <v>259</v>
      </c>
      <c r="C32" s="10">
        <f>SUM($C30:C30)</f>
        <v>0</v>
      </c>
      <c r="D32" s="10">
        <f>SUM($C30:D30)</f>
        <v>0</v>
      </c>
      <c r="E32" s="10">
        <f>SUM($C30:E30)</f>
        <v>-87585.080224772915</v>
      </c>
      <c r="F32" s="10">
        <f>SUM($C30:F30)</f>
        <v>-150708.76103514922</v>
      </c>
      <c r="G32" s="10">
        <f>SUM($C30:G30)</f>
        <v>-211420.6799694025</v>
      </c>
      <c r="H32" s="10">
        <f>SUM($C30:H30)</f>
        <v>-148016.69791941205</v>
      </c>
      <c r="I32" s="10">
        <f>SUM($C30:I30)</f>
        <v>-105923.05730196205</v>
      </c>
      <c r="J32" s="10">
        <f>SUM($C30:J30)</f>
        <v>-86388.033331593964</v>
      </c>
      <c r="K32" s="10">
        <f>SUM($C30:K30)</f>
        <v>65011.792279874207</v>
      </c>
      <c r="L32" s="10">
        <f>SUM($C30:L30)</f>
        <v>193687.72718829196</v>
      </c>
      <c r="M32" s="10">
        <f>SUM($C30:M30)</f>
        <v>298285.76356174937</v>
      </c>
      <c r="N32" s="10">
        <f>SUM($C30:N30)</f>
        <v>555267.09030915797</v>
      </c>
      <c r="O32" s="10">
        <f>SUM($C30:O30)</f>
        <v>787983.90516892448</v>
      </c>
      <c r="P32" s="10">
        <f>SUM($C30:P30)</f>
        <v>994939.10849445546</v>
      </c>
      <c r="Q32" s="10">
        <f>SUM($C30:Q30)</f>
        <v>1377634.1480095556</v>
      </c>
      <c r="R32" s="10">
        <f>SUM($C30:R30)</f>
        <v>1734373.5155095556</v>
      </c>
      <c r="S32" s="10">
        <f>SUM($C30:S30)</f>
        <v>2063485.0914494586</v>
      </c>
      <c r="T32" s="10">
        <f>SUM($C30:T30)</f>
        <v>2594745.9104364468</v>
      </c>
      <c r="U32" s="10">
        <f>SUM($C30:U30)</f>
        <v>3098380.1688859318</v>
      </c>
      <c r="V32" s="10">
        <f>SUM($C30:V30)</f>
        <v>3572719.3083120435</v>
      </c>
      <c r="W32" s="10">
        <f>SUM($C30:W30)</f>
        <v>4279596.1689929608</v>
      </c>
      <c r="X32" s="10">
        <f>SUM($C30:X30)</f>
        <v>5051726.9289601166</v>
      </c>
    </row>
    <row r="33" spans="2:24" x14ac:dyDescent="0.25">
      <c r="B33" s="3" t="s">
        <v>260</v>
      </c>
      <c r="C33" s="10">
        <f>SUM($C31:C31)</f>
        <v>0</v>
      </c>
      <c r="D33" s="10">
        <f>SUM($C31:D31)</f>
        <v>0</v>
      </c>
      <c r="E33" s="10">
        <f>SUM($C31:E31)</f>
        <v>-77862.817393723075</v>
      </c>
      <c r="F33" s="10">
        <f>SUM($C31:F31)</f>
        <v>-131821.20430365542</v>
      </c>
      <c r="G33" s="10">
        <f>SUM($C31:G31)</f>
        <v>-181721.97617909452</v>
      </c>
      <c r="H33" s="10">
        <f>SUM($C31:H31)</f>
        <v>-131612.88817585364</v>
      </c>
      <c r="I33" s="10">
        <f>SUM($C31:I31)</f>
        <v>-99625.180848127493</v>
      </c>
      <c r="J33" s="10">
        <f>SUM($C31:J31)</f>
        <v>-85351.130178500563</v>
      </c>
      <c r="K33" s="10">
        <f>SUM($C31:K31)</f>
        <v>21020.379065065077</v>
      </c>
      <c r="L33" s="10">
        <f>SUM($C31:L31)</f>
        <v>107949.23007935287</v>
      </c>
      <c r="M33" s="10">
        <f>SUM($C31:M31)</f>
        <v>175894.11998651191</v>
      </c>
      <c r="N33" s="10">
        <f>SUM($C31:N31)</f>
        <v>336403.89847011399</v>
      </c>
      <c r="O33" s="10">
        <f>SUM($C31:O31)</f>
        <v>476167.58688269131</v>
      </c>
      <c r="P33" s="10">
        <f>SUM($C31:P31)</f>
        <v>595679.06006350601</v>
      </c>
      <c r="Q33" s="10">
        <f>SUM($C31:Q31)</f>
        <v>808176.03087069513</v>
      </c>
      <c r="R33" s="10">
        <f>SUM($C31:R31)</f>
        <v>998642.09576794086</v>
      </c>
      <c r="S33" s="10">
        <f>SUM($C31:S31)</f>
        <v>1167599.1737556003</v>
      </c>
      <c r="T33" s="10">
        <f>SUM($C31:T31)</f>
        <v>1429844.4535990809</v>
      </c>
      <c r="U33" s="10">
        <f>SUM($C31:U31)</f>
        <v>1668890.6388638383</v>
      </c>
      <c r="V33" s="10">
        <f>SUM($C31:V31)</f>
        <v>1885372.8301702703</v>
      </c>
      <c r="W33" s="10">
        <f>SUM($C31:W31)</f>
        <v>2195574.1491957703</v>
      </c>
      <c r="X33" s="10">
        <f>SUM($C31:X31)</f>
        <v>2967704.909162926</v>
      </c>
    </row>
    <row r="34" spans="2:24" x14ac:dyDescent="0.25">
      <c r="C34" s="2"/>
      <c r="D34" s="2"/>
    </row>
    <row r="35" spans="2:24" ht="15" customHeight="1" x14ac:dyDescent="0.25">
      <c r="B35" t="s">
        <v>360</v>
      </c>
      <c r="C35" s="5"/>
      <c r="D35" s="5"/>
    </row>
    <row r="36" spans="2:24" x14ac:dyDescent="0.25">
      <c r="B36" t="s">
        <v>361</v>
      </c>
    </row>
    <row r="37" spans="2:24" x14ac:dyDescent="0.25">
      <c r="B37" s="142" t="s">
        <v>363</v>
      </c>
      <c r="C37" s="142"/>
      <c r="D37" s="142"/>
      <c r="E37" s="142"/>
      <c r="F37" s="142"/>
      <c r="G37" s="11"/>
    </row>
    <row r="38" spans="2:24" x14ac:dyDescent="0.25">
      <c r="B38" t="s">
        <v>369</v>
      </c>
      <c r="C38" s="142"/>
      <c r="D38" s="142"/>
      <c r="E38" s="144">
        <f>A21-1</f>
        <v>3.0000000000000027E-2</v>
      </c>
      <c r="F38" s="142"/>
      <c r="G38" s="11"/>
    </row>
    <row r="39" spans="2:24" x14ac:dyDescent="0.25">
      <c r="B39" s="142" t="s">
        <v>367</v>
      </c>
      <c r="C39" s="143"/>
      <c r="D39" s="143"/>
      <c r="F39" s="142"/>
      <c r="G39" s="11"/>
    </row>
    <row r="40" spans="2:24" x14ac:dyDescent="0.25">
      <c r="B40" s="142" t="s">
        <v>368</v>
      </c>
      <c r="E40" s="144">
        <f>A26-1</f>
        <v>3.0000000000000027E-2</v>
      </c>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0"/>
  <sheetViews>
    <sheetView zoomScale="80" zoomScaleNormal="80" workbookViewId="0">
      <selection sqref="A1:A4"/>
    </sheetView>
  </sheetViews>
  <sheetFormatPr defaultRowHeight="15" x14ac:dyDescent="0.25"/>
  <cols>
    <col min="1" max="1" width="9.140625" customWidth="1"/>
    <col min="2" max="2" width="59.42578125" customWidth="1"/>
    <col min="3" max="3" width="11.85546875" customWidth="1"/>
    <col min="4" max="4" width="12.140625" customWidth="1"/>
    <col min="5" max="5" width="13.28515625" customWidth="1"/>
    <col min="6" max="6" width="13.85546875" customWidth="1"/>
    <col min="7" max="7" width="14" customWidth="1"/>
    <col min="8" max="8" width="14.42578125" customWidth="1"/>
    <col min="9" max="9" width="14.140625" customWidth="1"/>
    <col min="10" max="10" width="12.5703125" customWidth="1"/>
    <col min="11" max="11" width="13.28515625" customWidth="1"/>
    <col min="12" max="12" width="11.85546875" customWidth="1"/>
    <col min="13" max="13" width="13.140625" customWidth="1"/>
    <col min="14" max="14" width="11.5703125" customWidth="1"/>
    <col min="15" max="15" width="10.7109375" customWidth="1"/>
    <col min="16" max="16" width="11.42578125" customWidth="1"/>
    <col min="17" max="17" width="11" customWidth="1"/>
    <col min="18" max="18" width="12.140625" customWidth="1"/>
    <col min="19" max="19" width="11" customWidth="1"/>
    <col min="20" max="20" width="10.7109375" customWidth="1"/>
    <col min="21" max="21" width="11.42578125" customWidth="1"/>
    <col min="22" max="22" width="10.7109375" customWidth="1"/>
    <col min="23" max="23" width="11.42578125" customWidth="1"/>
  </cols>
  <sheetData>
    <row r="1" spans="1:24" ht="18" x14ac:dyDescent="0.25">
      <c r="A1" s="332" t="s">
        <v>528</v>
      </c>
      <c r="B1" s="1"/>
    </row>
    <row r="2" spans="1:24" x14ac:dyDescent="0.25">
      <c r="A2" s="335" t="s">
        <v>647</v>
      </c>
      <c r="B2" s="1"/>
      <c r="C2" s="1"/>
    </row>
    <row r="3" spans="1:24" x14ac:dyDescent="0.25">
      <c r="A3" s="335" t="s">
        <v>642</v>
      </c>
      <c r="B3" s="1"/>
      <c r="C3" s="1"/>
    </row>
    <row r="4" spans="1:24" x14ac:dyDescent="0.25">
      <c r="A4" s="335" t="s">
        <v>648</v>
      </c>
      <c r="B4" s="1"/>
    </row>
    <row r="5" spans="1:24" x14ac:dyDescent="0.25">
      <c r="B5" t="s">
        <v>73</v>
      </c>
      <c r="C5" s="72">
        <v>0.04</v>
      </c>
    </row>
    <row r="6" spans="1:24" x14ac:dyDescent="0.25">
      <c r="B6" s="3" t="s">
        <v>74</v>
      </c>
      <c r="C6" s="3" t="s">
        <v>87</v>
      </c>
      <c r="D6" s="3" t="s">
        <v>87</v>
      </c>
      <c r="E6" s="3">
        <v>1</v>
      </c>
      <c r="F6" s="3">
        <v>2</v>
      </c>
      <c r="G6" s="3">
        <v>3</v>
      </c>
      <c r="H6" s="3">
        <v>4</v>
      </c>
      <c r="I6" s="3">
        <v>5</v>
      </c>
      <c r="J6" s="3">
        <v>6</v>
      </c>
      <c r="K6" s="3">
        <v>7</v>
      </c>
      <c r="L6" s="3">
        <v>8</v>
      </c>
      <c r="M6" s="3">
        <v>9</v>
      </c>
      <c r="N6" s="3">
        <v>10</v>
      </c>
      <c r="O6" s="3">
        <v>11</v>
      </c>
      <c r="P6" s="3">
        <v>12</v>
      </c>
      <c r="Q6" s="3">
        <v>13</v>
      </c>
      <c r="R6" s="3">
        <v>14</v>
      </c>
      <c r="S6" s="3">
        <v>15</v>
      </c>
      <c r="T6" s="3">
        <v>16</v>
      </c>
      <c r="U6" s="3">
        <v>17</v>
      </c>
      <c r="V6" s="3">
        <v>18</v>
      </c>
      <c r="W6" s="3">
        <v>19</v>
      </c>
      <c r="X6" s="3"/>
    </row>
    <row r="7" spans="1:24" x14ac:dyDescent="0.25">
      <c r="B7" s="3" t="s">
        <v>75</v>
      </c>
      <c r="C7" s="3">
        <v>1</v>
      </c>
      <c r="D7" s="3">
        <v>2</v>
      </c>
      <c r="E7" s="3">
        <v>3</v>
      </c>
      <c r="F7" s="3">
        <v>4</v>
      </c>
      <c r="G7" s="3">
        <v>5</v>
      </c>
      <c r="H7" s="3">
        <v>6</v>
      </c>
      <c r="I7" s="3">
        <v>7</v>
      </c>
      <c r="J7" s="3">
        <v>8</v>
      </c>
      <c r="K7" s="3">
        <v>9</v>
      </c>
      <c r="L7" s="3">
        <v>10</v>
      </c>
      <c r="M7" s="3">
        <v>11</v>
      </c>
      <c r="N7" s="3">
        <v>12</v>
      </c>
      <c r="O7" s="3">
        <v>13</v>
      </c>
      <c r="P7" s="3">
        <v>14</v>
      </c>
      <c r="Q7" s="3">
        <v>15</v>
      </c>
      <c r="R7" s="3">
        <v>16</v>
      </c>
      <c r="S7" s="3">
        <v>17</v>
      </c>
      <c r="T7" s="3">
        <v>18</v>
      </c>
      <c r="U7" s="3">
        <v>19</v>
      </c>
      <c r="V7" s="3">
        <v>20</v>
      </c>
      <c r="W7" s="3">
        <v>21</v>
      </c>
      <c r="X7" s="3"/>
    </row>
    <row r="8" spans="1:24" x14ac:dyDescent="0.25">
      <c r="B8" s="3" t="s">
        <v>76</v>
      </c>
      <c r="C8" s="3" t="s">
        <v>88</v>
      </c>
      <c r="D8" s="3" t="s">
        <v>89</v>
      </c>
      <c r="E8" s="3" t="s">
        <v>90</v>
      </c>
      <c r="F8" s="3" t="s">
        <v>91</v>
      </c>
      <c r="G8" s="3" t="s">
        <v>92</v>
      </c>
      <c r="H8" s="3" t="s">
        <v>93</v>
      </c>
      <c r="I8" s="3" t="s">
        <v>106</v>
      </c>
      <c r="J8" s="3" t="s">
        <v>107</v>
      </c>
      <c r="K8" s="3" t="s">
        <v>108</v>
      </c>
      <c r="L8" s="3" t="s">
        <v>109</v>
      </c>
      <c r="M8" s="3" t="s">
        <v>110</v>
      </c>
      <c r="N8" s="3" t="s">
        <v>111</v>
      </c>
      <c r="O8" s="3" t="s">
        <v>112</v>
      </c>
      <c r="P8" s="3" t="s">
        <v>113</v>
      </c>
      <c r="Q8" s="3" t="s">
        <v>114</v>
      </c>
      <c r="R8" s="3" t="s">
        <v>115</v>
      </c>
      <c r="S8" s="3" t="s">
        <v>116</v>
      </c>
      <c r="T8" s="3" t="s">
        <v>117</v>
      </c>
      <c r="U8" s="3" t="s">
        <v>266</v>
      </c>
      <c r="V8" s="3" t="s">
        <v>267</v>
      </c>
      <c r="W8" s="3" t="s">
        <v>268</v>
      </c>
      <c r="X8" s="3" t="s">
        <v>269</v>
      </c>
    </row>
    <row r="9" spans="1:24" x14ac:dyDescent="0.25">
      <c r="A9" t="s">
        <v>354</v>
      </c>
      <c r="B9" s="53" t="s">
        <v>69</v>
      </c>
      <c r="C9" s="53"/>
      <c r="D9" s="53"/>
      <c r="E9" s="53"/>
      <c r="F9" s="53"/>
      <c r="G9" s="53"/>
      <c r="H9" s="53"/>
      <c r="I9" s="53"/>
      <c r="J9" s="53"/>
      <c r="K9" s="53"/>
      <c r="L9" s="53"/>
      <c r="M9" s="53"/>
      <c r="N9" s="53"/>
      <c r="O9" s="53"/>
      <c r="P9" s="53"/>
      <c r="Q9" s="53"/>
      <c r="R9" s="53"/>
      <c r="S9" s="53"/>
      <c r="T9" s="53"/>
      <c r="U9" s="53"/>
      <c r="V9" s="53"/>
      <c r="W9" s="53"/>
      <c r="X9" s="53"/>
    </row>
    <row r="10" spans="1:24" x14ac:dyDescent="0.25">
      <c r="B10" s="3" t="s">
        <v>358</v>
      </c>
      <c r="C10" s="141"/>
      <c r="D10" s="141"/>
      <c r="E10" s="141"/>
      <c r="F10" s="141">
        <f>'A1'!I23</f>
        <v>5.5672637918686124E-2</v>
      </c>
      <c r="G10" s="141">
        <f>'A1'!J23</f>
        <v>3.5425139588430327E-2</v>
      </c>
      <c r="H10" s="141">
        <f>'A1'!K23</f>
        <v>2.5250098587012271E-2</v>
      </c>
      <c r="I10" s="141">
        <f>'A1'!L23</f>
        <v>1.5076361007078928E-2</v>
      </c>
      <c r="J10" s="141">
        <f>'A1'!M23</f>
        <v>1.4889230570812472E-2</v>
      </c>
      <c r="K10" s="141">
        <f>'A1'!N23</f>
        <v>1.4781371242533424E-2</v>
      </c>
      <c r="L10" s="141">
        <f>'A1'!O23</f>
        <v>1.4640456165749632E-2</v>
      </c>
      <c r="M10" s="141">
        <f>'A1'!P23</f>
        <v>1.4482956643720247E-2</v>
      </c>
      <c r="N10" s="141">
        <f>'A1'!Q23</f>
        <v>1.4340114318465758E-2</v>
      </c>
      <c r="O10" s="141">
        <f>'A1'!R23</f>
        <v>1.4211344546685175E-2</v>
      </c>
      <c r="P10" s="141">
        <f>'A1'!S23</f>
        <v>1.4035347943658381E-2</v>
      </c>
      <c r="Q10" s="141">
        <f>'A1'!T23</f>
        <v>1.3933961656119712E-2</v>
      </c>
      <c r="R10" s="141">
        <f>'A1'!U23</f>
        <v>1.3770214780328763E-2</v>
      </c>
      <c r="S10" s="141">
        <f>'A1'!V23</f>
        <v>1.3590356417328796E-2</v>
      </c>
      <c r="T10" s="141">
        <f>'A1'!W23</f>
        <v>1.3468337462909312E-2</v>
      </c>
      <c r="U10" s="141">
        <f>'A1'!X23</f>
        <v>1.3370226243864903E-2</v>
      </c>
      <c r="V10" s="141">
        <f>'A1'!Y23</f>
        <v>1.3269337369140833E-2</v>
      </c>
      <c r="W10" s="141">
        <f>'A1'!Z23</f>
        <v>1.3165571824770078E-2</v>
      </c>
      <c r="X10" s="141">
        <f>'A1'!AA23</f>
        <v>1.3058826029787005E-2</v>
      </c>
    </row>
    <row r="11" spans="1:24" x14ac:dyDescent="0.25">
      <c r="A11" s="70"/>
      <c r="B11" s="3" t="s">
        <v>357</v>
      </c>
      <c r="C11" s="49"/>
      <c r="D11" s="49"/>
      <c r="E11" s="49">
        <f>'A1'!I10</f>
        <v>6716.4051872502951</v>
      </c>
      <c r="F11" s="49">
        <f>'A1'!J10</f>
        <v>6965.9426139134375</v>
      </c>
      <c r="G11" s="49">
        <f>'A1'!K10</f>
        <v>7154.0452909454953</v>
      </c>
      <c r="H11" s="49">
        <f>'A1'!L10</f>
        <v>7274.6240163381981</v>
      </c>
      <c r="I11" s="49">
        <f>'A1'!M10</f>
        <v>7396.1898665383405</v>
      </c>
      <c r="J11" s="49">
        <f>'A1'!N10</f>
        <v>7519.3212021984846</v>
      </c>
      <c r="K11" s="49">
        <f>'A1'!O10</f>
        <v>7643.7894633976812</v>
      </c>
      <c r="L11" s="49">
        <f>'A1'!P10</f>
        <v>7769.4766128627671</v>
      </c>
      <c r="M11" s="49">
        <f>'A1'!Q10</f>
        <v>7896.5001230715361</v>
      </c>
      <c r="N11" s="49">
        <f>'A1'!R10</f>
        <v>8024.9808987353463</v>
      </c>
      <c r="O11" s="49">
        <f>'A1'!S10</f>
        <v>8154.5549181971983</v>
      </c>
      <c r="P11" s="49">
        <f>'A1'!T10</f>
        <v>8285.8301914757958</v>
      </c>
      <c r="Q11" s="49">
        <f>'A1'!U10</f>
        <v>8418.3172375625036</v>
      </c>
      <c r="R11" s="49">
        <f>'A1'!V10</f>
        <v>8551.8849559782357</v>
      </c>
      <c r="S11" s="49">
        <f>'A1'!W10</f>
        <v>8687.02839702649</v>
      </c>
      <c r="T11" s="49">
        <f>'A1'!X10</f>
        <v>8823.9793776971655</v>
      </c>
      <c r="U11" s="49">
        <f>'A1'!Y10</f>
        <v>8962.7482754089178</v>
      </c>
      <c r="V11" s="49">
        <f>'A1'!Z10</f>
        <v>9103.3448415305284</v>
      </c>
      <c r="W11" s="49">
        <f>'A1'!AA10</f>
        <v>9245.7781597820558</v>
      </c>
      <c r="X11" s="49">
        <f>'A1'!AB10</f>
        <v>9390.0566027462301</v>
      </c>
    </row>
    <row r="12" spans="1:24" x14ac:dyDescent="0.25">
      <c r="A12" s="70"/>
      <c r="B12" s="3" t="s">
        <v>356</v>
      </c>
      <c r="C12" s="49"/>
      <c r="D12" s="49"/>
      <c r="E12" s="49">
        <f>'A1'!I25</f>
        <v>1174.1643189159593</v>
      </c>
      <c r="F12" s="47">
        <f t="shared" ref="F12:X13" si="0">E12*(1+F$10)</f>
        <v>1239.5331439000081</v>
      </c>
      <c r="G12" s="47">
        <f t="shared" si="0"/>
        <v>1283.4437785471519</v>
      </c>
      <c r="H12" s="47">
        <f t="shared" si="0"/>
        <v>1315.850860486355</v>
      </c>
      <c r="I12" s="47">
        <f t="shared" si="0"/>
        <v>1335.6891030905228</v>
      </c>
      <c r="J12" s="47">
        <f t="shared" si="0"/>
        <v>1355.5764861173593</v>
      </c>
      <c r="K12" s="47">
        <f t="shared" si="0"/>
        <v>1375.6137654063089</v>
      </c>
      <c r="L12" s="47">
        <f t="shared" si="0"/>
        <v>1395.7533784397417</v>
      </c>
      <c r="M12" s="47">
        <f t="shared" si="0"/>
        <v>1415.9680141050108</v>
      </c>
      <c r="N12" s="47">
        <f t="shared" si="0"/>
        <v>1436.2731572985676</v>
      </c>
      <c r="O12" s="47">
        <f t="shared" si="0"/>
        <v>1456.684530000093</v>
      </c>
      <c r="P12" s="47">
        <f t="shared" si="0"/>
        <v>1477.1296042227887</v>
      </c>
      <c r="Q12" s="47">
        <f t="shared" si="0"/>
        <v>1497.7118714891485</v>
      </c>
      <c r="R12" s="47">
        <f t="shared" si="0"/>
        <v>1518.3356856386022</v>
      </c>
      <c r="S12" s="47">
        <f t="shared" si="0"/>
        <v>1538.97040876758</v>
      </c>
      <c r="T12" s="47">
        <f t="shared" si="0"/>
        <v>1559.6977815782932</v>
      </c>
      <c r="U12" s="47">
        <f t="shared" si="0"/>
        <v>1580.5512937900492</v>
      </c>
      <c r="V12" s="47">
        <f t="shared" si="0"/>
        <v>1601.5241621365813</v>
      </c>
      <c r="W12" s="47">
        <f t="shared" si="0"/>
        <v>1622.6091435222952</v>
      </c>
      <c r="X12" s="47">
        <f t="shared" si="0"/>
        <v>1643.7985140418946</v>
      </c>
    </row>
    <row r="13" spans="1:24" x14ac:dyDescent="0.25">
      <c r="A13" s="70"/>
      <c r="B13" s="3" t="s">
        <v>355</v>
      </c>
      <c r="C13" s="49"/>
      <c r="D13" s="49"/>
      <c r="E13" s="49">
        <f>'A1'!I26</f>
        <v>10139.254236286046</v>
      </c>
      <c r="F13" s="47">
        <f t="shared" si="0"/>
        <v>10703.733266148303</v>
      </c>
      <c r="G13" s="47">
        <f t="shared" si="0"/>
        <v>11082.914511218933</v>
      </c>
      <c r="H13" s="47">
        <f t="shared" si="0"/>
        <v>11362.759195258641</v>
      </c>
      <c r="I13" s="47">
        <f t="shared" si="0"/>
        <v>11534.068254922866</v>
      </c>
      <c r="J13" s="47">
        <f t="shared" si="0"/>
        <v>11705.8016565899</v>
      </c>
      <c r="K13" s="47">
        <f t="shared" si="0"/>
        <v>11878.829456567417</v>
      </c>
      <c r="L13" s="47">
        <f t="shared" si="0"/>
        <v>12052.740938526707</v>
      </c>
      <c r="M13" s="47">
        <f t="shared" si="0"/>
        <v>12227.300262977384</v>
      </c>
      <c r="N13" s="47">
        <f t="shared" si="0"/>
        <v>12402.641146554686</v>
      </c>
      <c r="O13" s="47">
        <f t="shared" si="0"/>
        <v>12578.899353177268</v>
      </c>
      <c r="P13" s="47">
        <f t="shared" si="0"/>
        <v>12755.44858234737</v>
      </c>
      <c r="Q13" s="47">
        <f t="shared" si="0"/>
        <v>12933.182513800406</v>
      </c>
      <c r="R13" s="47">
        <f t="shared" si="0"/>
        <v>13111.275214808629</v>
      </c>
      <c r="S13" s="47">
        <f t="shared" si="0"/>
        <v>13289.462118063568</v>
      </c>
      <c r="T13" s="47">
        <f t="shared" si="0"/>
        <v>13468.449078570196</v>
      </c>
      <c r="U13" s="47">
        <f t="shared" si="0"/>
        <v>13648.525289904654</v>
      </c>
      <c r="V13" s="47">
        <f t="shared" si="0"/>
        <v>13829.632176567649</v>
      </c>
      <c r="W13" s="47">
        <f t="shared" si="0"/>
        <v>14011.707192298401</v>
      </c>
      <c r="X13" s="47">
        <f t="shared" si="0"/>
        <v>14194.683638902941</v>
      </c>
    </row>
    <row r="14" spans="1:24" x14ac:dyDescent="0.25">
      <c r="A14" s="70"/>
      <c r="B14" s="3" t="s">
        <v>359</v>
      </c>
      <c r="C14" s="49"/>
      <c r="D14" s="49"/>
      <c r="E14" s="74">
        <v>9000</v>
      </c>
      <c r="F14" s="47">
        <f>E14*(1+F10)</f>
        <v>9501.0537412681751</v>
      </c>
      <c r="G14" s="47">
        <f t="shared" ref="G14:X14" si="1">F14*(1+G10)</f>
        <v>9837.6298962897799</v>
      </c>
      <c r="H14" s="47">
        <f t="shared" si="1"/>
        <v>10086.031021033637</v>
      </c>
      <c r="I14" s="47">
        <f t="shared" si="1"/>
        <v>10238.091665835338</v>
      </c>
      <c r="J14" s="47">
        <f t="shared" si="1"/>
        <v>10390.528973253073</v>
      </c>
      <c r="K14" s="47">
        <f t="shared" si="1"/>
        <v>10544.115239413026</v>
      </c>
      <c r="L14" s="47">
        <f t="shared" si="1"/>
        <v>10698.485896382264</v>
      </c>
      <c r="M14" s="47">
        <f t="shared" si="1"/>
        <v>10853.431603773022</v>
      </c>
      <c r="N14" s="47">
        <f t="shared" si="1"/>
        <v>11009.071053718777</v>
      </c>
      <c r="O14" s="47">
        <f t="shared" si="1"/>
        <v>11165.524755602113</v>
      </c>
      <c r="P14" s="47">
        <f t="shared" si="1"/>
        <v>11322.236780520519</v>
      </c>
      <c r="Q14" s="47">
        <f t="shared" si="1"/>
        <v>11480.000393681801</v>
      </c>
      <c r="R14" s="47">
        <f t="shared" si="1"/>
        <v>11638.082464781057</v>
      </c>
      <c r="S14" s="47">
        <f t="shared" si="1"/>
        <v>11796.248153491695</v>
      </c>
      <c r="T14" s="47">
        <f t="shared" si="1"/>
        <v>11955.124004419142</v>
      </c>
      <c r="U14" s="47">
        <f t="shared" si="1"/>
        <v>12114.966717131685</v>
      </c>
      <c r="V14" s="47">
        <f t="shared" si="1"/>
        <v>12275.724297717217</v>
      </c>
      <c r="W14" s="47">
        <f t="shared" si="1"/>
        <v>12437.341227659888</v>
      </c>
      <c r="X14" s="47">
        <f t="shared" si="1"/>
        <v>12599.758303024997</v>
      </c>
    </row>
    <row r="15" spans="1:24" x14ac:dyDescent="0.25">
      <c r="A15" s="70"/>
      <c r="B15" s="3" t="s">
        <v>261</v>
      </c>
      <c r="C15" s="18"/>
      <c r="D15" s="18"/>
      <c r="E15" s="18">
        <f t="shared" ref="E15:X15" si="2">SUM(E11:E14)</f>
        <v>27029.823742452299</v>
      </c>
      <c r="F15" s="18">
        <f t="shared" si="2"/>
        <v>28410.26276522992</v>
      </c>
      <c r="G15" s="18">
        <f t="shared" si="2"/>
        <v>29358.033477001358</v>
      </c>
      <c r="H15" s="18">
        <f t="shared" si="2"/>
        <v>30039.265093116832</v>
      </c>
      <c r="I15" s="18">
        <f t="shared" si="2"/>
        <v>30504.03889038707</v>
      </c>
      <c r="J15" s="18">
        <f t="shared" si="2"/>
        <v>30971.228318158814</v>
      </c>
      <c r="K15" s="18">
        <f t="shared" si="2"/>
        <v>31442.347924784433</v>
      </c>
      <c r="L15" s="18">
        <f t="shared" si="2"/>
        <v>31916.456826211477</v>
      </c>
      <c r="M15" s="18">
        <f t="shared" si="2"/>
        <v>32393.200003926955</v>
      </c>
      <c r="N15" s="18">
        <f t="shared" si="2"/>
        <v>32872.96625630738</v>
      </c>
      <c r="O15" s="18">
        <f t="shared" si="2"/>
        <v>33355.663556976673</v>
      </c>
      <c r="P15" s="18">
        <f t="shared" si="2"/>
        <v>33840.645158566476</v>
      </c>
      <c r="Q15" s="18">
        <f t="shared" si="2"/>
        <v>34329.212016533857</v>
      </c>
      <c r="R15" s="18">
        <f t="shared" si="2"/>
        <v>34819.578321206522</v>
      </c>
      <c r="S15" s="18">
        <f t="shared" si="2"/>
        <v>35311.709077349333</v>
      </c>
      <c r="T15" s="18">
        <f t="shared" si="2"/>
        <v>35807.250242264796</v>
      </c>
      <c r="U15" s="18">
        <f t="shared" si="2"/>
        <v>36306.791576235308</v>
      </c>
      <c r="V15" s="18">
        <f t="shared" si="2"/>
        <v>36810.225477951972</v>
      </c>
      <c r="W15" s="18">
        <f t="shared" si="2"/>
        <v>37317.435723262643</v>
      </c>
      <c r="X15" s="18">
        <f t="shared" si="2"/>
        <v>37828.29705871606</v>
      </c>
    </row>
    <row r="16" spans="1:24" x14ac:dyDescent="0.25">
      <c r="A16" s="70"/>
      <c r="B16" s="3" t="s">
        <v>77</v>
      </c>
      <c r="C16" s="140"/>
      <c r="D16" s="140"/>
      <c r="E16" s="45">
        <v>310</v>
      </c>
      <c r="F16" s="18">
        <f t="shared" ref="F16:X16" si="3">E16</f>
        <v>310</v>
      </c>
      <c r="G16" s="18">
        <f t="shared" si="3"/>
        <v>310</v>
      </c>
      <c r="H16" s="18">
        <f t="shared" si="3"/>
        <v>310</v>
      </c>
      <c r="I16" s="18">
        <f t="shared" si="3"/>
        <v>310</v>
      </c>
      <c r="J16" s="18">
        <f t="shared" si="3"/>
        <v>310</v>
      </c>
      <c r="K16" s="18">
        <f t="shared" si="3"/>
        <v>310</v>
      </c>
      <c r="L16" s="18">
        <f t="shared" si="3"/>
        <v>310</v>
      </c>
      <c r="M16" s="18">
        <f t="shared" si="3"/>
        <v>310</v>
      </c>
      <c r="N16" s="18">
        <f t="shared" si="3"/>
        <v>310</v>
      </c>
      <c r="O16" s="18">
        <f t="shared" si="3"/>
        <v>310</v>
      </c>
      <c r="P16" s="18">
        <f t="shared" si="3"/>
        <v>310</v>
      </c>
      <c r="Q16" s="18">
        <f t="shared" si="3"/>
        <v>310</v>
      </c>
      <c r="R16" s="18">
        <f t="shared" si="3"/>
        <v>310</v>
      </c>
      <c r="S16" s="18">
        <f t="shared" si="3"/>
        <v>310</v>
      </c>
      <c r="T16" s="18">
        <f t="shared" si="3"/>
        <v>310</v>
      </c>
      <c r="U16" s="18">
        <f t="shared" si="3"/>
        <v>310</v>
      </c>
      <c r="V16" s="18">
        <f t="shared" si="3"/>
        <v>310</v>
      </c>
      <c r="W16" s="18">
        <f t="shared" si="3"/>
        <v>310</v>
      </c>
      <c r="X16" s="18">
        <f t="shared" si="3"/>
        <v>310</v>
      </c>
    </row>
    <row r="17" spans="1:24" x14ac:dyDescent="0.25">
      <c r="A17" s="70"/>
      <c r="B17" s="3" t="s">
        <v>353</v>
      </c>
      <c r="C17" s="140"/>
      <c r="D17" s="140"/>
      <c r="E17" s="18">
        <f t="shared" ref="E17:X17" si="4">E11/E16</f>
        <v>21.66582318467837</v>
      </c>
      <c r="F17" s="18">
        <f t="shared" si="4"/>
        <v>22.470782625527217</v>
      </c>
      <c r="G17" s="18">
        <f t="shared" si="4"/>
        <v>23.077565454662889</v>
      </c>
      <c r="H17" s="18">
        <f t="shared" si="4"/>
        <v>23.46652908496193</v>
      </c>
      <c r="I17" s="18">
        <f t="shared" si="4"/>
        <v>23.858676988833356</v>
      </c>
      <c r="J17" s="18">
        <f t="shared" si="4"/>
        <v>24.255874845801564</v>
      </c>
      <c r="K17" s="18">
        <f t="shared" si="4"/>
        <v>24.657385365798973</v>
      </c>
      <c r="L17" s="18">
        <f t="shared" si="4"/>
        <v>25.062827783428279</v>
      </c>
      <c r="M17" s="18">
        <f t="shared" si="4"/>
        <v>25.472581042166244</v>
      </c>
      <c r="N17" s="18">
        <f t="shared" si="4"/>
        <v>25.887035157210793</v>
      </c>
      <c r="O17" s="18">
        <f t="shared" si="4"/>
        <v>26.305015865152253</v>
      </c>
      <c r="P17" s="18">
        <f t="shared" si="4"/>
        <v>26.728484488631601</v>
      </c>
      <c r="Q17" s="18">
        <f t="shared" si="4"/>
        <v>27.155862056653238</v>
      </c>
      <c r="R17" s="18">
        <f t="shared" si="4"/>
        <v>27.586725664445922</v>
      </c>
      <c r="S17" s="18">
        <f t="shared" si="4"/>
        <v>28.022672248472549</v>
      </c>
      <c r="T17" s="18">
        <f t="shared" si="4"/>
        <v>28.464449605474726</v>
      </c>
      <c r="U17" s="18">
        <f t="shared" si="4"/>
        <v>28.912091210996508</v>
      </c>
      <c r="V17" s="18">
        <f t="shared" si="4"/>
        <v>29.36562852106622</v>
      </c>
      <c r="W17" s="18">
        <f t="shared" si="4"/>
        <v>29.825090838006631</v>
      </c>
      <c r="X17" s="18">
        <f t="shared" si="4"/>
        <v>30.290505170149128</v>
      </c>
    </row>
    <row r="18" spans="1:24" x14ac:dyDescent="0.25">
      <c r="A18" s="70"/>
      <c r="B18" s="3" t="s">
        <v>352</v>
      </c>
      <c r="C18" s="140"/>
      <c r="D18" s="140"/>
      <c r="E18" s="18">
        <f t="shared" ref="E18:X18" si="5">E15/E16</f>
        <v>87.192979814362261</v>
      </c>
      <c r="F18" s="18">
        <f t="shared" si="5"/>
        <v>91.64600892009652</v>
      </c>
      <c r="G18" s="18">
        <f t="shared" si="5"/>
        <v>94.70333379677858</v>
      </c>
      <c r="H18" s="18">
        <f t="shared" si="5"/>
        <v>96.900855139086559</v>
      </c>
      <c r="I18" s="18">
        <f t="shared" si="5"/>
        <v>98.400125452861516</v>
      </c>
      <c r="J18" s="18">
        <f t="shared" si="5"/>
        <v>99.907188123092951</v>
      </c>
      <c r="K18" s="18">
        <f t="shared" si="5"/>
        <v>101.4269287896272</v>
      </c>
      <c r="L18" s="18">
        <f t="shared" si="5"/>
        <v>102.95631234261766</v>
      </c>
      <c r="M18" s="18">
        <f t="shared" si="5"/>
        <v>104.4941935610547</v>
      </c>
      <c r="N18" s="18">
        <f t="shared" si="5"/>
        <v>106.04182663324961</v>
      </c>
      <c r="O18" s="18">
        <f t="shared" si="5"/>
        <v>107.59891469992475</v>
      </c>
      <c r="P18" s="18">
        <f t="shared" si="5"/>
        <v>109.16337147924669</v>
      </c>
      <c r="Q18" s="18">
        <f t="shared" si="5"/>
        <v>110.73939360172211</v>
      </c>
      <c r="R18" s="18">
        <f t="shared" si="5"/>
        <v>112.32122039098878</v>
      </c>
      <c r="S18" s="18">
        <f t="shared" si="5"/>
        <v>113.9087389591914</v>
      </c>
      <c r="T18" s="18">
        <f t="shared" si="5"/>
        <v>115.50725884601547</v>
      </c>
      <c r="U18" s="18">
        <f t="shared" si="5"/>
        <v>117.11868250398486</v>
      </c>
      <c r="V18" s="18">
        <f t="shared" si="5"/>
        <v>118.74266283210314</v>
      </c>
      <c r="W18" s="18">
        <f t="shared" si="5"/>
        <v>120.37882491375046</v>
      </c>
      <c r="X18" s="18">
        <f t="shared" si="5"/>
        <v>122.02676470553568</v>
      </c>
    </row>
    <row r="19" spans="1:24" x14ac:dyDescent="0.25">
      <c r="B19" s="53" t="s">
        <v>70</v>
      </c>
      <c r="C19" s="53"/>
      <c r="D19" s="53"/>
      <c r="E19" s="53"/>
      <c r="F19" s="53"/>
      <c r="G19" s="53"/>
      <c r="H19" s="53"/>
      <c r="I19" s="53"/>
      <c r="J19" s="53"/>
      <c r="K19" s="53"/>
      <c r="L19" s="53"/>
      <c r="M19" s="53"/>
      <c r="N19" s="53"/>
      <c r="O19" s="53"/>
      <c r="P19" s="53"/>
      <c r="Q19" s="53"/>
      <c r="R19" s="53"/>
      <c r="S19" s="53"/>
      <c r="T19" s="53"/>
      <c r="U19" s="53"/>
      <c r="V19" s="53"/>
      <c r="W19" s="53"/>
      <c r="X19" s="53"/>
    </row>
    <row r="20" spans="1:24" x14ac:dyDescent="0.25">
      <c r="B20" s="15" t="s">
        <v>362</v>
      </c>
      <c r="C20" s="15"/>
      <c r="D20" s="15"/>
      <c r="E20" s="17">
        <f>(-0.0579*E18)+63.133</f>
        <v>58.084526468748429</v>
      </c>
      <c r="F20" s="46"/>
      <c r="G20" s="46"/>
      <c r="H20" s="46"/>
      <c r="I20" s="46"/>
      <c r="J20" s="46"/>
      <c r="K20" s="46"/>
      <c r="L20" s="46"/>
      <c r="M20" s="46"/>
      <c r="N20" s="46"/>
      <c r="O20" s="46"/>
      <c r="P20" s="46"/>
      <c r="Q20" s="46"/>
      <c r="R20" s="46"/>
      <c r="S20" s="46"/>
      <c r="T20" s="46"/>
      <c r="U20" s="46"/>
      <c r="V20" s="46"/>
      <c r="W20" s="46"/>
      <c r="X20" s="46"/>
    </row>
    <row r="21" spans="1:24" x14ac:dyDescent="0.25">
      <c r="A21" s="63">
        <v>1.03</v>
      </c>
      <c r="B21" s="3" t="s">
        <v>364</v>
      </c>
      <c r="C21" s="10"/>
      <c r="D21" s="10"/>
      <c r="E21" s="14">
        <f>E15*E20</f>
        <v>1570014.5126140753</v>
      </c>
      <c r="F21" s="10">
        <f>E21*$A21</f>
        <v>1617114.9479924976</v>
      </c>
      <c r="G21" s="10">
        <f t="shared" ref="G21:X21" si="6">F21*$A21</f>
        <v>1665628.3964322726</v>
      </c>
      <c r="H21" s="10">
        <f t="shared" si="6"/>
        <v>1715597.2483252408</v>
      </c>
      <c r="I21" s="10">
        <f t="shared" si="6"/>
        <v>1767065.165774998</v>
      </c>
      <c r="J21" s="10">
        <f t="shared" si="6"/>
        <v>1820077.120748248</v>
      </c>
      <c r="K21" s="10">
        <f t="shared" si="6"/>
        <v>1874679.4343706954</v>
      </c>
      <c r="L21" s="10">
        <f t="shared" si="6"/>
        <v>1930919.8174018164</v>
      </c>
      <c r="M21" s="10">
        <f t="shared" si="6"/>
        <v>1988847.4119238709</v>
      </c>
      <c r="N21" s="10">
        <f t="shared" si="6"/>
        <v>2048512.834281587</v>
      </c>
      <c r="O21" s="10">
        <f t="shared" si="6"/>
        <v>2109968.2193100345</v>
      </c>
      <c r="P21" s="10">
        <f t="shared" si="6"/>
        <v>2173267.2658893354</v>
      </c>
      <c r="Q21" s="10">
        <f t="shared" si="6"/>
        <v>2238465.2838660157</v>
      </c>
      <c r="R21" s="10">
        <f t="shared" si="6"/>
        <v>2305619.2423819965</v>
      </c>
      <c r="S21" s="10">
        <f t="shared" si="6"/>
        <v>2374787.8196534566</v>
      </c>
      <c r="T21" s="10">
        <f t="shared" si="6"/>
        <v>2446031.4542430602</v>
      </c>
      <c r="U21" s="10">
        <f t="shared" si="6"/>
        <v>2519412.397870352</v>
      </c>
      <c r="V21" s="10">
        <f t="shared" si="6"/>
        <v>2594994.7698064628</v>
      </c>
      <c r="W21" s="10">
        <f t="shared" si="6"/>
        <v>2672844.6129006566</v>
      </c>
      <c r="X21" s="10">
        <f t="shared" si="6"/>
        <v>2753029.9512876766</v>
      </c>
    </row>
    <row r="22" spans="1:24" x14ac:dyDescent="0.25">
      <c r="A22" s="70"/>
      <c r="B22" s="3" t="s">
        <v>365</v>
      </c>
      <c r="C22" s="10"/>
      <c r="D22" s="10"/>
      <c r="E22" s="10"/>
      <c r="F22" s="10"/>
      <c r="G22" s="10"/>
      <c r="H22" s="10"/>
      <c r="I22" s="10"/>
      <c r="J22" s="10"/>
      <c r="K22" s="10"/>
      <c r="L22" s="10"/>
      <c r="M22" s="10"/>
      <c r="N22" s="10"/>
      <c r="O22" s="10"/>
      <c r="P22" s="10"/>
      <c r="Q22" s="10"/>
      <c r="R22" s="10"/>
      <c r="S22" s="10"/>
      <c r="T22" s="10"/>
      <c r="U22" s="10"/>
      <c r="V22" s="10"/>
      <c r="W22" s="10"/>
      <c r="X22" s="10"/>
    </row>
    <row r="23" spans="1:24" x14ac:dyDescent="0.25">
      <c r="A23" s="70"/>
      <c r="B23" s="3" t="s">
        <v>254</v>
      </c>
      <c r="C23" s="10">
        <f>SUM(C21:C22)</f>
        <v>0</v>
      </c>
      <c r="D23" s="10">
        <f t="shared" ref="D23:X23" si="7">SUM(D21:D22)</f>
        <v>0</v>
      </c>
      <c r="E23" s="10">
        <f t="shared" si="7"/>
        <v>1570014.5126140753</v>
      </c>
      <c r="F23" s="10">
        <f t="shared" si="7"/>
        <v>1617114.9479924976</v>
      </c>
      <c r="G23" s="10">
        <f t="shared" si="7"/>
        <v>1665628.3964322726</v>
      </c>
      <c r="H23" s="10">
        <f t="shared" si="7"/>
        <v>1715597.2483252408</v>
      </c>
      <c r="I23" s="10">
        <f t="shared" si="7"/>
        <v>1767065.165774998</v>
      </c>
      <c r="J23" s="10">
        <f t="shared" si="7"/>
        <v>1820077.120748248</v>
      </c>
      <c r="K23" s="10">
        <f t="shared" si="7"/>
        <v>1874679.4343706954</v>
      </c>
      <c r="L23" s="10">
        <f t="shared" si="7"/>
        <v>1930919.8174018164</v>
      </c>
      <c r="M23" s="10">
        <f t="shared" si="7"/>
        <v>1988847.4119238709</v>
      </c>
      <c r="N23" s="10">
        <f t="shared" si="7"/>
        <v>2048512.834281587</v>
      </c>
      <c r="O23" s="10">
        <f t="shared" si="7"/>
        <v>2109968.2193100345</v>
      </c>
      <c r="P23" s="10">
        <f t="shared" si="7"/>
        <v>2173267.2658893354</v>
      </c>
      <c r="Q23" s="10">
        <f t="shared" si="7"/>
        <v>2238465.2838660157</v>
      </c>
      <c r="R23" s="10">
        <f t="shared" si="7"/>
        <v>2305619.2423819965</v>
      </c>
      <c r="S23" s="10">
        <f t="shared" si="7"/>
        <v>2374787.8196534566</v>
      </c>
      <c r="T23" s="10">
        <f t="shared" si="7"/>
        <v>2446031.4542430602</v>
      </c>
      <c r="U23" s="10">
        <f t="shared" si="7"/>
        <v>2519412.397870352</v>
      </c>
      <c r="V23" s="10">
        <f t="shared" si="7"/>
        <v>2594994.7698064628</v>
      </c>
      <c r="W23" s="10">
        <f t="shared" si="7"/>
        <v>2672844.6129006566</v>
      </c>
      <c r="X23" s="10">
        <f t="shared" si="7"/>
        <v>2753029.9512876766</v>
      </c>
    </row>
    <row r="24" spans="1:24" x14ac:dyDescent="0.25">
      <c r="B24" s="3" t="s">
        <v>255</v>
      </c>
      <c r="C24" s="12"/>
      <c r="D24" s="12"/>
      <c r="E24" s="12">
        <f t="shared" ref="E24:X24" si="8">E23/E15</f>
        <v>58.084526468748429</v>
      </c>
      <c r="F24" s="12">
        <f t="shared" si="8"/>
        <v>56.920098253072617</v>
      </c>
      <c r="G24" s="12">
        <f t="shared" si="8"/>
        <v>56.735012504740851</v>
      </c>
      <c r="H24" s="12">
        <f t="shared" si="8"/>
        <v>57.111824906740182</v>
      </c>
      <c r="I24" s="12">
        <f t="shared" si="8"/>
        <v>57.928891715774213</v>
      </c>
      <c r="J24" s="12">
        <f t="shared" si="8"/>
        <v>58.766707669812185</v>
      </c>
      <c r="K24" s="12">
        <f t="shared" si="8"/>
        <v>59.62275587227947</v>
      </c>
      <c r="L24" s="12">
        <f t="shared" si="8"/>
        <v>60.499190994660886</v>
      </c>
      <c r="M24" s="12">
        <f t="shared" si="8"/>
        <v>61.397065176727445</v>
      </c>
      <c r="N24" s="12">
        <f t="shared" si="8"/>
        <v>62.316032520750575</v>
      </c>
      <c r="O24" s="12">
        <f t="shared" si="8"/>
        <v>63.256670511317516</v>
      </c>
      <c r="P24" s="12">
        <f t="shared" si="8"/>
        <v>64.220621554527042</v>
      </c>
      <c r="Q24" s="12">
        <f t="shared" si="8"/>
        <v>65.205845178966285</v>
      </c>
      <c r="R24" s="12">
        <f t="shared" si="8"/>
        <v>66.216173588115566</v>
      </c>
      <c r="S24" s="12">
        <f t="shared" si="8"/>
        <v>67.252134821669173</v>
      </c>
      <c r="T24" s="12">
        <f t="shared" si="8"/>
        <v>68.311066549195871</v>
      </c>
      <c r="U24" s="12">
        <f t="shared" si="8"/>
        <v>69.392317208206279</v>
      </c>
      <c r="V24" s="12">
        <f t="shared" si="8"/>
        <v>70.496573604548374</v>
      </c>
      <c r="W24" s="12">
        <f t="shared" si="8"/>
        <v>71.624551931216445</v>
      </c>
      <c r="X24" s="12">
        <f t="shared" si="8"/>
        <v>72.776999372044102</v>
      </c>
    </row>
    <row r="25" spans="1:24" x14ac:dyDescent="0.25">
      <c r="B25" s="53" t="s">
        <v>71</v>
      </c>
      <c r="C25" s="53"/>
      <c r="D25" s="53"/>
      <c r="E25" s="53"/>
      <c r="F25" s="53"/>
      <c r="G25" s="53"/>
      <c r="H25" s="53"/>
      <c r="I25" s="53"/>
      <c r="J25" s="53"/>
      <c r="K25" s="53"/>
      <c r="L25" s="53"/>
      <c r="M25" s="53"/>
      <c r="N25" s="53"/>
      <c r="O25" s="53"/>
      <c r="P25" s="53"/>
      <c r="Q25" s="53"/>
      <c r="R25" s="53"/>
      <c r="S25" s="53"/>
      <c r="T25" s="53"/>
      <c r="U25" s="53"/>
      <c r="V25" s="53"/>
      <c r="W25" s="53"/>
      <c r="X25" s="53"/>
    </row>
    <row r="26" spans="1:24" x14ac:dyDescent="0.25">
      <c r="A26" s="63">
        <v>1.03</v>
      </c>
      <c r="B26" s="3" t="s">
        <v>366</v>
      </c>
      <c r="C26" s="12"/>
      <c r="D26" s="12"/>
      <c r="E26" s="17">
        <v>55</v>
      </c>
      <c r="F26" s="12">
        <f>E26</f>
        <v>55</v>
      </c>
      <c r="G26" s="12">
        <f>E26</f>
        <v>55</v>
      </c>
      <c r="H26" s="56">
        <f>$E$26*($A26^G$6)</f>
        <v>60.099985000000004</v>
      </c>
      <c r="I26" s="56">
        <f>H26</f>
        <v>60.099985000000004</v>
      </c>
      <c r="J26" s="56">
        <f>H26</f>
        <v>60.099985000000004</v>
      </c>
      <c r="K26" s="56">
        <f>$E$26*($A26^J$6)</f>
        <v>65.672876309094988</v>
      </c>
      <c r="L26" s="56">
        <f>K26</f>
        <v>65.672876309094988</v>
      </c>
      <c r="M26" s="56">
        <f>K26</f>
        <v>65.672876309094988</v>
      </c>
      <c r="N26" s="56">
        <f>$E$26*($A26^M$6)</f>
        <v>71.762525110608451</v>
      </c>
      <c r="O26" s="56">
        <f>N26</f>
        <v>71.762525110608451</v>
      </c>
      <c r="P26" s="56">
        <f>N26</f>
        <v>71.762525110608451</v>
      </c>
      <c r="Q26" s="56">
        <f>$E$26*($A26^P$6)</f>
        <v>78.416848776539823</v>
      </c>
      <c r="R26" s="56">
        <f>Q26</f>
        <v>78.416848776539823</v>
      </c>
      <c r="S26" s="56">
        <f>Q26</f>
        <v>78.416848776539823</v>
      </c>
      <c r="T26" s="56">
        <f>$E$26*($A26^S$6)</f>
        <v>85.688207913042049</v>
      </c>
      <c r="U26" s="56">
        <f>T26</f>
        <v>85.688207913042049</v>
      </c>
      <c r="V26" s="56">
        <f>T26</f>
        <v>85.688207913042049</v>
      </c>
      <c r="W26" s="56">
        <f>$E$26*($A26^V$6)</f>
        <v>93.633818368194682</v>
      </c>
      <c r="X26" s="56">
        <f>$E$26*($A26^W$6)</f>
        <v>96.442832919240516</v>
      </c>
    </row>
    <row r="27" spans="1:24" x14ac:dyDescent="0.25">
      <c r="B27" s="3" t="s">
        <v>263</v>
      </c>
      <c r="C27" s="10"/>
      <c r="D27" s="10"/>
      <c r="E27" s="10">
        <f t="shared" ref="E27:X27" si="9">E15*E26</f>
        <v>1486640.3058348764</v>
      </c>
      <c r="F27" s="10">
        <f t="shared" si="9"/>
        <v>1562564.4520876457</v>
      </c>
      <c r="G27" s="10">
        <f t="shared" si="9"/>
        <v>1614691.8412350747</v>
      </c>
      <c r="H27" s="10">
        <f t="shared" si="9"/>
        <v>1805359.3815073452</v>
      </c>
      <c r="I27" s="10">
        <f t="shared" si="9"/>
        <v>1833292.2797516796</v>
      </c>
      <c r="J27" s="10">
        <f t="shared" si="9"/>
        <v>1861370.3573529201</v>
      </c>
      <c r="K27" s="10">
        <f t="shared" si="9"/>
        <v>2064909.4261318976</v>
      </c>
      <c r="L27" s="10">
        <f t="shared" si="9"/>
        <v>2096045.5213723567</v>
      </c>
      <c r="M27" s="10">
        <f t="shared" si="9"/>
        <v>2127354.6171136703</v>
      </c>
      <c r="N27" s="10">
        <f t="shared" si="9"/>
        <v>2359047.0664284425</v>
      </c>
      <c r="O27" s="10">
        <f t="shared" si="9"/>
        <v>2393686.6435885457</v>
      </c>
      <c r="P27" s="10">
        <f t="shared" si="9"/>
        <v>2428490.1479508169</v>
      </c>
      <c r="Q27" s="10">
        <f t="shared" si="9"/>
        <v>2691988.6273183092</v>
      </c>
      <c r="R27" s="10">
        <f t="shared" si="9"/>
        <v>2730441.6076769363</v>
      </c>
      <c r="S27" s="10">
        <f t="shared" si="9"/>
        <v>2769032.9507596712</v>
      </c>
      <c r="T27" s="10">
        <f t="shared" si="9"/>
        <v>3068259.1035535112</v>
      </c>
      <c r="U27" s="10">
        <f t="shared" si="9"/>
        <v>3111063.9052399346</v>
      </c>
      <c r="V27" s="10">
        <f t="shared" si="9"/>
        <v>3154202.2540807063</v>
      </c>
      <c r="W27" s="10">
        <f t="shared" si="9"/>
        <v>3494173.998478754</v>
      </c>
      <c r="X27" s="10">
        <f t="shared" si="9"/>
        <v>3648268.1328531504</v>
      </c>
    </row>
    <row r="28" spans="1:24" x14ac:dyDescent="0.25">
      <c r="B28" s="3" t="s">
        <v>256</v>
      </c>
      <c r="C28" s="10"/>
      <c r="D28" s="10"/>
      <c r="E28" s="10">
        <f>E27</f>
        <v>1486640.3058348764</v>
      </c>
      <c r="F28" s="10">
        <f t="shared" ref="F28:X28" si="10">F27</f>
        <v>1562564.4520876457</v>
      </c>
      <c r="G28" s="10">
        <f t="shared" si="10"/>
        <v>1614691.8412350747</v>
      </c>
      <c r="H28" s="10">
        <f t="shared" si="10"/>
        <v>1805359.3815073452</v>
      </c>
      <c r="I28" s="10">
        <f t="shared" si="10"/>
        <v>1833292.2797516796</v>
      </c>
      <c r="J28" s="10">
        <f t="shared" si="10"/>
        <v>1861370.3573529201</v>
      </c>
      <c r="K28" s="10">
        <f t="shared" si="10"/>
        <v>2064909.4261318976</v>
      </c>
      <c r="L28" s="10">
        <f t="shared" si="10"/>
        <v>2096045.5213723567</v>
      </c>
      <c r="M28" s="10">
        <f t="shared" si="10"/>
        <v>2127354.6171136703</v>
      </c>
      <c r="N28" s="10">
        <f t="shared" si="10"/>
        <v>2359047.0664284425</v>
      </c>
      <c r="O28" s="10">
        <f t="shared" si="10"/>
        <v>2393686.6435885457</v>
      </c>
      <c r="P28" s="10">
        <f t="shared" si="10"/>
        <v>2428490.1479508169</v>
      </c>
      <c r="Q28" s="10">
        <f t="shared" si="10"/>
        <v>2691988.6273183092</v>
      </c>
      <c r="R28" s="10">
        <f t="shared" si="10"/>
        <v>2730441.6076769363</v>
      </c>
      <c r="S28" s="10">
        <f t="shared" si="10"/>
        <v>2769032.9507596712</v>
      </c>
      <c r="T28" s="10">
        <f t="shared" si="10"/>
        <v>3068259.1035535112</v>
      </c>
      <c r="U28" s="10">
        <f t="shared" si="10"/>
        <v>3111063.9052399346</v>
      </c>
      <c r="V28" s="10">
        <f t="shared" si="10"/>
        <v>3154202.2540807063</v>
      </c>
      <c r="W28" s="10">
        <f t="shared" si="10"/>
        <v>3494173.998478754</v>
      </c>
      <c r="X28" s="10">
        <f t="shared" si="10"/>
        <v>3648268.1328531504</v>
      </c>
    </row>
    <row r="29" spans="1:24" x14ac:dyDescent="0.25">
      <c r="B29" s="53" t="s">
        <v>72</v>
      </c>
      <c r="C29" s="53"/>
      <c r="D29" s="53"/>
      <c r="E29" s="53"/>
      <c r="F29" s="53"/>
      <c r="G29" s="53"/>
      <c r="H29" s="53"/>
      <c r="I29" s="53"/>
      <c r="J29" s="53"/>
      <c r="K29" s="53"/>
      <c r="L29" s="53"/>
      <c r="M29" s="53"/>
      <c r="N29" s="53"/>
      <c r="O29" s="53"/>
      <c r="P29" s="53"/>
      <c r="Q29" s="53"/>
      <c r="R29" s="53"/>
      <c r="S29" s="53"/>
      <c r="T29" s="53"/>
      <c r="U29" s="53"/>
      <c r="V29" s="53"/>
      <c r="W29" s="53"/>
      <c r="X29" s="53"/>
    </row>
    <row r="30" spans="1:24" x14ac:dyDescent="0.25">
      <c r="B30" s="3" t="s">
        <v>257</v>
      </c>
      <c r="C30" s="10">
        <f t="shared" ref="C30:D30" si="11">C28-C23</f>
        <v>0</v>
      </c>
      <c r="D30" s="10">
        <f t="shared" si="11"/>
        <v>0</v>
      </c>
      <c r="E30" s="10">
        <f>E28-E23</f>
        <v>-83374.206779198954</v>
      </c>
      <c r="F30" s="10">
        <f t="shared" ref="F30:X30" si="12">F28-F23</f>
        <v>-54550.495904851938</v>
      </c>
      <c r="G30" s="10">
        <f t="shared" si="12"/>
        <v>-50936.555197197944</v>
      </c>
      <c r="H30" s="10">
        <f t="shared" si="12"/>
        <v>89762.133182104444</v>
      </c>
      <c r="I30" s="10">
        <f t="shared" si="12"/>
        <v>66227.113976681605</v>
      </c>
      <c r="J30" s="10">
        <f t="shared" si="12"/>
        <v>41293.236604672158</v>
      </c>
      <c r="K30" s="10">
        <f t="shared" si="12"/>
        <v>190229.99176120223</v>
      </c>
      <c r="L30" s="10">
        <f t="shared" si="12"/>
        <v>165125.70397054031</v>
      </c>
      <c r="M30" s="10">
        <f t="shared" si="12"/>
        <v>138507.20518979942</v>
      </c>
      <c r="N30" s="10">
        <f t="shared" si="12"/>
        <v>310534.23214685544</v>
      </c>
      <c r="O30" s="10">
        <f t="shared" si="12"/>
        <v>283718.4242785112</v>
      </c>
      <c r="P30" s="10">
        <f t="shared" si="12"/>
        <v>255222.88206148148</v>
      </c>
      <c r="Q30" s="10">
        <f t="shared" si="12"/>
        <v>453523.34345229343</v>
      </c>
      <c r="R30" s="10">
        <f t="shared" si="12"/>
        <v>424822.36529493984</v>
      </c>
      <c r="S30" s="10">
        <f t="shared" si="12"/>
        <v>394245.1311062146</v>
      </c>
      <c r="T30" s="10">
        <f t="shared" si="12"/>
        <v>622227.649310451</v>
      </c>
      <c r="U30" s="10">
        <f t="shared" si="12"/>
        <v>591651.50736958254</v>
      </c>
      <c r="V30" s="10">
        <f t="shared" si="12"/>
        <v>559207.48427424347</v>
      </c>
      <c r="W30" s="10">
        <f t="shared" si="12"/>
        <v>821329.38557809731</v>
      </c>
      <c r="X30" s="10">
        <f t="shared" si="12"/>
        <v>895238.18156547379</v>
      </c>
    </row>
    <row r="31" spans="1:24" x14ac:dyDescent="0.25">
      <c r="B31" s="3" t="s">
        <v>258</v>
      </c>
      <c r="C31" s="10">
        <f t="shared" ref="C31:X31" si="13">C30/((1+$C$5)^C$7)</f>
        <v>0</v>
      </c>
      <c r="D31" s="10">
        <f t="shared" si="13"/>
        <v>0</v>
      </c>
      <c r="E31" s="10">
        <f t="shared" si="13"/>
        <v>-74119.366233783774</v>
      </c>
      <c r="F31" s="10">
        <f t="shared" si="13"/>
        <v>-46629.992522217326</v>
      </c>
      <c r="G31" s="10">
        <f t="shared" si="13"/>
        <v>-41866.135441520921</v>
      </c>
      <c r="H31" s="10">
        <f t="shared" si="13"/>
        <v>70940.317714341043</v>
      </c>
      <c r="I31" s="10">
        <f t="shared" si="13"/>
        <v>50327.163627843685</v>
      </c>
      <c r="J31" s="10">
        <f t="shared" si="13"/>
        <v>30172.563519863321</v>
      </c>
      <c r="K31" s="10">
        <f t="shared" si="13"/>
        <v>133653.06892069089</v>
      </c>
      <c r="L31" s="10">
        <f t="shared" si="13"/>
        <v>111553.00895463293</v>
      </c>
      <c r="M31" s="10">
        <f t="shared" si="13"/>
        <v>89971.639375414597</v>
      </c>
      <c r="N31" s="10">
        <f t="shared" si="13"/>
        <v>193958.76519253693</v>
      </c>
      <c r="O31" s="10">
        <f t="shared" si="13"/>
        <v>170393.9333806377</v>
      </c>
      <c r="P31" s="10">
        <f t="shared" si="13"/>
        <v>147384.85495647398</v>
      </c>
      <c r="Q31" s="10">
        <f t="shared" si="13"/>
        <v>251825.41377089944</v>
      </c>
      <c r="R31" s="10">
        <f t="shared" si="13"/>
        <v>226816.13404516529</v>
      </c>
      <c r="S31" s="10">
        <f t="shared" si="13"/>
        <v>202394.90261725409</v>
      </c>
      <c r="T31" s="10">
        <f t="shared" si="13"/>
        <v>307149.0653704069</v>
      </c>
      <c r="U31" s="10">
        <f t="shared" si="13"/>
        <v>280822.90565034683</v>
      </c>
      <c r="V31" s="10">
        <f t="shared" si="13"/>
        <v>255214.99604082902</v>
      </c>
      <c r="W31" s="10">
        <f t="shared" si="13"/>
        <v>360426.9327974724</v>
      </c>
      <c r="X31" s="10">
        <f t="shared" si="13"/>
        <v>895238.18156547379</v>
      </c>
    </row>
    <row r="32" spans="1:24" x14ac:dyDescent="0.25">
      <c r="B32" s="3" t="s">
        <v>259</v>
      </c>
      <c r="C32" s="10">
        <f>SUM($C30:C30)</f>
        <v>0</v>
      </c>
      <c r="D32" s="10">
        <f>SUM($C30:D30)</f>
        <v>0</v>
      </c>
      <c r="E32" s="10">
        <f>SUM($C30:E30)</f>
        <v>-83374.206779198954</v>
      </c>
      <c r="F32" s="10">
        <f>SUM($C30:F30)</f>
        <v>-137924.70268405089</v>
      </c>
      <c r="G32" s="10">
        <f>SUM($C30:G30)</f>
        <v>-188861.25788124884</v>
      </c>
      <c r="H32" s="10">
        <f>SUM($C30:H30)</f>
        <v>-99099.124699144391</v>
      </c>
      <c r="I32" s="10">
        <f>SUM($C30:I30)</f>
        <v>-32872.010722462786</v>
      </c>
      <c r="J32" s="10">
        <f>SUM($C30:J30)</f>
        <v>8421.2258822093718</v>
      </c>
      <c r="K32" s="10">
        <f>SUM($C30:K30)</f>
        <v>198651.2176434116</v>
      </c>
      <c r="L32" s="10">
        <f>SUM($C30:L30)</f>
        <v>363776.92161395191</v>
      </c>
      <c r="M32" s="10">
        <f>SUM($C30:M30)</f>
        <v>502284.12680375134</v>
      </c>
      <c r="N32" s="10">
        <f>SUM($C30:N30)</f>
        <v>812818.35895060678</v>
      </c>
      <c r="O32" s="10">
        <f>SUM($C30:O30)</f>
        <v>1096536.783229118</v>
      </c>
      <c r="P32" s="10">
        <f>SUM($C30:P30)</f>
        <v>1351759.6652905995</v>
      </c>
      <c r="Q32" s="10">
        <f>SUM($C30:Q30)</f>
        <v>1805283.0087428929</v>
      </c>
      <c r="R32" s="10">
        <f>SUM($C30:R30)</f>
        <v>2230105.374037833</v>
      </c>
      <c r="S32" s="10">
        <f>SUM($C30:S30)</f>
        <v>2624350.5051440476</v>
      </c>
      <c r="T32" s="10">
        <f>SUM($C30:T30)</f>
        <v>3246578.1544544986</v>
      </c>
      <c r="U32" s="10">
        <f>SUM($C30:U30)</f>
        <v>3838229.6618240811</v>
      </c>
      <c r="V32" s="10">
        <f>SUM($C30:V30)</f>
        <v>4397437.146098325</v>
      </c>
      <c r="W32" s="10">
        <f>SUM($C30:W30)</f>
        <v>5218766.5316764228</v>
      </c>
      <c r="X32" s="10">
        <f>SUM($C30:X30)</f>
        <v>6114004.7132418966</v>
      </c>
    </row>
    <row r="33" spans="2:24" x14ac:dyDescent="0.25">
      <c r="B33" s="3" t="s">
        <v>260</v>
      </c>
      <c r="C33" s="10">
        <f>SUM($C31:C31)</f>
        <v>0</v>
      </c>
      <c r="D33" s="10">
        <f>SUM($C31:D31)</f>
        <v>0</v>
      </c>
      <c r="E33" s="10">
        <f>SUM($C31:E31)</f>
        <v>-74119.366233783774</v>
      </c>
      <c r="F33" s="10">
        <f>SUM($C31:F31)</f>
        <v>-120749.35875600111</v>
      </c>
      <c r="G33" s="10">
        <f>SUM($C31:G31)</f>
        <v>-162615.49419752203</v>
      </c>
      <c r="H33" s="10">
        <f>SUM($C31:H31)</f>
        <v>-91675.176483180985</v>
      </c>
      <c r="I33" s="10">
        <f>SUM($C31:I31)</f>
        <v>-41348.0128553373</v>
      </c>
      <c r="J33" s="10">
        <f>SUM($C31:J31)</f>
        <v>-11175.449335473979</v>
      </c>
      <c r="K33" s="10">
        <f>SUM($C31:K31)</f>
        <v>122477.6195852169</v>
      </c>
      <c r="L33" s="10">
        <f>SUM($C31:L31)</f>
        <v>234030.62853984983</v>
      </c>
      <c r="M33" s="10">
        <f>SUM($C31:M31)</f>
        <v>324002.26791526441</v>
      </c>
      <c r="N33" s="10">
        <f>SUM($C31:N31)</f>
        <v>517961.03310780134</v>
      </c>
      <c r="O33" s="10">
        <f>SUM($C31:O31)</f>
        <v>688354.96648843901</v>
      </c>
      <c r="P33" s="10">
        <f>SUM($C31:P31)</f>
        <v>835739.82144491305</v>
      </c>
      <c r="Q33" s="10">
        <f>SUM($C31:Q31)</f>
        <v>1087565.2352158125</v>
      </c>
      <c r="R33" s="10">
        <f>SUM($C31:R31)</f>
        <v>1314381.3692609777</v>
      </c>
      <c r="S33" s="10">
        <f>SUM($C31:S31)</f>
        <v>1516776.2718782318</v>
      </c>
      <c r="T33" s="10">
        <f>SUM($C31:T31)</f>
        <v>1823925.3372486387</v>
      </c>
      <c r="U33" s="10">
        <f>SUM($C31:U31)</f>
        <v>2104748.2428989857</v>
      </c>
      <c r="V33" s="10">
        <f>SUM($C31:V31)</f>
        <v>2359963.2389398147</v>
      </c>
      <c r="W33" s="10">
        <f>SUM($C31:W31)</f>
        <v>2720390.1717372872</v>
      </c>
      <c r="X33" s="10">
        <f>SUM($C31:X31)</f>
        <v>3615628.353302761</v>
      </c>
    </row>
    <row r="34" spans="2:24" x14ac:dyDescent="0.25">
      <c r="C34" s="2"/>
      <c r="D34" s="2"/>
    </row>
    <row r="35" spans="2:24" ht="15" customHeight="1" x14ac:dyDescent="0.25">
      <c r="B35" t="s">
        <v>360</v>
      </c>
      <c r="C35" s="5"/>
      <c r="D35" s="5"/>
    </row>
    <row r="36" spans="2:24" x14ac:dyDescent="0.25">
      <c r="B36" t="s">
        <v>361</v>
      </c>
    </row>
    <row r="37" spans="2:24" x14ac:dyDescent="0.25">
      <c r="B37" s="142" t="s">
        <v>363</v>
      </c>
      <c r="C37" s="142"/>
      <c r="D37" s="142"/>
      <c r="E37" s="142"/>
      <c r="F37" s="142"/>
      <c r="G37" s="11"/>
    </row>
    <row r="38" spans="2:24" x14ac:dyDescent="0.25">
      <c r="B38" t="s">
        <v>369</v>
      </c>
      <c r="C38" s="142"/>
      <c r="D38" s="142"/>
      <c r="E38" s="144">
        <f>A21-1</f>
        <v>3.0000000000000027E-2</v>
      </c>
      <c r="F38" s="142"/>
      <c r="G38" s="11"/>
    </row>
    <row r="39" spans="2:24" x14ac:dyDescent="0.25">
      <c r="B39" s="142" t="s">
        <v>367</v>
      </c>
      <c r="C39" s="143"/>
      <c r="D39" s="143"/>
      <c r="F39" s="142"/>
      <c r="G39" s="11"/>
    </row>
    <row r="40" spans="2:24" x14ac:dyDescent="0.25">
      <c r="B40" s="142" t="s">
        <v>368</v>
      </c>
      <c r="E40" s="144">
        <f>A26-1</f>
        <v>3.0000000000000027E-2</v>
      </c>
    </row>
  </sheetData>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2"/>
  <sheetViews>
    <sheetView zoomScale="70" zoomScaleNormal="70" workbookViewId="0">
      <selection activeCell="I4" sqref="I4"/>
    </sheetView>
  </sheetViews>
  <sheetFormatPr defaultRowHeight="15" x14ac:dyDescent="0.25"/>
  <cols>
    <col min="2" max="2" width="23.85546875" customWidth="1"/>
    <col min="3" max="3" width="11.85546875" customWidth="1"/>
    <col min="4" max="4" width="11.7109375" customWidth="1"/>
    <col min="5" max="5" width="11.85546875" customWidth="1"/>
    <col min="6" max="6" width="12.85546875" customWidth="1"/>
    <col min="7" max="23" width="13.5703125" bestFit="1" customWidth="1"/>
  </cols>
  <sheetData>
    <row r="1" spans="1:16384" ht="18" x14ac:dyDescent="0.25">
      <c r="A1" s="332" t="s">
        <v>528</v>
      </c>
    </row>
    <row r="2" spans="1:16384" x14ac:dyDescent="0.25">
      <c r="A2" s="335" t="s">
        <v>651</v>
      </c>
    </row>
    <row r="3" spans="1:16384" x14ac:dyDescent="0.25">
      <c r="A3" s="335" t="s">
        <v>642</v>
      </c>
      <c r="B3" s="1"/>
      <c r="C3" s="1"/>
      <c r="D3" s="1"/>
      <c r="E3" s="1"/>
      <c r="F3" s="1"/>
      <c r="G3" s="1"/>
      <c r="H3" s="1"/>
      <c r="I3" s="1"/>
      <c r="J3" s="1"/>
      <c r="K3" s="1"/>
      <c r="L3" s="1"/>
      <c r="M3" s="1"/>
      <c r="N3" s="1"/>
      <c r="O3" s="1"/>
      <c r="P3" s="1"/>
      <c r="Q3" s="1"/>
      <c r="R3" s="1"/>
      <c r="S3" s="1"/>
      <c r="T3" s="1"/>
      <c r="U3" s="1" t="s">
        <v>642</v>
      </c>
      <c r="V3" s="1" t="s">
        <v>642</v>
      </c>
      <c r="W3" s="1" t="s">
        <v>642</v>
      </c>
      <c r="X3" s="1" t="s">
        <v>642</v>
      </c>
      <c r="Y3" s="1" t="s">
        <v>642</v>
      </c>
      <c r="Z3" s="1" t="s">
        <v>642</v>
      </c>
      <c r="AA3" s="1" t="s">
        <v>642</v>
      </c>
      <c r="AB3" s="1" t="s">
        <v>642</v>
      </c>
      <c r="AC3" s="1" t="s">
        <v>642</v>
      </c>
      <c r="AD3" s="1" t="s">
        <v>642</v>
      </c>
      <c r="AE3" s="1" t="s">
        <v>642</v>
      </c>
      <c r="AF3" s="1" t="s">
        <v>642</v>
      </c>
      <c r="AG3" s="1" t="s">
        <v>642</v>
      </c>
      <c r="AH3" s="1" t="s">
        <v>642</v>
      </c>
      <c r="AI3" s="1" t="s">
        <v>642</v>
      </c>
      <c r="AJ3" s="1" t="s">
        <v>642</v>
      </c>
      <c r="AK3" s="1" t="s">
        <v>642</v>
      </c>
      <c r="AL3" s="1" t="s">
        <v>642</v>
      </c>
      <c r="AM3" s="1" t="s">
        <v>642</v>
      </c>
      <c r="AN3" s="1" t="s">
        <v>642</v>
      </c>
      <c r="AO3" s="1" t="s">
        <v>642</v>
      </c>
      <c r="AP3" s="1" t="s">
        <v>642</v>
      </c>
      <c r="AQ3" s="1" t="s">
        <v>642</v>
      </c>
      <c r="AR3" s="1" t="s">
        <v>642</v>
      </c>
      <c r="AS3" s="1" t="s">
        <v>642</v>
      </c>
      <c r="AT3" s="1" t="s">
        <v>642</v>
      </c>
      <c r="AU3" s="1" t="s">
        <v>642</v>
      </c>
      <c r="AV3" s="1" t="s">
        <v>642</v>
      </c>
      <c r="AW3" s="1" t="s">
        <v>642</v>
      </c>
      <c r="AX3" s="1" t="s">
        <v>642</v>
      </c>
      <c r="AY3" s="1" t="s">
        <v>642</v>
      </c>
      <c r="AZ3" s="1" t="s">
        <v>642</v>
      </c>
      <c r="BA3" s="1" t="s">
        <v>642</v>
      </c>
      <c r="BB3" s="1" t="s">
        <v>642</v>
      </c>
      <c r="BC3" s="1" t="s">
        <v>642</v>
      </c>
      <c r="BD3" s="1" t="s">
        <v>642</v>
      </c>
      <c r="BE3" s="1" t="s">
        <v>642</v>
      </c>
      <c r="BF3" s="1" t="s">
        <v>642</v>
      </c>
      <c r="BG3" s="1" t="s">
        <v>642</v>
      </c>
      <c r="BH3" s="1" t="s">
        <v>642</v>
      </c>
      <c r="BI3" s="1" t="s">
        <v>642</v>
      </c>
      <c r="BJ3" s="1" t="s">
        <v>642</v>
      </c>
      <c r="BK3" s="1" t="s">
        <v>642</v>
      </c>
      <c r="BL3" s="1" t="s">
        <v>642</v>
      </c>
      <c r="BM3" s="1" t="s">
        <v>642</v>
      </c>
      <c r="BN3" s="1" t="s">
        <v>642</v>
      </c>
      <c r="BO3" s="1" t="s">
        <v>642</v>
      </c>
      <c r="BP3" s="1" t="s">
        <v>642</v>
      </c>
      <c r="BQ3" s="1" t="s">
        <v>642</v>
      </c>
      <c r="BR3" s="1" t="s">
        <v>642</v>
      </c>
      <c r="BS3" s="1" t="s">
        <v>642</v>
      </c>
      <c r="BT3" s="1" t="s">
        <v>642</v>
      </c>
      <c r="BU3" s="1" t="s">
        <v>642</v>
      </c>
      <c r="BV3" s="1" t="s">
        <v>642</v>
      </c>
      <c r="BW3" s="1" t="s">
        <v>642</v>
      </c>
      <c r="BX3" s="1" t="s">
        <v>642</v>
      </c>
      <c r="BY3" s="1" t="s">
        <v>642</v>
      </c>
      <c r="BZ3" s="1" t="s">
        <v>642</v>
      </c>
      <c r="CA3" s="1" t="s">
        <v>642</v>
      </c>
      <c r="CB3" s="1" t="s">
        <v>642</v>
      </c>
      <c r="CC3" s="1" t="s">
        <v>642</v>
      </c>
      <c r="CD3" s="1" t="s">
        <v>642</v>
      </c>
      <c r="CE3" s="1" t="s">
        <v>642</v>
      </c>
      <c r="CF3" s="1" t="s">
        <v>642</v>
      </c>
      <c r="CG3" s="1" t="s">
        <v>642</v>
      </c>
      <c r="CH3" s="1" t="s">
        <v>642</v>
      </c>
      <c r="CI3" s="1" t="s">
        <v>642</v>
      </c>
      <c r="CJ3" s="1" t="s">
        <v>642</v>
      </c>
      <c r="CK3" s="1" t="s">
        <v>642</v>
      </c>
      <c r="CL3" s="1" t="s">
        <v>642</v>
      </c>
      <c r="CM3" s="1" t="s">
        <v>642</v>
      </c>
      <c r="CN3" s="1" t="s">
        <v>642</v>
      </c>
      <c r="CO3" s="1" t="s">
        <v>642</v>
      </c>
      <c r="CP3" s="1" t="s">
        <v>642</v>
      </c>
      <c r="CQ3" s="1" t="s">
        <v>642</v>
      </c>
      <c r="CR3" s="1" t="s">
        <v>642</v>
      </c>
      <c r="CS3" s="1" t="s">
        <v>642</v>
      </c>
      <c r="CT3" s="1" t="s">
        <v>642</v>
      </c>
      <c r="CU3" s="1" t="s">
        <v>642</v>
      </c>
      <c r="CV3" s="1" t="s">
        <v>642</v>
      </c>
      <c r="CW3" s="1" t="s">
        <v>642</v>
      </c>
      <c r="CX3" s="1" t="s">
        <v>642</v>
      </c>
      <c r="CY3" s="1" t="s">
        <v>642</v>
      </c>
      <c r="CZ3" s="1" t="s">
        <v>642</v>
      </c>
      <c r="DA3" s="1" t="s">
        <v>642</v>
      </c>
      <c r="DB3" s="1" t="s">
        <v>642</v>
      </c>
      <c r="DC3" s="1" t="s">
        <v>642</v>
      </c>
      <c r="DD3" s="1" t="s">
        <v>642</v>
      </c>
      <c r="DE3" s="1" t="s">
        <v>642</v>
      </c>
      <c r="DF3" s="1" t="s">
        <v>642</v>
      </c>
      <c r="DG3" s="1" t="s">
        <v>642</v>
      </c>
      <c r="DH3" s="1" t="s">
        <v>642</v>
      </c>
      <c r="DI3" s="1" t="s">
        <v>642</v>
      </c>
      <c r="DJ3" s="1" t="s">
        <v>642</v>
      </c>
      <c r="DK3" s="1" t="s">
        <v>642</v>
      </c>
      <c r="DL3" s="1" t="s">
        <v>642</v>
      </c>
      <c r="DM3" s="1" t="s">
        <v>642</v>
      </c>
      <c r="DN3" s="1" t="s">
        <v>642</v>
      </c>
      <c r="DO3" s="1" t="s">
        <v>642</v>
      </c>
      <c r="DP3" s="1" t="s">
        <v>642</v>
      </c>
      <c r="DQ3" s="1" t="s">
        <v>642</v>
      </c>
      <c r="DR3" s="1" t="s">
        <v>642</v>
      </c>
      <c r="DS3" s="1" t="s">
        <v>642</v>
      </c>
      <c r="DT3" s="1" t="s">
        <v>642</v>
      </c>
      <c r="DU3" s="1" t="s">
        <v>642</v>
      </c>
      <c r="DV3" s="1" t="s">
        <v>642</v>
      </c>
      <c r="DW3" s="1" t="s">
        <v>642</v>
      </c>
      <c r="DX3" s="1" t="s">
        <v>642</v>
      </c>
      <c r="DY3" s="1" t="s">
        <v>642</v>
      </c>
      <c r="DZ3" s="1" t="s">
        <v>642</v>
      </c>
      <c r="EA3" s="1" t="s">
        <v>642</v>
      </c>
      <c r="EB3" s="1" t="s">
        <v>642</v>
      </c>
      <c r="EC3" s="1" t="s">
        <v>642</v>
      </c>
      <c r="ED3" s="1" t="s">
        <v>642</v>
      </c>
      <c r="EE3" s="1" t="s">
        <v>642</v>
      </c>
      <c r="EF3" s="1" t="s">
        <v>642</v>
      </c>
      <c r="EG3" s="1" t="s">
        <v>642</v>
      </c>
      <c r="EH3" s="1" t="s">
        <v>642</v>
      </c>
      <c r="EI3" s="1" t="s">
        <v>642</v>
      </c>
      <c r="EJ3" s="1" t="s">
        <v>642</v>
      </c>
      <c r="EK3" s="1" t="s">
        <v>642</v>
      </c>
      <c r="EL3" s="1" t="s">
        <v>642</v>
      </c>
      <c r="EM3" s="1" t="s">
        <v>642</v>
      </c>
      <c r="EN3" s="1" t="s">
        <v>642</v>
      </c>
      <c r="EO3" s="1" t="s">
        <v>642</v>
      </c>
      <c r="EP3" s="1" t="s">
        <v>642</v>
      </c>
      <c r="EQ3" s="1" t="s">
        <v>642</v>
      </c>
      <c r="ER3" s="1" t="s">
        <v>642</v>
      </c>
      <c r="ES3" s="1" t="s">
        <v>642</v>
      </c>
      <c r="ET3" s="1" t="s">
        <v>642</v>
      </c>
      <c r="EU3" s="1" t="s">
        <v>642</v>
      </c>
      <c r="EV3" s="1" t="s">
        <v>642</v>
      </c>
      <c r="EW3" s="1" t="s">
        <v>642</v>
      </c>
      <c r="EX3" s="1" t="s">
        <v>642</v>
      </c>
      <c r="EY3" s="1" t="s">
        <v>642</v>
      </c>
      <c r="EZ3" s="1" t="s">
        <v>642</v>
      </c>
      <c r="FA3" s="1" t="s">
        <v>642</v>
      </c>
      <c r="FB3" s="1" t="s">
        <v>642</v>
      </c>
      <c r="FC3" s="1" t="s">
        <v>642</v>
      </c>
      <c r="FD3" s="1" t="s">
        <v>642</v>
      </c>
      <c r="FE3" s="1" t="s">
        <v>642</v>
      </c>
      <c r="FF3" s="1" t="s">
        <v>642</v>
      </c>
      <c r="FG3" s="1" t="s">
        <v>642</v>
      </c>
      <c r="FH3" s="1" t="s">
        <v>642</v>
      </c>
      <c r="FI3" s="1" t="s">
        <v>642</v>
      </c>
      <c r="FJ3" s="1" t="s">
        <v>642</v>
      </c>
      <c r="FK3" s="1" t="s">
        <v>642</v>
      </c>
      <c r="FL3" s="1" t="s">
        <v>642</v>
      </c>
      <c r="FM3" s="1" t="s">
        <v>642</v>
      </c>
      <c r="FN3" s="1" t="s">
        <v>642</v>
      </c>
      <c r="FO3" s="1" t="s">
        <v>642</v>
      </c>
      <c r="FP3" s="1" t="s">
        <v>642</v>
      </c>
      <c r="FQ3" s="1" t="s">
        <v>642</v>
      </c>
      <c r="FR3" s="1" t="s">
        <v>642</v>
      </c>
      <c r="FS3" s="1" t="s">
        <v>642</v>
      </c>
      <c r="FT3" s="1" t="s">
        <v>642</v>
      </c>
      <c r="FU3" s="1" t="s">
        <v>642</v>
      </c>
      <c r="FV3" s="1" t="s">
        <v>642</v>
      </c>
      <c r="FW3" s="1" t="s">
        <v>642</v>
      </c>
      <c r="FX3" s="1" t="s">
        <v>642</v>
      </c>
      <c r="FY3" s="1" t="s">
        <v>642</v>
      </c>
      <c r="FZ3" s="1" t="s">
        <v>642</v>
      </c>
      <c r="GA3" s="1" t="s">
        <v>642</v>
      </c>
      <c r="GB3" s="1" t="s">
        <v>642</v>
      </c>
      <c r="GC3" s="1" t="s">
        <v>642</v>
      </c>
      <c r="GD3" s="1" t="s">
        <v>642</v>
      </c>
      <c r="GE3" s="1" t="s">
        <v>642</v>
      </c>
      <c r="GF3" s="1" t="s">
        <v>642</v>
      </c>
      <c r="GG3" s="1" t="s">
        <v>642</v>
      </c>
      <c r="GH3" s="1" t="s">
        <v>642</v>
      </c>
      <c r="GI3" s="1" t="s">
        <v>642</v>
      </c>
      <c r="GJ3" s="1" t="s">
        <v>642</v>
      </c>
      <c r="GK3" s="1" t="s">
        <v>642</v>
      </c>
      <c r="GL3" s="1" t="s">
        <v>642</v>
      </c>
      <c r="GM3" s="1" t="s">
        <v>642</v>
      </c>
      <c r="GN3" s="1" t="s">
        <v>642</v>
      </c>
      <c r="GO3" s="1" t="s">
        <v>642</v>
      </c>
      <c r="GP3" s="1" t="s">
        <v>642</v>
      </c>
      <c r="GQ3" s="1" t="s">
        <v>642</v>
      </c>
      <c r="GR3" s="1" t="s">
        <v>642</v>
      </c>
      <c r="GS3" s="1" t="s">
        <v>642</v>
      </c>
      <c r="GT3" s="1" t="s">
        <v>642</v>
      </c>
      <c r="GU3" s="1" t="s">
        <v>642</v>
      </c>
      <c r="GV3" s="1" t="s">
        <v>642</v>
      </c>
      <c r="GW3" s="1" t="s">
        <v>642</v>
      </c>
      <c r="GX3" s="1" t="s">
        <v>642</v>
      </c>
      <c r="GY3" s="1" t="s">
        <v>642</v>
      </c>
      <c r="GZ3" s="1" t="s">
        <v>642</v>
      </c>
      <c r="HA3" s="1" t="s">
        <v>642</v>
      </c>
      <c r="HB3" s="1" t="s">
        <v>642</v>
      </c>
      <c r="HC3" s="1" t="s">
        <v>642</v>
      </c>
      <c r="HD3" s="1" t="s">
        <v>642</v>
      </c>
      <c r="HE3" s="1" t="s">
        <v>642</v>
      </c>
      <c r="HF3" s="1" t="s">
        <v>642</v>
      </c>
      <c r="HG3" s="1" t="s">
        <v>642</v>
      </c>
      <c r="HH3" s="1" t="s">
        <v>642</v>
      </c>
      <c r="HI3" s="1" t="s">
        <v>642</v>
      </c>
      <c r="HJ3" s="1" t="s">
        <v>642</v>
      </c>
      <c r="HK3" s="1" t="s">
        <v>642</v>
      </c>
      <c r="HL3" s="1" t="s">
        <v>642</v>
      </c>
      <c r="HM3" s="1" t="s">
        <v>642</v>
      </c>
      <c r="HN3" s="1" t="s">
        <v>642</v>
      </c>
      <c r="HO3" s="1" t="s">
        <v>642</v>
      </c>
      <c r="HP3" s="1" t="s">
        <v>642</v>
      </c>
      <c r="HQ3" s="1" t="s">
        <v>642</v>
      </c>
      <c r="HR3" s="1" t="s">
        <v>642</v>
      </c>
      <c r="HS3" s="1" t="s">
        <v>642</v>
      </c>
      <c r="HT3" s="1" t="s">
        <v>642</v>
      </c>
      <c r="HU3" s="1" t="s">
        <v>642</v>
      </c>
      <c r="HV3" s="1" t="s">
        <v>642</v>
      </c>
      <c r="HW3" s="1" t="s">
        <v>642</v>
      </c>
      <c r="HX3" s="1" t="s">
        <v>642</v>
      </c>
      <c r="HY3" s="1" t="s">
        <v>642</v>
      </c>
      <c r="HZ3" s="1" t="s">
        <v>642</v>
      </c>
      <c r="IA3" s="1" t="s">
        <v>642</v>
      </c>
      <c r="IB3" s="1" t="s">
        <v>642</v>
      </c>
      <c r="IC3" s="1" t="s">
        <v>642</v>
      </c>
      <c r="ID3" s="1" t="s">
        <v>642</v>
      </c>
      <c r="IE3" s="1" t="s">
        <v>642</v>
      </c>
      <c r="IF3" s="1" t="s">
        <v>642</v>
      </c>
      <c r="IG3" s="1" t="s">
        <v>642</v>
      </c>
      <c r="IH3" s="1" t="s">
        <v>642</v>
      </c>
      <c r="II3" s="1" t="s">
        <v>642</v>
      </c>
      <c r="IJ3" s="1" t="s">
        <v>642</v>
      </c>
      <c r="IK3" s="1" t="s">
        <v>642</v>
      </c>
      <c r="IL3" s="1" t="s">
        <v>642</v>
      </c>
      <c r="IM3" s="1" t="s">
        <v>642</v>
      </c>
      <c r="IN3" s="1" t="s">
        <v>642</v>
      </c>
      <c r="IO3" s="1" t="s">
        <v>642</v>
      </c>
      <c r="IP3" s="1" t="s">
        <v>642</v>
      </c>
      <c r="IQ3" s="1" t="s">
        <v>642</v>
      </c>
      <c r="IR3" s="1" t="s">
        <v>642</v>
      </c>
      <c r="IS3" s="1" t="s">
        <v>642</v>
      </c>
      <c r="IT3" s="1" t="s">
        <v>642</v>
      </c>
      <c r="IU3" s="1" t="s">
        <v>642</v>
      </c>
      <c r="IV3" s="1" t="s">
        <v>642</v>
      </c>
      <c r="IW3" s="1" t="s">
        <v>642</v>
      </c>
      <c r="IX3" s="1" t="s">
        <v>642</v>
      </c>
      <c r="IY3" s="1" t="s">
        <v>642</v>
      </c>
      <c r="IZ3" s="1" t="s">
        <v>642</v>
      </c>
      <c r="JA3" s="1" t="s">
        <v>642</v>
      </c>
      <c r="JB3" s="1" t="s">
        <v>642</v>
      </c>
      <c r="JC3" s="1" t="s">
        <v>642</v>
      </c>
      <c r="JD3" s="1" t="s">
        <v>642</v>
      </c>
      <c r="JE3" s="1" t="s">
        <v>642</v>
      </c>
      <c r="JF3" s="1" t="s">
        <v>642</v>
      </c>
      <c r="JG3" s="1" t="s">
        <v>642</v>
      </c>
      <c r="JH3" s="1" t="s">
        <v>642</v>
      </c>
      <c r="JI3" s="1" t="s">
        <v>642</v>
      </c>
      <c r="JJ3" s="1" t="s">
        <v>642</v>
      </c>
      <c r="JK3" s="1" t="s">
        <v>642</v>
      </c>
      <c r="JL3" s="1" t="s">
        <v>642</v>
      </c>
      <c r="JM3" s="1" t="s">
        <v>642</v>
      </c>
      <c r="JN3" s="1" t="s">
        <v>642</v>
      </c>
      <c r="JO3" s="1" t="s">
        <v>642</v>
      </c>
      <c r="JP3" s="1" t="s">
        <v>642</v>
      </c>
      <c r="JQ3" s="1" t="s">
        <v>642</v>
      </c>
      <c r="JR3" s="1" t="s">
        <v>642</v>
      </c>
      <c r="JS3" s="1" t="s">
        <v>642</v>
      </c>
      <c r="JT3" s="1" t="s">
        <v>642</v>
      </c>
      <c r="JU3" s="1" t="s">
        <v>642</v>
      </c>
      <c r="JV3" s="1" t="s">
        <v>642</v>
      </c>
      <c r="JW3" s="1" t="s">
        <v>642</v>
      </c>
      <c r="JX3" s="1" t="s">
        <v>642</v>
      </c>
      <c r="JY3" s="1" t="s">
        <v>642</v>
      </c>
      <c r="JZ3" s="1" t="s">
        <v>642</v>
      </c>
      <c r="KA3" s="1" t="s">
        <v>642</v>
      </c>
      <c r="KB3" s="1" t="s">
        <v>642</v>
      </c>
      <c r="KC3" s="1" t="s">
        <v>642</v>
      </c>
      <c r="KD3" s="1" t="s">
        <v>642</v>
      </c>
      <c r="KE3" s="1" t="s">
        <v>642</v>
      </c>
      <c r="KF3" s="1" t="s">
        <v>642</v>
      </c>
      <c r="KG3" s="1" t="s">
        <v>642</v>
      </c>
      <c r="KH3" s="1" t="s">
        <v>642</v>
      </c>
      <c r="KI3" s="1" t="s">
        <v>642</v>
      </c>
      <c r="KJ3" s="1" t="s">
        <v>642</v>
      </c>
      <c r="KK3" s="1" t="s">
        <v>642</v>
      </c>
      <c r="KL3" s="1" t="s">
        <v>642</v>
      </c>
      <c r="KM3" s="1" t="s">
        <v>642</v>
      </c>
      <c r="KN3" s="1" t="s">
        <v>642</v>
      </c>
      <c r="KO3" s="1" t="s">
        <v>642</v>
      </c>
      <c r="KP3" s="1" t="s">
        <v>642</v>
      </c>
      <c r="KQ3" s="1" t="s">
        <v>642</v>
      </c>
      <c r="KR3" s="1" t="s">
        <v>642</v>
      </c>
      <c r="KS3" s="1" t="s">
        <v>642</v>
      </c>
      <c r="KT3" s="1" t="s">
        <v>642</v>
      </c>
      <c r="KU3" s="1" t="s">
        <v>642</v>
      </c>
      <c r="KV3" s="1" t="s">
        <v>642</v>
      </c>
      <c r="KW3" s="1" t="s">
        <v>642</v>
      </c>
      <c r="KX3" s="1" t="s">
        <v>642</v>
      </c>
      <c r="KY3" s="1" t="s">
        <v>642</v>
      </c>
      <c r="KZ3" s="1" t="s">
        <v>642</v>
      </c>
      <c r="LA3" s="1" t="s">
        <v>642</v>
      </c>
      <c r="LB3" s="1" t="s">
        <v>642</v>
      </c>
      <c r="LC3" s="1" t="s">
        <v>642</v>
      </c>
      <c r="LD3" s="1" t="s">
        <v>642</v>
      </c>
      <c r="LE3" s="1" t="s">
        <v>642</v>
      </c>
      <c r="LF3" s="1" t="s">
        <v>642</v>
      </c>
      <c r="LG3" s="1" t="s">
        <v>642</v>
      </c>
      <c r="LH3" s="1" t="s">
        <v>642</v>
      </c>
      <c r="LI3" s="1" t="s">
        <v>642</v>
      </c>
      <c r="LJ3" s="1" t="s">
        <v>642</v>
      </c>
      <c r="LK3" s="1" t="s">
        <v>642</v>
      </c>
      <c r="LL3" s="1" t="s">
        <v>642</v>
      </c>
      <c r="LM3" s="1" t="s">
        <v>642</v>
      </c>
      <c r="LN3" s="1" t="s">
        <v>642</v>
      </c>
      <c r="LO3" s="1" t="s">
        <v>642</v>
      </c>
      <c r="LP3" s="1" t="s">
        <v>642</v>
      </c>
      <c r="LQ3" s="1" t="s">
        <v>642</v>
      </c>
      <c r="LR3" s="1" t="s">
        <v>642</v>
      </c>
      <c r="LS3" s="1" t="s">
        <v>642</v>
      </c>
      <c r="LT3" s="1" t="s">
        <v>642</v>
      </c>
      <c r="LU3" s="1" t="s">
        <v>642</v>
      </c>
      <c r="LV3" s="1" t="s">
        <v>642</v>
      </c>
      <c r="LW3" s="1" t="s">
        <v>642</v>
      </c>
      <c r="LX3" s="1" t="s">
        <v>642</v>
      </c>
      <c r="LY3" s="1" t="s">
        <v>642</v>
      </c>
      <c r="LZ3" s="1" t="s">
        <v>642</v>
      </c>
      <c r="MA3" s="1" t="s">
        <v>642</v>
      </c>
      <c r="MB3" s="1" t="s">
        <v>642</v>
      </c>
      <c r="MC3" s="1" t="s">
        <v>642</v>
      </c>
      <c r="MD3" s="1" t="s">
        <v>642</v>
      </c>
      <c r="ME3" s="1" t="s">
        <v>642</v>
      </c>
      <c r="MF3" s="1" t="s">
        <v>642</v>
      </c>
      <c r="MG3" s="1" t="s">
        <v>642</v>
      </c>
      <c r="MH3" s="1" t="s">
        <v>642</v>
      </c>
      <c r="MI3" s="1" t="s">
        <v>642</v>
      </c>
      <c r="MJ3" s="1" t="s">
        <v>642</v>
      </c>
      <c r="MK3" s="1" t="s">
        <v>642</v>
      </c>
      <c r="ML3" s="1" t="s">
        <v>642</v>
      </c>
      <c r="MM3" s="1" t="s">
        <v>642</v>
      </c>
      <c r="MN3" s="1" t="s">
        <v>642</v>
      </c>
      <c r="MO3" s="1" t="s">
        <v>642</v>
      </c>
      <c r="MP3" s="1" t="s">
        <v>642</v>
      </c>
      <c r="MQ3" s="1" t="s">
        <v>642</v>
      </c>
      <c r="MR3" s="1" t="s">
        <v>642</v>
      </c>
      <c r="MS3" s="1" t="s">
        <v>642</v>
      </c>
      <c r="MT3" s="1" t="s">
        <v>642</v>
      </c>
      <c r="MU3" s="1" t="s">
        <v>642</v>
      </c>
      <c r="MV3" s="1" t="s">
        <v>642</v>
      </c>
      <c r="MW3" s="1" t="s">
        <v>642</v>
      </c>
      <c r="MX3" s="1" t="s">
        <v>642</v>
      </c>
      <c r="MY3" s="1" t="s">
        <v>642</v>
      </c>
      <c r="MZ3" s="1" t="s">
        <v>642</v>
      </c>
      <c r="NA3" s="1" t="s">
        <v>642</v>
      </c>
      <c r="NB3" s="1" t="s">
        <v>642</v>
      </c>
      <c r="NC3" s="1" t="s">
        <v>642</v>
      </c>
      <c r="ND3" s="1" t="s">
        <v>642</v>
      </c>
      <c r="NE3" s="1" t="s">
        <v>642</v>
      </c>
      <c r="NF3" s="1" t="s">
        <v>642</v>
      </c>
      <c r="NG3" s="1" t="s">
        <v>642</v>
      </c>
      <c r="NH3" s="1" t="s">
        <v>642</v>
      </c>
      <c r="NI3" s="1" t="s">
        <v>642</v>
      </c>
      <c r="NJ3" s="1" t="s">
        <v>642</v>
      </c>
      <c r="NK3" s="1" t="s">
        <v>642</v>
      </c>
      <c r="NL3" s="1" t="s">
        <v>642</v>
      </c>
      <c r="NM3" s="1" t="s">
        <v>642</v>
      </c>
      <c r="NN3" s="1" t="s">
        <v>642</v>
      </c>
      <c r="NO3" s="1" t="s">
        <v>642</v>
      </c>
      <c r="NP3" s="1" t="s">
        <v>642</v>
      </c>
      <c r="NQ3" s="1" t="s">
        <v>642</v>
      </c>
      <c r="NR3" s="1" t="s">
        <v>642</v>
      </c>
      <c r="NS3" s="1" t="s">
        <v>642</v>
      </c>
      <c r="NT3" s="1" t="s">
        <v>642</v>
      </c>
      <c r="NU3" s="1" t="s">
        <v>642</v>
      </c>
      <c r="NV3" s="1" t="s">
        <v>642</v>
      </c>
      <c r="NW3" s="1" t="s">
        <v>642</v>
      </c>
      <c r="NX3" s="1" t="s">
        <v>642</v>
      </c>
      <c r="NY3" s="1" t="s">
        <v>642</v>
      </c>
      <c r="NZ3" s="1" t="s">
        <v>642</v>
      </c>
      <c r="OA3" s="1" t="s">
        <v>642</v>
      </c>
      <c r="OB3" s="1" t="s">
        <v>642</v>
      </c>
      <c r="OC3" s="1" t="s">
        <v>642</v>
      </c>
      <c r="OD3" s="1" t="s">
        <v>642</v>
      </c>
      <c r="OE3" s="1" t="s">
        <v>642</v>
      </c>
      <c r="OF3" s="1" t="s">
        <v>642</v>
      </c>
      <c r="OG3" s="1" t="s">
        <v>642</v>
      </c>
      <c r="OH3" s="1" t="s">
        <v>642</v>
      </c>
      <c r="OI3" s="1" t="s">
        <v>642</v>
      </c>
      <c r="OJ3" s="1" t="s">
        <v>642</v>
      </c>
      <c r="OK3" s="1" t="s">
        <v>642</v>
      </c>
      <c r="OL3" s="1" t="s">
        <v>642</v>
      </c>
      <c r="OM3" s="1" t="s">
        <v>642</v>
      </c>
      <c r="ON3" s="1" t="s">
        <v>642</v>
      </c>
      <c r="OO3" s="1" t="s">
        <v>642</v>
      </c>
      <c r="OP3" s="1" t="s">
        <v>642</v>
      </c>
      <c r="OQ3" s="1" t="s">
        <v>642</v>
      </c>
      <c r="OR3" s="1" t="s">
        <v>642</v>
      </c>
      <c r="OS3" s="1" t="s">
        <v>642</v>
      </c>
      <c r="OT3" s="1" t="s">
        <v>642</v>
      </c>
      <c r="OU3" s="1" t="s">
        <v>642</v>
      </c>
      <c r="OV3" s="1" t="s">
        <v>642</v>
      </c>
      <c r="OW3" s="1" t="s">
        <v>642</v>
      </c>
      <c r="OX3" s="1" t="s">
        <v>642</v>
      </c>
      <c r="OY3" s="1" t="s">
        <v>642</v>
      </c>
      <c r="OZ3" s="1" t="s">
        <v>642</v>
      </c>
      <c r="PA3" s="1" t="s">
        <v>642</v>
      </c>
      <c r="PB3" s="1" t="s">
        <v>642</v>
      </c>
      <c r="PC3" s="1" t="s">
        <v>642</v>
      </c>
      <c r="PD3" s="1" t="s">
        <v>642</v>
      </c>
      <c r="PE3" s="1" t="s">
        <v>642</v>
      </c>
      <c r="PF3" s="1" t="s">
        <v>642</v>
      </c>
      <c r="PG3" s="1" t="s">
        <v>642</v>
      </c>
      <c r="PH3" s="1" t="s">
        <v>642</v>
      </c>
      <c r="PI3" s="1" t="s">
        <v>642</v>
      </c>
      <c r="PJ3" s="1" t="s">
        <v>642</v>
      </c>
      <c r="PK3" s="1" t="s">
        <v>642</v>
      </c>
      <c r="PL3" s="1" t="s">
        <v>642</v>
      </c>
      <c r="PM3" s="1" t="s">
        <v>642</v>
      </c>
      <c r="PN3" s="1" t="s">
        <v>642</v>
      </c>
      <c r="PO3" s="1" t="s">
        <v>642</v>
      </c>
      <c r="PP3" s="1" t="s">
        <v>642</v>
      </c>
      <c r="PQ3" s="1" t="s">
        <v>642</v>
      </c>
      <c r="PR3" s="1" t="s">
        <v>642</v>
      </c>
      <c r="PS3" s="1" t="s">
        <v>642</v>
      </c>
      <c r="PT3" s="1" t="s">
        <v>642</v>
      </c>
      <c r="PU3" s="1" t="s">
        <v>642</v>
      </c>
      <c r="PV3" s="1" t="s">
        <v>642</v>
      </c>
      <c r="PW3" s="1" t="s">
        <v>642</v>
      </c>
      <c r="PX3" s="1" t="s">
        <v>642</v>
      </c>
      <c r="PY3" s="1" t="s">
        <v>642</v>
      </c>
      <c r="PZ3" s="1" t="s">
        <v>642</v>
      </c>
      <c r="QA3" s="1" t="s">
        <v>642</v>
      </c>
      <c r="QB3" s="1" t="s">
        <v>642</v>
      </c>
      <c r="QC3" s="1" t="s">
        <v>642</v>
      </c>
      <c r="QD3" s="1" t="s">
        <v>642</v>
      </c>
      <c r="QE3" s="1" t="s">
        <v>642</v>
      </c>
      <c r="QF3" s="1" t="s">
        <v>642</v>
      </c>
      <c r="QG3" s="1" t="s">
        <v>642</v>
      </c>
      <c r="QH3" s="1" t="s">
        <v>642</v>
      </c>
      <c r="QI3" s="1" t="s">
        <v>642</v>
      </c>
      <c r="QJ3" s="1" t="s">
        <v>642</v>
      </c>
      <c r="QK3" s="1" t="s">
        <v>642</v>
      </c>
      <c r="QL3" s="1" t="s">
        <v>642</v>
      </c>
      <c r="QM3" s="1" t="s">
        <v>642</v>
      </c>
      <c r="QN3" s="1" t="s">
        <v>642</v>
      </c>
      <c r="QO3" s="1" t="s">
        <v>642</v>
      </c>
      <c r="QP3" s="1" t="s">
        <v>642</v>
      </c>
      <c r="QQ3" s="1" t="s">
        <v>642</v>
      </c>
      <c r="QR3" s="1" t="s">
        <v>642</v>
      </c>
      <c r="QS3" s="1" t="s">
        <v>642</v>
      </c>
      <c r="QT3" s="1" t="s">
        <v>642</v>
      </c>
      <c r="QU3" s="1" t="s">
        <v>642</v>
      </c>
      <c r="QV3" s="1" t="s">
        <v>642</v>
      </c>
      <c r="QW3" s="1" t="s">
        <v>642</v>
      </c>
      <c r="QX3" s="1" t="s">
        <v>642</v>
      </c>
      <c r="QY3" s="1" t="s">
        <v>642</v>
      </c>
      <c r="QZ3" s="1" t="s">
        <v>642</v>
      </c>
      <c r="RA3" s="1" t="s">
        <v>642</v>
      </c>
      <c r="RB3" s="1" t="s">
        <v>642</v>
      </c>
      <c r="RC3" s="1" t="s">
        <v>642</v>
      </c>
      <c r="RD3" s="1" t="s">
        <v>642</v>
      </c>
      <c r="RE3" s="1" t="s">
        <v>642</v>
      </c>
      <c r="RF3" s="1" t="s">
        <v>642</v>
      </c>
      <c r="RG3" s="1" t="s">
        <v>642</v>
      </c>
      <c r="RH3" s="1" t="s">
        <v>642</v>
      </c>
      <c r="RI3" s="1" t="s">
        <v>642</v>
      </c>
      <c r="RJ3" s="1" t="s">
        <v>642</v>
      </c>
      <c r="RK3" s="1" t="s">
        <v>642</v>
      </c>
      <c r="RL3" s="1" t="s">
        <v>642</v>
      </c>
      <c r="RM3" s="1" t="s">
        <v>642</v>
      </c>
      <c r="RN3" s="1" t="s">
        <v>642</v>
      </c>
      <c r="RO3" s="1" t="s">
        <v>642</v>
      </c>
      <c r="RP3" s="1" t="s">
        <v>642</v>
      </c>
      <c r="RQ3" s="1" t="s">
        <v>642</v>
      </c>
      <c r="RR3" s="1" t="s">
        <v>642</v>
      </c>
      <c r="RS3" s="1" t="s">
        <v>642</v>
      </c>
      <c r="RT3" s="1" t="s">
        <v>642</v>
      </c>
      <c r="RU3" s="1" t="s">
        <v>642</v>
      </c>
      <c r="RV3" s="1" t="s">
        <v>642</v>
      </c>
      <c r="RW3" s="1" t="s">
        <v>642</v>
      </c>
      <c r="RX3" s="1" t="s">
        <v>642</v>
      </c>
      <c r="RY3" s="1" t="s">
        <v>642</v>
      </c>
      <c r="RZ3" s="1" t="s">
        <v>642</v>
      </c>
      <c r="SA3" s="1" t="s">
        <v>642</v>
      </c>
      <c r="SB3" s="1" t="s">
        <v>642</v>
      </c>
      <c r="SC3" s="1" t="s">
        <v>642</v>
      </c>
      <c r="SD3" s="1" t="s">
        <v>642</v>
      </c>
      <c r="SE3" s="1" t="s">
        <v>642</v>
      </c>
      <c r="SF3" s="1" t="s">
        <v>642</v>
      </c>
      <c r="SG3" s="1" t="s">
        <v>642</v>
      </c>
      <c r="SH3" s="1" t="s">
        <v>642</v>
      </c>
      <c r="SI3" s="1" t="s">
        <v>642</v>
      </c>
      <c r="SJ3" s="1" t="s">
        <v>642</v>
      </c>
      <c r="SK3" s="1" t="s">
        <v>642</v>
      </c>
      <c r="SL3" s="1" t="s">
        <v>642</v>
      </c>
      <c r="SM3" s="1" t="s">
        <v>642</v>
      </c>
      <c r="SN3" s="1" t="s">
        <v>642</v>
      </c>
      <c r="SO3" s="1" t="s">
        <v>642</v>
      </c>
      <c r="SP3" s="1" t="s">
        <v>642</v>
      </c>
      <c r="SQ3" s="1" t="s">
        <v>642</v>
      </c>
      <c r="SR3" s="1" t="s">
        <v>642</v>
      </c>
      <c r="SS3" s="1" t="s">
        <v>642</v>
      </c>
      <c r="ST3" s="1" t="s">
        <v>642</v>
      </c>
      <c r="SU3" s="1" t="s">
        <v>642</v>
      </c>
      <c r="SV3" s="1" t="s">
        <v>642</v>
      </c>
      <c r="SW3" s="1" t="s">
        <v>642</v>
      </c>
      <c r="SX3" s="1" t="s">
        <v>642</v>
      </c>
      <c r="SY3" s="1" t="s">
        <v>642</v>
      </c>
      <c r="SZ3" s="1" t="s">
        <v>642</v>
      </c>
      <c r="TA3" s="1" t="s">
        <v>642</v>
      </c>
      <c r="TB3" s="1" t="s">
        <v>642</v>
      </c>
      <c r="TC3" s="1" t="s">
        <v>642</v>
      </c>
      <c r="TD3" s="1" t="s">
        <v>642</v>
      </c>
      <c r="TE3" s="1" t="s">
        <v>642</v>
      </c>
      <c r="TF3" s="1" t="s">
        <v>642</v>
      </c>
      <c r="TG3" s="1" t="s">
        <v>642</v>
      </c>
      <c r="TH3" s="1" t="s">
        <v>642</v>
      </c>
      <c r="TI3" s="1" t="s">
        <v>642</v>
      </c>
      <c r="TJ3" s="1" t="s">
        <v>642</v>
      </c>
      <c r="TK3" s="1" t="s">
        <v>642</v>
      </c>
      <c r="TL3" s="1" t="s">
        <v>642</v>
      </c>
      <c r="TM3" s="1" t="s">
        <v>642</v>
      </c>
      <c r="TN3" s="1" t="s">
        <v>642</v>
      </c>
      <c r="TO3" s="1" t="s">
        <v>642</v>
      </c>
      <c r="TP3" s="1" t="s">
        <v>642</v>
      </c>
      <c r="TQ3" s="1" t="s">
        <v>642</v>
      </c>
      <c r="TR3" s="1" t="s">
        <v>642</v>
      </c>
      <c r="TS3" s="1" t="s">
        <v>642</v>
      </c>
      <c r="TT3" s="1" t="s">
        <v>642</v>
      </c>
      <c r="TU3" s="1" t="s">
        <v>642</v>
      </c>
      <c r="TV3" s="1" t="s">
        <v>642</v>
      </c>
      <c r="TW3" s="1" t="s">
        <v>642</v>
      </c>
      <c r="TX3" s="1" t="s">
        <v>642</v>
      </c>
      <c r="TY3" s="1" t="s">
        <v>642</v>
      </c>
      <c r="TZ3" s="1" t="s">
        <v>642</v>
      </c>
      <c r="UA3" s="1" t="s">
        <v>642</v>
      </c>
      <c r="UB3" s="1" t="s">
        <v>642</v>
      </c>
      <c r="UC3" s="1" t="s">
        <v>642</v>
      </c>
      <c r="UD3" s="1" t="s">
        <v>642</v>
      </c>
      <c r="UE3" s="1" t="s">
        <v>642</v>
      </c>
      <c r="UF3" s="1" t="s">
        <v>642</v>
      </c>
      <c r="UG3" s="1" t="s">
        <v>642</v>
      </c>
      <c r="UH3" s="1" t="s">
        <v>642</v>
      </c>
      <c r="UI3" s="1" t="s">
        <v>642</v>
      </c>
      <c r="UJ3" s="1" t="s">
        <v>642</v>
      </c>
      <c r="UK3" s="1" t="s">
        <v>642</v>
      </c>
      <c r="UL3" s="1" t="s">
        <v>642</v>
      </c>
      <c r="UM3" s="1" t="s">
        <v>642</v>
      </c>
      <c r="UN3" s="1" t="s">
        <v>642</v>
      </c>
      <c r="UO3" s="1" t="s">
        <v>642</v>
      </c>
      <c r="UP3" s="1" t="s">
        <v>642</v>
      </c>
      <c r="UQ3" s="1" t="s">
        <v>642</v>
      </c>
      <c r="UR3" s="1" t="s">
        <v>642</v>
      </c>
      <c r="US3" s="1" t="s">
        <v>642</v>
      </c>
      <c r="UT3" s="1" t="s">
        <v>642</v>
      </c>
      <c r="UU3" s="1" t="s">
        <v>642</v>
      </c>
      <c r="UV3" s="1" t="s">
        <v>642</v>
      </c>
      <c r="UW3" s="1" t="s">
        <v>642</v>
      </c>
      <c r="UX3" s="1" t="s">
        <v>642</v>
      </c>
      <c r="UY3" s="1" t="s">
        <v>642</v>
      </c>
      <c r="UZ3" s="1" t="s">
        <v>642</v>
      </c>
      <c r="VA3" s="1" t="s">
        <v>642</v>
      </c>
      <c r="VB3" s="1" t="s">
        <v>642</v>
      </c>
      <c r="VC3" s="1" t="s">
        <v>642</v>
      </c>
      <c r="VD3" s="1" t="s">
        <v>642</v>
      </c>
      <c r="VE3" s="1" t="s">
        <v>642</v>
      </c>
      <c r="VF3" s="1" t="s">
        <v>642</v>
      </c>
      <c r="VG3" s="1" t="s">
        <v>642</v>
      </c>
      <c r="VH3" s="1" t="s">
        <v>642</v>
      </c>
      <c r="VI3" s="1" t="s">
        <v>642</v>
      </c>
      <c r="VJ3" s="1" t="s">
        <v>642</v>
      </c>
      <c r="VK3" s="1" t="s">
        <v>642</v>
      </c>
      <c r="VL3" s="1" t="s">
        <v>642</v>
      </c>
      <c r="VM3" s="1" t="s">
        <v>642</v>
      </c>
      <c r="VN3" s="1" t="s">
        <v>642</v>
      </c>
      <c r="VO3" s="1" t="s">
        <v>642</v>
      </c>
      <c r="VP3" s="1" t="s">
        <v>642</v>
      </c>
      <c r="VQ3" s="1" t="s">
        <v>642</v>
      </c>
      <c r="VR3" s="1" t="s">
        <v>642</v>
      </c>
      <c r="VS3" s="1" t="s">
        <v>642</v>
      </c>
      <c r="VT3" s="1" t="s">
        <v>642</v>
      </c>
      <c r="VU3" s="1" t="s">
        <v>642</v>
      </c>
      <c r="VV3" s="1" t="s">
        <v>642</v>
      </c>
      <c r="VW3" s="1" t="s">
        <v>642</v>
      </c>
      <c r="VX3" s="1" t="s">
        <v>642</v>
      </c>
      <c r="VY3" s="1" t="s">
        <v>642</v>
      </c>
      <c r="VZ3" s="1" t="s">
        <v>642</v>
      </c>
      <c r="WA3" s="1" t="s">
        <v>642</v>
      </c>
      <c r="WB3" s="1" t="s">
        <v>642</v>
      </c>
      <c r="WC3" s="1" t="s">
        <v>642</v>
      </c>
      <c r="WD3" s="1" t="s">
        <v>642</v>
      </c>
      <c r="WE3" s="1" t="s">
        <v>642</v>
      </c>
      <c r="WF3" s="1" t="s">
        <v>642</v>
      </c>
      <c r="WG3" s="1" t="s">
        <v>642</v>
      </c>
      <c r="WH3" s="1" t="s">
        <v>642</v>
      </c>
      <c r="WI3" s="1" t="s">
        <v>642</v>
      </c>
      <c r="WJ3" s="1" t="s">
        <v>642</v>
      </c>
      <c r="WK3" s="1" t="s">
        <v>642</v>
      </c>
      <c r="WL3" s="1" t="s">
        <v>642</v>
      </c>
      <c r="WM3" s="1" t="s">
        <v>642</v>
      </c>
      <c r="WN3" s="1" t="s">
        <v>642</v>
      </c>
      <c r="WO3" s="1" t="s">
        <v>642</v>
      </c>
      <c r="WP3" s="1" t="s">
        <v>642</v>
      </c>
      <c r="WQ3" s="1" t="s">
        <v>642</v>
      </c>
      <c r="WR3" s="1" t="s">
        <v>642</v>
      </c>
      <c r="WS3" s="1" t="s">
        <v>642</v>
      </c>
      <c r="WT3" s="1" t="s">
        <v>642</v>
      </c>
      <c r="WU3" s="1" t="s">
        <v>642</v>
      </c>
      <c r="WV3" s="1" t="s">
        <v>642</v>
      </c>
      <c r="WW3" s="1" t="s">
        <v>642</v>
      </c>
      <c r="WX3" s="1" t="s">
        <v>642</v>
      </c>
      <c r="WY3" s="1" t="s">
        <v>642</v>
      </c>
      <c r="WZ3" s="1" t="s">
        <v>642</v>
      </c>
      <c r="XA3" s="1" t="s">
        <v>642</v>
      </c>
      <c r="XB3" s="1" t="s">
        <v>642</v>
      </c>
      <c r="XC3" s="1" t="s">
        <v>642</v>
      </c>
      <c r="XD3" s="1" t="s">
        <v>642</v>
      </c>
      <c r="XE3" s="1" t="s">
        <v>642</v>
      </c>
      <c r="XF3" s="1" t="s">
        <v>642</v>
      </c>
      <c r="XG3" s="1" t="s">
        <v>642</v>
      </c>
      <c r="XH3" s="1" t="s">
        <v>642</v>
      </c>
      <c r="XI3" s="1" t="s">
        <v>642</v>
      </c>
      <c r="XJ3" s="1" t="s">
        <v>642</v>
      </c>
      <c r="XK3" s="1" t="s">
        <v>642</v>
      </c>
      <c r="XL3" s="1" t="s">
        <v>642</v>
      </c>
      <c r="XM3" s="1" t="s">
        <v>642</v>
      </c>
      <c r="XN3" s="1" t="s">
        <v>642</v>
      </c>
      <c r="XO3" s="1" t="s">
        <v>642</v>
      </c>
      <c r="XP3" s="1" t="s">
        <v>642</v>
      </c>
      <c r="XQ3" s="1" t="s">
        <v>642</v>
      </c>
      <c r="XR3" s="1" t="s">
        <v>642</v>
      </c>
      <c r="XS3" s="1" t="s">
        <v>642</v>
      </c>
      <c r="XT3" s="1" t="s">
        <v>642</v>
      </c>
      <c r="XU3" s="1" t="s">
        <v>642</v>
      </c>
      <c r="XV3" s="1" t="s">
        <v>642</v>
      </c>
      <c r="XW3" s="1" t="s">
        <v>642</v>
      </c>
      <c r="XX3" s="1" t="s">
        <v>642</v>
      </c>
      <c r="XY3" s="1" t="s">
        <v>642</v>
      </c>
      <c r="XZ3" s="1" t="s">
        <v>642</v>
      </c>
      <c r="YA3" s="1" t="s">
        <v>642</v>
      </c>
      <c r="YB3" s="1" t="s">
        <v>642</v>
      </c>
      <c r="YC3" s="1" t="s">
        <v>642</v>
      </c>
      <c r="YD3" s="1" t="s">
        <v>642</v>
      </c>
      <c r="YE3" s="1" t="s">
        <v>642</v>
      </c>
      <c r="YF3" s="1" t="s">
        <v>642</v>
      </c>
      <c r="YG3" s="1" t="s">
        <v>642</v>
      </c>
      <c r="YH3" s="1" t="s">
        <v>642</v>
      </c>
      <c r="YI3" s="1" t="s">
        <v>642</v>
      </c>
      <c r="YJ3" s="1" t="s">
        <v>642</v>
      </c>
      <c r="YK3" s="1" t="s">
        <v>642</v>
      </c>
      <c r="YL3" s="1" t="s">
        <v>642</v>
      </c>
      <c r="YM3" s="1" t="s">
        <v>642</v>
      </c>
      <c r="YN3" s="1" t="s">
        <v>642</v>
      </c>
      <c r="YO3" s="1" t="s">
        <v>642</v>
      </c>
      <c r="YP3" s="1" t="s">
        <v>642</v>
      </c>
      <c r="YQ3" s="1" t="s">
        <v>642</v>
      </c>
      <c r="YR3" s="1" t="s">
        <v>642</v>
      </c>
      <c r="YS3" s="1" t="s">
        <v>642</v>
      </c>
      <c r="YT3" s="1" t="s">
        <v>642</v>
      </c>
      <c r="YU3" s="1" t="s">
        <v>642</v>
      </c>
      <c r="YV3" s="1" t="s">
        <v>642</v>
      </c>
      <c r="YW3" s="1" t="s">
        <v>642</v>
      </c>
      <c r="YX3" s="1" t="s">
        <v>642</v>
      </c>
      <c r="YY3" s="1" t="s">
        <v>642</v>
      </c>
      <c r="YZ3" s="1" t="s">
        <v>642</v>
      </c>
      <c r="ZA3" s="1" t="s">
        <v>642</v>
      </c>
      <c r="ZB3" s="1" t="s">
        <v>642</v>
      </c>
      <c r="ZC3" s="1" t="s">
        <v>642</v>
      </c>
      <c r="ZD3" s="1" t="s">
        <v>642</v>
      </c>
      <c r="ZE3" s="1" t="s">
        <v>642</v>
      </c>
      <c r="ZF3" s="1" t="s">
        <v>642</v>
      </c>
      <c r="ZG3" s="1" t="s">
        <v>642</v>
      </c>
      <c r="ZH3" s="1" t="s">
        <v>642</v>
      </c>
      <c r="ZI3" s="1" t="s">
        <v>642</v>
      </c>
      <c r="ZJ3" s="1" t="s">
        <v>642</v>
      </c>
      <c r="ZK3" s="1" t="s">
        <v>642</v>
      </c>
      <c r="ZL3" s="1" t="s">
        <v>642</v>
      </c>
      <c r="ZM3" s="1" t="s">
        <v>642</v>
      </c>
      <c r="ZN3" s="1" t="s">
        <v>642</v>
      </c>
      <c r="ZO3" s="1" t="s">
        <v>642</v>
      </c>
      <c r="ZP3" s="1" t="s">
        <v>642</v>
      </c>
      <c r="ZQ3" s="1" t="s">
        <v>642</v>
      </c>
      <c r="ZR3" s="1" t="s">
        <v>642</v>
      </c>
      <c r="ZS3" s="1" t="s">
        <v>642</v>
      </c>
      <c r="ZT3" s="1" t="s">
        <v>642</v>
      </c>
      <c r="ZU3" s="1" t="s">
        <v>642</v>
      </c>
      <c r="ZV3" s="1" t="s">
        <v>642</v>
      </c>
      <c r="ZW3" s="1" t="s">
        <v>642</v>
      </c>
      <c r="ZX3" s="1" t="s">
        <v>642</v>
      </c>
      <c r="ZY3" s="1" t="s">
        <v>642</v>
      </c>
      <c r="ZZ3" s="1" t="s">
        <v>642</v>
      </c>
      <c r="AAA3" s="1" t="s">
        <v>642</v>
      </c>
      <c r="AAB3" s="1" t="s">
        <v>642</v>
      </c>
      <c r="AAC3" s="1" t="s">
        <v>642</v>
      </c>
      <c r="AAD3" s="1" t="s">
        <v>642</v>
      </c>
      <c r="AAE3" s="1" t="s">
        <v>642</v>
      </c>
      <c r="AAF3" s="1" t="s">
        <v>642</v>
      </c>
      <c r="AAG3" s="1" t="s">
        <v>642</v>
      </c>
      <c r="AAH3" s="1" t="s">
        <v>642</v>
      </c>
      <c r="AAI3" s="1" t="s">
        <v>642</v>
      </c>
      <c r="AAJ3" s="1" t="s">
        <v>642</v>
      </c>
      <c r="AAK3" s="1" t="s">
        <v>642</v>
      </c>
      <c r="AAL3" s="1" t="s">
        <v>642</v>
      </c>
      <c r="AAM3" s="1" t="s">
        <v>642</v>
      </c>
      <c r="AAN3" s="1" t="s">
        <v>642</v>
      </c>
      <c r="AAO3" s="1" t="s">
        <v>642</v>
      </c>
      <c r="AAP3" s="1" t="s">
        <v>642</v>
      </c>
      <c r="AAQ3" s="1" t="s">
        <v>642</v>
      </c>
      <c r="AAR3" s="1" t="s">
        <v>642</v>
      </c>
      <c r="AAS3" s="1" t="s">
        <v>642</v>
      </c>
      <c r="AAT3" s="1" t="s">
        <v>642</v>
      </c>
      <c r="AAU3" s="1" t="s">
        <v>642</v>
      </c>
      <c r="AAV3" s="1" t="s">
        <v>642</v>
      </c>
      <c r="AAW3" s="1" t="s">
        <v>642</v>
      </c>
      <c r="AAX3" s="1" t="s">
        <v>642</v>
      </c>
      <c r="AAY3" s="1" t="s">
        <v>642</v>
      </c>
      <c r="AAZ3" s="1" t="s">
        <v>642</v>
      </c>
      <c r="ABA3" s="1" t="s">
        <v>642</v>
      </c>
      <c r="ABB3" s="1" t="s">
        <v>642</v>
      </c>
      <c r="ABC3" s="1" t="s">
        <v>642</v>
      </c>
      <c r="ABD3" s="1" t="s">
        <v>642</v>
      </c>
      <c r="ABE3" s="1" t="s">
        <v>642</v>
      </c>
      <c r="ABF3" s="1" t="s">
        <v>642</v>
      </c>
      <c r="ABG3" s="1" t="s">
        <v>642</v>
      </c>
      <c r="ABH3" s="1" t="s">
        <v>642</v>
      </c>
      <c r="ABI3" s="1" t="s">
        <v>642</v>
      </c>
      <c r="ABJ3" s="1" t="s">
        <v>642</v>
      </c>
      <c r="ABK3" s="1" t="s">
        <v>642</v>
      </c>
      <c r="ABL3" s="1" t="s">
        <v>642</v>
      </c>
      <c r="ABM3" s="1" t="s">
        <v>642</v>
      </c>
      <c r="ABN3" s="1" t="s">
        <v>642</v>
      </c>
      <c r="ABO3" s="1" t="s">
        <v>642</v>
      </c>
      <c r="ABP3" s="1" t="s">
        <v>642</v>
      </c>
      <c r="ABQ3" s="1" t="s">
        <v>642</v>
      </c>
      <c r="ABR3" s="1" t="s">
        <v>642</v>
      </c>
      <c r="ABS3" s="1" t="s">
        <v>642</v>
      </c>
      <c r="ABT3" s="1" t="s">
        <v>642</v>
      </c>
      <c r="ABU3" s="1" t="s">
        <v>642</v>
      </c>
      <c r="ABV3" s="1" t="s">
        <v>642</v>
      </c>
      <c r="ABW3" s="1" t="s">
        <v>642</v>
      </c>
      <c r="ABX3" s="1" t="s">
        <v>642</v>
      </c>
      <c r="ABY3" s="1" t="s">
        <v>642</v>
      </c>
      <c r="ABZ3" s="1" t="s">
        <v>642</v>
      </c>
      <c r="ACA3" s="1" t="s">
        <v>642</v>
      </c>
      <c r="ACB3" s="1" t="s">
        <v>642</v>
      </c>
      <c r="ACC3" s="1" t="s">
        <v>642</v>
      </c>
      <c r="ACD3" s="1" t="s">
        <v>642</v>
      </c>
      <c r="ACE3" s="1" t="s">
        <v>642</v>
      </c>
      <c r="ACF3" s="1" t="s">
        <v>642</v>
      </c>
      <c r="ACG3" s="1" t="s">
        <v>642</v>
      </c>
      <c r="ACH3" s="1" t="s">
        <v>642</v>
      </c>
      <c r="ACI3" s="1" t="s">
        <v>642</v>
      </c>
      <c r="ACJ3" s="1" t="s">
        <v>642</v>
      </c>
      <c r="ACK3" s="1" t="s">
        <v>642</v>
      </c>
      <c r="ACL3" s="1" t="s">
        <v>642</v>
      </c>
      <c r="ACM3" s="1" t="s">
        <v>642</v>
      </c>
      <c r="ACN3" s="1" t="s">
        <v>642</v>
      </c>
      <c r="ACO3" s="1" t="s">
        <v>642</v>
      </c>
      <c r="ACP3" s="1" t="s">
        <v>642</v>
      </c>
      <c r="ACQ3" s="1" t="s">
        <v>642</v>
      </c>
      <c r="ACR3" s="1" t="s">
        <v>642</v>
      </c>
      <c r="ACS3" s="1" t="s">
        <v>642</v>
      </c>
      <c r="ACT3" s="1" t="s">
        <v>642</v>
      </c>
      <c r="ACU3" s="1" t="s">
        <v>642</v>
      </c>
      <c r="ACV3" s="1" t="s">
        <v>642</v>
      </c>
      <c r="ACW3" s="1" t="s">
        <v>642</v>
      </c>
      <c r="ACX3" s="1" t="s">
        <v>642</v>
      </c>
      <c r="ACY3" s="1" t="s">
        <v>642</v>
      </c>
      <c r="ACZ3" s="1" t="s">
        <v>642</v>
      </c>
      <c r="ADA3" s="1" t="s">
        <v>642</v>
      </c>
      <c r="ADB3" s="1" t="s">
        <v>642</v>
      </c>
      <c r="ADC3" s="1" t="s">
        <v>642</v>
      </c>
      <c r="ADD3" s="1" t="s">
        <v>642</v>
      </c>
      <c r="ADE3" s="1" t="s">
        <v>642</v>
      </c>
      <c r="ADF3" s="1" t="s">
        <v>642</v>
      </c>
      <c r="ADG3" s="1" t="s">
        <v>642</v>
      </c>
      <c r="ADH3" s="1" t="s">
        <v>642</v>
      </c>
      <c r="ADI3" s="1" t="s">
        <v>642</v>
      </c>
      <c r="ADJ3" s="1" t="s">
        <v>642</v>
      </c>
      <c r="ADK3" s="1" t="s">
        <v>642</v>
      </c>
      <c r="ADL3" s="1" t="s">
        <v>642</v>
      </c>
      <c r="ADM3" s="1" t="s">
        <v>642</v>
      </c>
      <c r="ADN3" s="1" t="s">
        <v>642</v>
      </c>
      <c r="ADO3" s="1" t="s">
        <v>642</v>
      </c>
      <c r="ADP3" s="1" t="s">
        <v>642</v>
      </c>
      <c r="ADQ3" s="1" t="s">
        <v>642</v>
      </c>
      <c r="ADR3" s="1" t="s">
        <v>642</v>
      </c>
      <c r="ADS3" s="1" t="s">
        <v>642</v>
      </c>
      <c r="ADT3" s="1" t="s">
        <v>642</v>
      </c>
      <c r="ADU3" s="1" t="s">
        <v>642</v>
      </c>
      <c r="ADV3" s="1" t="s">
        <v>642</v>
      </c>
      <c r="ADW3" s="1" t="s">
        <v>642</v>
      </c>
      <c r="ADX3" s="1" t="s">
        <v>642</v>
      </c>
      <c r="ADY3" s="1" t="s">
        <v>642</v>
      </c>
      <c r="ADZ3" s="1" t="s">
        <v>642</v>
      </c>
      <c r="AEA3" s="1" t="s">
        <v>642</v>
      </c>
      <c r="AEB3" s="1" t="s">
        <v>642</v>
      </c>
      <c r="AEC3" s="1" t="s">
        <v>642</v>
      </c>
      <c r="AED3" s="1" t="s">
        <v>642</v>
      </c>
      <c r="AEE3" s="1" t="s">
        <v>642</v>
      </c>
      <c r="AEF3" s="1" t="s">
        <v>642</v>
      </c>
      <c r="AEG3" s="1" t="s">
        <v>642</v>
      </c>
      <c r="AEH3" s="1" t="s">
        <v>642</v>
      </c>
      <c r="AEI3" s="1" t="s">
        <v>642</v>
      </c>
      <c r="AEJ3" s="1" t="s">
        <v>642</v>
      </c>
      <c r="AEK3" s="1" t="s">
        <v>642</v>
      </c>
      <c r="AEL3" s="1" t="s">
        <v>642</v>
      </c>
      <c r="AEM3" s="1" t="s">
        <v>642</v>
      </c>
      <c r="AEN3" s="1" t="s">
        <v>642</v>
      </c>
      <c r="AEO3" s="1" t="s">
        <v>642</v>
      </c>
      <c r="AEP3" s="1" t="s">
        <v>642</v>
      </c>
      <c r="AEQ3" s="1" t="s">
        <v>642</v>
      </c>
      <c r="AER3" s="1" t="s">
        <v>642</v>
      </c>
      <c r="AES3" s="1" t="s">
        <v>642</v>
      </c>
      <c r="AET3" s="1" t="s">
        <v>642</v>
      </c>
      <c r="AEU3" s="1" t="s">
        <v>642</v>
      </c>
      <c r="AEV3" s="1" t="s">
        <v>642</v>
      </c>
      <c r="AEW3" s="1" t="s">
        <v>642</v>
      </c>
      <c r="AEX3" s="1" t="s">
        <v>642</v>
      </c>
      <c r="AEY3" s="1" t="s">
        <v>642</v>
      </c>
      <c r="AEZ3" s="1" t="s">
        <v>642</v>
      </c>
      <c r="AFA3" s="1" t="s">
        <v>642</v>
      </c>
      <c r="AFB3" s="1" t="s">
        <v>642</v>
      </c>
      <c r="AFC3" s="1" t="s">
        <v>642</v>
      </c>
      <c r="AFD3" s="1" t="s">
        <v>642</v>
      </c>
      <c r="AFE3" s="1" t="s">
        <v>642</v>
      </c>
      <c r="AFF3" s="1" t="s">
        <v>642</v>
      </c>
      <c r="AFG3" s="1" t="s">
        <v>642</v>
      </c>
      <c r="AFH3" s="1" t="s">
        <v>642</v>
      </c>
      <c r="AFI3" s="1" t="s">
        <v>642</v>
      </c>
      <c r="AFJ3" s="1" t="s">
        <v>642</v>
      </c>
      <c r="AFK3" s="1" t="s">
        <v>642</v>
      </c>
      <c r="AFL3" s="1" t="s">
        <v>642</v>
      </c>
      <c r="AFM3" s="1" t="s">
        <v>642</v>
      </c>
      <c r="AFN3" s="1" t="s">
        <v>642</v>
      </c>
      <c r="AFO3" s="1" t="s">
        <v>642</v>
      </c>
      <c r="AFP3" s="1" t="s">
        <v>642</v>
      </c>
      <c r="AFQ3" s="1" t="s">
        <v>642</v>
      </c>
      <c r="AFR3" s="1" t="s">
        <v>642</v>
      </c>
      <c r="AFS3" s="1" t="s">
        <v>642</v>
      </c>
      <c r="AFT3" s="1" t="s">
        <v>642</v>
      </c>
      <c r="AFU3" s="1" t="s">
        <v>642</v>
      </c>
      <c r="AFV3" s="1" t="s">
        <v>642</v>
      </c>
      <c r="AFW3" s="1" t="s">
        <v>642</v>
      </c>
      <c r="AFX3" s="1" t="s">
        <v>642</v>
      </c>
      <c r="AFY3" s="1" t="s">
        <v>642</v>
      </c>
      <c r="AFZ3" s="1" t="s">
        <v>642</v>
      </c>
      <c r="AGA3" s="1" t="s">
        <v>642</v>
      </c>
      <c r="AGB3" s="1" t="s">
        <v>642</v>
      </c>
      <c r="AGC3" s="1" t="s">
        <v>642</v>
      </c>
      <c r="AGD3" s="1" t="s">
        <v>642</v>
      </c>
      <c r="AGE3" s="1" t="s">
        <v>642</v>
      </c>
      <c r="AGF3" s="1" t="s">
        <v>642</v>
      </c>
      <c r="AGG3" s="1" t="s">
        <v>642</v>
      </c>
      <c r="AGH3" s="1" t="s">
        <v>642</v>
      </c>
      <c r="AGI3" s="1" t="s">
        <v>642</v>
      </c>
      <c r="AGJ3" s="1" t="s">
        <v>642</v>
      </c>
      <c r="AGK3" s="1" t="s">
        <v>642</v>
      </c>
      <c r="AGL3" s="1" t="s">
        <v>642</v>
      </c>
      <c r="AGM3" s="1" t="s">
        <v>642</v>
      </c>
      <c r="AGN3" s="1" t="s">
        <v>642</v>
      </c>
      <c r="AGO3" s="1" t="s">
        <v>642</v>
      </c>
      <c r="AGP3" s="1" t="s">
        <v>642</v>
      </c>
      <c r="AGQ3" s="1" t="s">
        <v>642</v>
      </c>
      <c r="AGR3" s="1" t="s">
        <v>642</v>
      </c>
      <c r="AGS3" s="1" t="s">
        <v>642</v>
      </c>
      <c r="AGT3" s="1" t="s">
        <v>642</v>
      </c>
      <c r="AGU3" s="1" t="s">
        <v>642</v>
      </c>
      <c r="AGV3" s="1" t="s">
        <v>642</v>
      </c>
      <c r="AGW3" s="1" t="s">
        <v>642</v>
      </c>
      <c r="AGX3" s="1" t="s">
        <v>642</v>
      </c>
      <c r="AGY3" s="1" t="s">
        <v>642</v>
      </c>
      <c r="AGZ3" s="1" t="s">
        <v>642</v>
      </c>
      <c r="AHA3" s="1" t="s">
        <v>642</v>
      </c>
      <c r="AHB3" s="1" t="s">
        <v>642</v>
      </c>
      <c r="AHC3" s="1" t="s">
        <v>642</v>
      </c>
      <c r="AHD3" s="1" t="s">
        <v>642</v>
      </c>
      <c r="AHE3" s="1" t="s">
        <v>642</v>
      </c>
      <c r="AHF3" s="1" t="s">
        <v>642</v>
      </c>
      <c r="AHG3" s="1" t="s">
        <v>642</v>
      </c>
      <c r="AHH3" s="1" t="s">
        <v>642</v>
      </c>
      <c r="AHI3" s="1" t="s">
        <v>642</v>
      </c>
      <c r="AHJ3" s="1" t="s">
        <v>642</v>
      </c>
      <c r="AHK3" s="1" t="s">
        <v>642</v>
      </c>
      <c r="AHL3" s="1" t="s">
        <v>642</v>
      </c>
      <c r="AHM3" s="1" t="s">
        <v>642</v>
      </c>
      <c r="AHN3" s="1" t="s">
        <v>642</v>
      </c>
      <c r="AHO3" s="1" t="s">
        <v>642</v>
      </c>
      <c r="AHP3" s="1" t="s">
        <v>642</v>
      </c>
      <c r="AHQ3" s="1" t="s">
        <v>642</v>
      </c>
      <c r="AHR3" s="1" t="s">
        <v>642</v>
      </c>
      <c r="AHS3" s="1" t="s">
        <v>642</v>
      </c>
      <c r="AHT3" s="1" t="s">
        <v>642</v>
      </c>
      <c r="AHU3" s="1" t="s">
        <v>642</v>
      </c>
      <c r="AHV3" s="1" t="s">
        <v>642</v>
      </c>
      <c r="AHW3" s="1" t="s">
        <v>642</v>
      </c>
      <c r="AHX3" s="1" t="s">
        <v>642</v>
      </c>
      <c r="AHY3" s="1" t="s">
        <v>642</v>
      </c>
      <c r="AHZ3" s="1" t="s">
        <v>642</v>
      </c>
      <c r="AIA3" s="1" t="s">
        <v>642</v>
      </c>
      <c r="AIB3" s="1" t="s">
        <v>642</v>
      </c>
      <c r="AIC3" s="1" t="s">
        <v>642</v>
      </c>
      <c r="AID3" s="1" t="s">
        <v>642</v>
      </c>
      <c r="AIE3" s="1" t="s">
        <v>642</v>
      </c>
      <c r="AIF3" s="1" t="s">
        <v>642</v>
      </c>
      <c r="AIG3" s="1" t="s">
        <v>642</v>
      </c>
      <c r="AIH3" s="1" t="s">
        <v>642</v>
      </c>
      <c r="AII3" s="1" t="s">
        <v>642</v>
      </c>
      <c r="AIJ3" s="1" t="s">
        <v>642</v>
      </c>
      <c r="AIK3" s="1" t="s">
        <v>642</v>
      </c>
      <c r="AIL3" s="1" t="s">
        <v>642</v>
      </c>
      <c r="AIM3" s="1" t="s">
        <v>642</v>
      </c>
      <c r="AIN3" s="1" t="s">
        <v>642</v>
      </c>
      <c r="AIO3" s="1" t="s">
        <v>642</v>
      </c>
      <c r="AIP3" s="1" t="s">
        <v>642</v>
      </c>
      <c r="AIQ3" s="1" t="s">
        <v>642</v>
      </c>
      <c r="AIR3" s="1" t="s">
        <v>642</v>
      </c>
      <c r="AIS3" s="1" t="s">
        <v>642</v>
      </c>
      <c r="AIT3" s="1" t="s">
        <v>642</v>
      </c>
      <c r="AIU3" s="1" t="s">
        <v>642</v>
      </c>
      <c r="AIV3" s="1" t="s">
        <v>642</v>
      </c>
      <c r="AIW3" s="1" t="s">
        <v>642</v>
      </c>
      <c r="AIX3" s="1" t="s">
        <v>642</v>
      </c>
      <c r="AIY3" s="1" t="s">
        <v>642</v>
      </c>
      <c r="AIZ3" s="1" t="s">
        <v>642</v>
      </c>
      <c r="AJA3" s="1" t="s">
        <v>642</v>
      </c>
      <c r="AJB3" s="1" t="s">
        <v>642</v>
      </c>
      <c r="AJC3" s="1" t="s">
        <v>642</v>
      </c>
      <c r="AJD3" s="1" t="s">
        <v>642</v>
      </c>
      <c r="AJE3" s="1" t="s">
        <v>642</v>
      </c>
      <c r="AJF3" s="1" t="s">
        <v>642</v>
      </c>
      <c r="AJG3" s="1" t="s">
        <v>642</v>
      </c>
      <c r="AJH3" s="1" t="s">
        <v>642</v>
      </c>
      <c r="AJI3" s="1" t="s">
        <v>642</v>
      </c>
      <c r="AJJ3" s="1" t="s">
        <v>642</v>
      </c>
      <c r="AJK3" s="1" t="s">
        <v>642</v>
      </c>
      <c r="AJL3" s="1" t="s">
        <v>642</v>
      </c>
      <c r="AJM3" s="1" t="s">
        <v>642</v>
      </c>
      <c r="AJN3" s="1" t="s">
        <v>642</v>
      </c>
      <c r="AJO3" s="1" t="s">
        <v>642</v>
      </c>
      <c r="AJP3" s="1" t="s">
        <v>642</v>
      </c>
      <c r="AJQ3" s="1" t="s">
        <v>642</v>
      </c>
      <c r="AJR3" s="1" t="s">
        <v>642</v>
      </c>
      <c r="AJS3" s="1" t="s">
        <v>642</v>
      </c>
      <c r="AJT3" s="1" t="s">
        <v>642</v>
      </c>
      <c r="AJU3" s="1" t="s">
        <v>642</v>
      </c>
      <c r="AJV3" s="1" t="s">
        <v>642</v>
      </c>
      <c r="AJW3" s="1" t="s">
        <v>642</v>
      </c>
      <c r="AJX3" s="1" t="s">
        <v>642</v>
      </c>
      <c r="AJY3" s="1" t="s">
        <v>642</v>
      </c>
      <c r="AJZ3" s="1" t="s">
        <v>642</v>
      </c>
      <c r="AKA3" s="1" t="s">
        <v>642</v>
      </c>
      <c r="AKB3" s="1" t="s">
        <v>642</v>
      </c>
      <c r="AKC3" s="1" t="s">
        <v>642</v>
      </c>
      <c r="AKD3" s="1" t="s">
        <v>642</v>
      </c>
      <c r="AKE3" s="1" t="s">
        <v>642</v>
      </c>
      <c r="AKF3" s="1" t="s">
        <v>642</v>
      </c>
      <c r="AKG3" s="1" t="s">
        <v>642</v>
      </c>
      <c r="AKH3" s="1" t="s">
        <v>642</v>
      </c>
      <c r="AKI3" s="1" t="s">
        <v>642</v>
      </c>
      <c r="AKJ3" s="1" t="s">
        <v>642</v>
      </c>
      <c r="AKK3" s="1" t="s">
        <v>642</v>
      </c>
      <c r="AKL3" s="1" t="s">
        <v>642</v>
      </c>
      <c r="AKM3" s="1" t="s">
        <v>642</v>
      </c>
      <c r="AKN3" s="1" t="s">
        <v>642</v>
      </c>
      <c r="AKO3" s="1" t="s">
        <v>642</v>
      </c>
      <c r="AKP3" s="1" t="s">
        <v>642</v>
      </c>
      <c r="AKQ3" s="1" t="s">
        <v>642</v>
      </c>
      <c r="AKR3" s="1" t="s">
        <v>642</v>
      </c>
      <c r="AKS3" s="1" t="s">
        <v>642</v>
      </c>
      <c r="AKT3" s="1" t="s">
        <v>642</v>
      </c>
      <c r="AKU3" s="1" t="s">
        <v>642</v>
      </c>
      <c r="AKV3" s="1" t="s">
        <v>642</v>
      </c>
      <c r="AKW3" s="1" t="s">
        <v>642</v>
      </c>
      <c r="AKX3" s="1" t="s">
        <v>642</v>
      </c>
      <c r="AKY3" s="1" t="s">
        <v>642</v>
      </c>
      <c r="AKZ3" s="1" t="s">
        <v>642</v>
      </c>
      <c r="ALA3" s="1" t="s">
        <v>642</v>
      </c>
      <c r="ALB3" s="1" t="s">
        <v>642</v>
      </c>
      <c r="ALC3" s="1" t="s">
        <v>642</v>
      </c>
      <c r="ALD3" s="1" t="s">
        <v>642</v>
      </c>
      <c r="ALE3" s="1" t="s">
        <v>642</v>
      </c>
      <c r="ALF3" s="1" t="s">
        <v>642</v>
      </c>
      <c r="ALG3" s="1" t="s">
        <v>642</v>
      </c>
      <c r="ALH3" s="1" t="s">
        <v>642</v>
      </c>
      <c r="ALI3" s="1" t="s">
        <v>642</v>
      </c>
      <c r="ALJ3" s="1" t="s">
        <v>642</v>
      </c>
      <c r="ALK3" s="1" t="s">
        <v>642</v>
      </c>
      <c r="ALL3" s="1" t="s">
        <v>642</v>
      </c>
      <c r="ALM3" s="1" t="s">
        <v>642</v>
      </c>
      <c r="ALN3" s="1" t="s">
        <v>642</v>
      </c>
      <c r="ALO3" s="1" t="s">
        <v>642</v>
      </c>
      <c r="ALP3" s="1" t="s">
        <v>642</v>
      </c>
      <c r="ALQ3" s="1" t="s">
        <v>642</v>
      </c>
      <c r="ALR3" s="1" t="s">
        <v>642</v>
      </c>
      <c r="ALS3" s="1" t="s">
        <v>642</v>
      </c>
      <c r="ALT3" s="1" t="s">
        <v>642</v>
      </c>
      <c r="ALU3" s="1" t="s">
        <v>642</v>
      </c>
      <c r="ALV3" s="1" t="s">
        <v>642</v>
      </c>
      <c r="ALW3" s="1" t="s">
        <v>642</v>
      </c>
      <c r="ALX3" s="1" t="s">
        <v>642</v>
      </c>
      <c r="ALY3" s="1" t="s">
        <v>642</v>
      </c>
      <c r="ALZ3" s="1" t="s">
        <v>642</v>
      </c>
      <c r="AMA3" s="1" t="s">
        <v>642</v>
      </c>
      <c r="AMB3" s="1" t="s">
        <v>642</v>
      </c>
      <c r="AMC3" s="1" t="s">
        <v>642</v>
      </c>
      <c r="AMD3" s="1" t="s">
        <v>642</v>
      </c>
      <c r="AME3" s="1" t="s">
        <v>642</v>
      </c>
      <c r="AMF3" s="1" t="s">
        <v>642</v>
      </c>
      <c r="AMG3" s="1" t="s">
        <v>642</v>
      </c>
      <c r="AMH3" s="1" t="s">
        <v>642</v>
      </c>
      <c r="AMI3" s="1" t="s">
        <v>642</v>
      </c>
      <c r="AMJ3" s="1" t="s">
        <v>642</v>
      </c>
      <c r="AMK3" s="1" t="s">
        <v>642</v>
      </c>
      <c r="AML3" s="1" t="s">
        <v>642</v>
      </c>
      <c r="AMM3" s="1" t="s">
        <v>642</v>
      </c>
      <c r="AMN3" s="1" t="s">
        <v>642</v>
      </c>
      <c r="AMO3" s="1" t="s">
        <v>642</v>
      </c>
      <c r="AMP3" s="1" t="s">
        <v>642</v>
      </c>
      <c r="AMQ3" s="1" t="s">
        <v>642</v>
      </c>
      <c r="AMR3" s="1" t="s">
        <v>642</v>
      </c>
      <c r="AMS3" s="1" t="s">
        <v>642</v>
      </c>
      <c r="AMT3" s="1" t="s">
        <v>642</v>
      </c>
      <c r="AMU3" s="1" t="s">
        <v>642</v>
      </c>
      <c r="AMV3" s="1" t="s">
        <v>642</v>
      </c>
      <c r="AMW3" s="1" t="s">
        <v>642</v>
      </c>
      <c r="AMX3" s="1" t="s">
        <v>642</v>
      </c>
      <c r="AMY3" s="1" t="s">
        <v>642</v>
      </c>
      <c r="AMZ3" s="1" t="s">
        <v>642</v>
      </c>
      <c r="ANA3" s="1" t="s">
        <v>642</v>
      </c>
      <c r="ANB3" s="1" t="s">
        <v>642</v>
      </c>
      <c r="ANC3" s="1" t="s">
        <v>642</v>
      </c>
      <c r="AND3" s="1" t="s">
        <v>642</v>
      </c>
      <c r="ANE3" s="1" t="s">
        <v>642</v>
      </c>
      <c r="ANF3" s="1" t="s">
        <v>642</v>
      </c>
      <c r="ANG3" s="1" t="s">
        <v>642</v>
      </c>
      <c r="ANH3" s="1" t="s">
        <v>642</v>
      </c>
      <c r="ANI3" s="1" t="s">
        <v>642</v>
      </c>
      <c r="ANJ3" s="1" t="s">
        <v>642</v>
      </c>
      <c r="ANK3" s="1" t="s">
        <v>642</v>
      </c>
      <c r="ANL3" s="1" t="s">
        <v>642</v>
      </c>
      <c r="ANM3" s="1" t="s">
        <v>642</v>
      </c>
      <c r="ANN3" s="1" t="s">
        <v>642</v>
      </c>
      <c r="ANO3" s="1" t="s">
        <v>642</v>
      </c>
      <c r="ANP3" s="1" t="s">
        <v>642</v>
      </c>
      <c r="ANQ3" s="1" t="s">
        <v>642</v>
      </c>
      <c r="ANR3" s="1" t="s">
        <v>642</v>
      </c>
      <c r="ANS3" s="1" t="s">
        <v>642</v>
      </c>
      <c r="ANT3" s="1" t="s">
        <v>642</v>
      </c>
      <c r="ANU3" s="1" t="s">
        <v>642</v>
      </c>
      <c r="ANV3" s="1" t="s">
        <v>642</v>
      </c>
      <c r="ANW3" s="1" t="s">
        <v>642</v>
      </c>
      <c r="ANX3" s="1" t="s">
        <v>642</v>
      </c>
      <c r="ANY3" s="1" t="s">
        <v>642</v>
      </c>
      <c r="ANZ3" s="1" t="s">
        <v>642</v>
      </c>
      <c r="AOA3" s="1" t="s">
        <v>642</v>
      </c>
      <c r="AOB3" s="1" t="s">
        <v>642</v>
      </c>
      <c r="AOC3" s="1" t="s">
        <v>642</v>
      </c>
      <c r="AOD3" s="1" t="s">
        <v>642</v>
      </c>
      <c r="AOE3" s="1" t="s">
        <v>642</v>
      </c>
      <c r="AOF3" s="1" t="s">
        <v>642</v>
      </c>
      <c r="AOG3" s="1" t="s">
        <v>642</v>
      </c>
      <c r="AOH3" s="1" t="s">
        <v>642</v>
      </c>
      <c r="AOI3" s="1" t="s">
        <v>642</v>
      </c>
      <c r="AOJ3" s="1" t="s">
        <v>642</v>
      </c>
      <c r="AOK3" s="1" t="s">
        <v>642</v>
      </c>
      <c r="AOL3" s="1" t="s">
        <v>642</v>
      </c>
      <c r="AOM3" s="1" t="s">
        <v>642</v>
      </c>
      <c r="AON3" s="1" t="s">
        <v>642</v>
      </c>
      <c r="AOO3" s="1" t="s">
        <v>642</v>
      </c>
      <c r="AOP3" s="1" t="s">
        <v>642</v>
      </c>
      <c r="AOQ3" s="1" t="s">
        <v>642</v>
      </c>
      <c r="AOR3" s="1" t="s">
        <v>642</v>
      </c>
      <c r="AOS3" s="1" t="s">
        <v>642</v>
      </c>
      <c r="AOT3" s="1" t="s">
        <v>642</v>
      </c>
      <c r="AOU3" s="1" t="s">
        <v>642</v>
      </c>
      <c r="AOV3" s="1" t="s">
        <v>642</v>
      </c>
      <c r="AOW3" s="1" t="s">
        <v>642</v>
      </c>
      <c r="AOX3" s="1" t="s">
        <v>642</v>
      </c>
      <c r="AOY3" s="1" t="s">
        <v>642</v>
      </c>
      <c r="AOZ3" s="1" t="s">
        <v>642</v>
      </c>
      <c r="APA3" s="1" t="s">
        <v>642</v>
      </c>
      <c r="APB3" s="1" t="s">
        <v>642</v>
      </c>
      <c r="APC3" s="1" t="s">
        <v>642</v>
      </c>
      <c r="APD3" s="1" t="s">
        <v>642</v>
      </c>
      <c r="APE3" s="1" t="s">
        <v>642</v>
      </c>
      <c r="APF3" s="1" t="s">
        <v>642</v>
      </c>
      <c r="APG3" s="1" t="s">
        <v>642</v>
      </c>
      <c r="APH3" s="1" t="s">
        <v>642</v>
      </c>
      <c r="API3" s="1" t="s">
        <v>642</v>
      </c>
      <c r="APJ3" s="1" t="s">
        <v>642</v>
      </c>
      <c r="APK3" s="1" t="s">
        <v>642</v>
      </c>
      <c r="APL3" s="1" t="s">
        <v>642</v>
      </c>
      <c r="APM3" s="1" t="s">
        <v>642</v>
      </c>
      <c r="APN3" s="1" t="s">
        <v>642</v>
      </c>
      <c r="APO3" s="1" t="s">
        <v>642</v>
      </c>
      <c r="APP3" s="1" t="s">
        <v>642</v>
      </c>
      <c r="APQ3" s="1" t="s">
        <v>642</v>
      </c>
      <c r="APR3" s="1" t="s">
        <v>642</v>
      </c>
      <c r="APS3" s="1" t="s">
        <v>642</v>
      </c>
      <c r="APT3" s="1" t="s">
        <v>642</v>
      </c>
      <c r="APU3" s="1" t="s">
        <v>642</v>
      </c>
      <c r="APV3" s="1" t="s">
        <v>642</v>
      </c>
      <c r="APW3" s="1" t="s">
        <v>642</v>
      </c>
      <c r="APX3" s="1" t="s">
        <v>642</v>
      </c>
      <c r="APY3" s="1" t="s">
        <v>642</v>
      </c>
      <c r="APZ3" s="1" t="s">
        <v>642</v>
      </c>
      <c r="AQA3" s="1" t="s">
        <v>642</v>
      </c>
      <c r="AQB3" s="1" t="s">
        <v>642</v>
      </c>
      <c r="AQC3" s="1" t="s">
        <v>642</v>
      </c>
      <c r="AQD3" s="1" t="s">
        <v>642</v>
      </c>
      <c r="AQE3" s="1" t="s">
        <v>642</v>
      </c>
      <c r="AQF3" s="1" t="s">
        <v>642</v>
      </c>
      <c r="AQG3" s="1" t="s">
        <v>642</v>
      </c>
      <c r="AQH3" s="1" t="s">
        <v>642</v>
      </c>
      <c r="AQI3" s="1" t="s">
        <v>642</v>
      </c>
      <c r="AQJ3" s="1" t="s">
        <v>642</v>
      </c>
      <c r="AQK3" s="1" t="s">
        <v>642</v>
      </c>
      <c r="AQL3" s="1" t="s">
        <v>642</v>
      </c>
      <c r="AQM3" s="1" t="s">
        <v>642</v>
      </c>
      <c r="AQN3" s="1" t="s">
        <v>642</v>
      </c>
      <c r="AQO3" s="1" t="s">
        <v>642</v>
      </c>
      <c r="AQP3" s="1" t="s">
        <v>642</v>
      </c>
      <c r="AQQ3" s="1" t="s">
        <v>642</v>
      </c>
      <c r="AQR3" s="1" t="s">
        <v>642</v>
      </c>
      <c r="AQS3" s="1" t="s">
        <v>642</v>
      </c>
      <c r="AQT3" s="1" t="s">
        <v>642</v>
      </c>
      <c r="AQU3" s="1" t="s">
        <v>642</v>
      </c>
      <c r="AQV3" s="1" t="s">
        <v>642</v>
      </c>
      <c r="AQW3" s="1" t="s">
        <v>642</v>
      </c>
      <c r="AQX3" s="1" t="s">
        <v>642</v>
      </c>
      <c r="AQY3" s="1" t="s">
        <v>642</v>
      </c>
      <c r="AQZ3" s="1" t="s">
        <v>642</v>
      </c>
      <c r="ARA3" s="1" t="s">
        <v>642</v>
      </c>
      <c r="ARB3" s="1" t="s">
        <v>642</v>
      </c>
      <c r="ARC3" s="1" t="s">
        <v>642</v>
      </c>
      <c r="ARD3" s="1" t="s">
        <v>642</v>
      </c>
      <c r="ARE3" s="1" t="s">
        <v>642</v>
      </c>
      <c r="ARF3" s="1" t="s">
        <v>642</v>
      </c>
      <c r="ARG3" s="1" t="s">
        <v>642</v>
      </c>
      <c r="ARH3" s="1" t="s">
        <v>642</v>
      </c>
      <c r="ARI3" s="1" t="s">
        <v>642</v>
      </c>
      <c r="ARJ3" s="1" t="s">
        <v>642</v>
      </c>
      <c r="ARK3" s="1" t="s">
        <v>642</v>
      </c>
      <c r="ARL3" s="1" t="s">
        <v>642</v>
      </c>
      <c r="ARM3" s="1" t="s">
        <v>642</v>
      </c>
      <c r="ARN3" s="1" t="s">
        <v>642</v>
      </c>
      <c r="ARO3" s="1" t="s">
        <v>642</v>
      </c>
      <c r="ARP3" s="1" t="s">
        <v>642</v>
      </c>
      <c r="ARQ3" s="1" t="s">
        <v>642</v>
      </c>
      <c r="ARR3" s="1" t="s">
        <v>642</v>
      </c>
      <c r="ARS3" s="1" t="s">
        <v>642</v>
      </c>
      <c r="ART3" s="1" t="s">
        <v>642</v>
      </c>
      <c r="ARU3" s="1" t="s">
        <v>642</v>
      </c>
      <c r="ARV3" s="1" t="s">
        <v>642</v>
      </c>
      <c r="ARW3" s="1" t="s">
        <v>642</v>
      </c>
      <c r="ARX3" s="1" t="s">
        <v>642</v>
      </c>
      <c r="ARY3" s="1" t="s">
        <v>642</v>
      </c>
      <c r="ARZ3" s="1" t="s">
        <v>642</v>
      </c>
      <c r="ASA3" s="1" t="s">
        <v>642</v>
      </c>
      <c r="ASB3" s="1" t="s">
        <v>642</v>
      </c>
      <c r="ASC3" s="1" t="s">
        <v>642</v>
      </c>
      <c r="ASD3" s="1" t="s">
        <v>642</v>
      </c>
      <c r="ASE3" s="1" t="s">
        <v>642</v>
      </c>
      <c r="ASF3" s="1" t="s">
        <v>642</v>
      </c>
      <c r="ASG3" s="1" t="s">
        <v>642</v>
      </c>
      <c r="ASH3" s="1" t="s">
        <v>642</v>
      </c>
      <c r="ASI3" s="1" t="s">
        <v>642</v>
      </c>
      <c r="ASJ3" s="1" t="s">
        <v>642</v>
      </c>
      <c r="ASK3" s="1" t="s">
        <v>642</v>
      </c>
      <c r="ASL3" s="1" t="s">
        <v>642</v>
      </c>
      <c r="ASM3" s="1" t="s">
        <v>642</v>
      </c>
      <c r="ASN3" s="1" t="s">
        <v>642</v>
      </c>
      <c r="ASO3" s="1" t="s">
        <v>642</v>
      </c>
      <c r="ASP3" s="1" t="s">
        <v>642</v>
      </c>
      <c r="ASQ3" s="1" t="s">
        <v>642</v>
      </c>
      <c r="ASR3" s="1" t="s">
        <v>642</v>
      </c>
      <c r="ASS3" s="1" t="s">
        <v>642</v>
      </c>
      <c r="AST3" s="1" t="s">
        <v>642</v>
      </c>
      <c r="ASU3" s="1" t="s">
        <v>642</v>
      </c>
      <c r="ASV3" s="1" t="s">
        <v>642</v>
      </c>
      <c r="ASW3" s="1" t="s">
        <v>642</v>
      </c>
      <c r="ASX3" s="1" t="s">
        <v>642</v>
      </c>
      <c r="ASY3" s="1" t="s">
        <v>642</v>
      </c>
      <c r="ASZ3" s="1" t="s">
        <v>642</v>
      </c>
      <c r="ATA3" s="1" t="s">
        <v>642</v>
      </c>
      <c r="ATB3" s="1" t="s">
        <v>642</v>
      </c>
      <c r="ATC3" s="1" t="s">
        <v>642</v>
      </c>
      <c r="ATD3" s="1" t="s">
        <v>642</v>
      </c>
      <c r="ATE3" s="1" t="s">
        <v>642</v>
      </c>
      <c r="ATF3" s="1" t="s">
        <v>642</v>
      </c>
      <c r="ATG3" s="1" t="s">
        <v>642</v>
      </c>
      <c r="ATH3" s="1" t="s">
        <v>642</v>
      </c>
      <c r="ATI3" s="1" t="s">
        <v>642</v>
      </c>
      <c r="ATJ3" s="1" t="s">
        <v>642</v>
      </c>
      <c r="ATK3" s="1" t="s">
        <v>642</v>
      </c>
      <c r="ATL3" s="1" t="s">
        <v>642</v>
      </c>
      <c r="ATM3" s="1" t="s">
        <v>642</v>
      </c>
      <c r="ATN3" s="1" t="s">
        <v>642</v>
      </c>
      <c r="ATO3" s="1" t="s">
        <v>642</v>
      </c>
      <c r="ATP3" s="1" t="s">
        <v>642</v>
      </c>
      <c r="ATQ3" s="1" t="s">
        <v>642</v>
      </c>
      <c r="ATR3" s="1" t="s">
        <v>642</v>
      </c>
      <c r="ATS3" s="1" t="s">
        <v>642</v>
      </c>
      <c r="ATT3" s="1" t="s">
        <v>642</v>
      </c>
      <c r="ATU3" s="1" t="s">
        <v>642</v>
      </c>
      <c r="ATV3" s="1" t="s">
        <v>642</v>
      </c>
      <c r="ATW3" s="1" t="s">
        <v>642</v>
      </c>
      <c r="ATX3" s="1" t="s">
        <v>642</v>
      </c>
      <c r="ATY3" s="1" t="s">
        <v>642</v>
      </c>
      <c r="ATZ3" s="1" t="s">
        <v>642</v>
      </c>
      <c r="AUA3" s="1" t="s">
        <v>642</v>
      </c>
      <c r="AUB3" s="1" t="s">
        <v>642</v>
      </c>
      <c r="AUC3" s="1" t="s">
        <v>642</v>
      </c>
      <c r="AUD3" s="1" t="s">
        <v>642</v>
      </c>
      <c r="AUE3" s="1" t="s">
        <v>642</v>
      </c>
      <c r="AUF3" s="1" t="s">
        <v>642</v>
      </c>
      <c r="AUG3" s="1" t="s">
        <v>642</v>
      </c>
      <c r="AUH3" s="1" t="s">
        <v>642</v>
      </c>
      <c r="AUI3" s="1" t="s">
        <v>642</v>
      </c>
      <c r="AUJ3" s="1" t="s">
        <v>642</v>
      </c>
      <c r="AUK3" s="1" t="s">
        <v>642</v>
      </c>
      <c r="AUL3" s="1" t="s">
        <v>642</v>
      </c>
      <c r="AUM3" s="1" t="s">
        <v>642</v>
      </c>
      <c r="AUN3" s="1" t="s">
        <v>642</v>
      </c>
      <c r="AUO3" s="1" t="s">
        <v>642</v>
      </c>
      <c r="AUP3" s="1" t="s">
        <v>642</v>
      </c>
      <c r="AUQ3" s="1" t="s">
        <v>642</v>
      </c>
      <c r="AUR3" s="1" t="s">
        <v>642</v>
      </c>
      <c r="AUS3" s="1" t="s">
        <v>642</v>
      </c>
      <c r="AUT3" s="1" t="s">
        <v>642</v>
      </c>
      <c r="AUU3" s="1" t="s">
        <v>642</v>
      </c>
      <c r="AUV3" s="1" t="s">
        <v>642</v>
      </c>
      <c r="AUW3" s="1" t="s">
        <v>642</v>
      </c>
      <c r="AUX3" s="1" t="s">
        <v>642</v>
      </c>
      <c r="AUY3" s="1" t="s">
        <v>642</v>
      </c>
      <c r="AUZ3" s="1" t="s">
        <v>642</v>
      </c>
      <c r="AVA3" s="1" t="s">
        <v>642</v>
      </c>
      <c r="AVB3" s="1" t="s">
        <v>642</v>
      </c>
      <c r="AVC3" s="1" t="s">
        <v>642</v>
      </c>
      <c r="AVD3" s="1" t="s">
        <v>642</v>
      </c>
      <c r="AVE3" s="1" t="s">
        <v>642</v>
      </c>
      <c r="AVF3" s="1" t="s">
        <v>642</v>
      </c>
      <c r="AVG3" s="1" t="s">
        <v>642</v>
      </c>
      <c r="AVH3" s="1" t="s">
        <v>642</v>
      </c>
      <c r="AVI3" s="1" t="s">
        <v>642</v>
      </c>
      <c r="AVJ3" s="1" t="s">
        <v>642</v>
      </c>
      <c r="AVK3" s="1" t="s">
        <v>642</v>
      </c>
      <c r="AVL3" s="1" t="s">
        <v>642</v>
      </c>
      <c r="AVM3" s="1" t="s">
        <v>642</v>
      </c>
      <c r="AVN3" s="1" t="s">
        <v>642</v>
      </c>
      <c r="AVO3" s="1" t="s">
        <v>642</v>
      </c>
      <c r="AVP3" s="1" t="s">
        <v>642</v>
      </c>
      <c r="AVQ3" s="1" t="s">
        <v>642</v>
      </c>
      <c r="AVR3" s="1" t="s">
        <v>642</v>
      </c>
      <c r="AVS3" s="1" t="s">
        <v>642</v>
      </c>
      <c r="AVT3" s="1" t="s">
        <v>642</v>
      </c>
      <c r="AVU3" s="1" t="s">
        <v>642</v>
      </c>
      <c r="AVV3" s="1" t="s">
        <v>642</v>
      </c>
      <c r="AVW3" s="1" t="s">
        <v>642</v>
      </c>
      <c r="AVX3" s="1" t="s">
        <v>642</v>
      </c>
      <c r="AVY3" s="1" t="s">
        <v>642</v>
      </c>
      <c r="AVZ3" s="1" t="s">
        <v>642</v>
      </c>
      <c r="AWA3" s="1" t="s">
        <v>642</v>
      </c>
      <c r="AWB3" s="1" t="s">
        <v>642</v>
      </c>
      <c r="AWC3" s="1" t="s">
        <v>642</v>
      </c>
      <c r="AWD3" s="1" t="s">
        <v>642</v>
      </c>
      <c r="AWE3" s="1" t="s">
        <v>642</v>
      </c>
      <c r="AWF3" s="1" t="s">
        <v>642</v>
      </c>
      <c r="AWG3" s="1" t="s">
        <v>642</v>
      </c>
      <c r="AWH3" s="1" t="s">
        <v>642</v>
      </c>
      <c r="AWI3" s="1" t="s">
        <v>642</v>
      </c>
      <c r="AWJ3" s="1" t="s">
        <v>642</v>
      </c>
      <c r="AWK3" s="1" t="s">
        <v>642</v>
      </c>
      <c r="AWL3" s="1" t="s">
        <v>642</v>
      </c>
      <c r="AWM3" s="1" t="s">
        <v>642</v>
      </c>
      <c r="AWN3" s="1" t="s">
        <v>642</v>
      </c>
      <c r="AWO3" s="1" t="s">
        <v>642</v>
      </c>
      <c r="AWP3" s="1" t="s">
        <v>642</v>
      </c>
      <c r="AWQ3" s="1" t="s">
        <v>642</v>
      </c>
      <c r="AWR3" s="1" t="s">
        <v>642</v>
      </c>
      <c r="AWS3" s="1" t="s">
        <v>642</v>
      </c>
      <c r="AWT3" s="1" t="s">
        <v>642</v>
      </c>
      <c r="AWU3" s="1" t="s">
        <v>642</v>
      </c>
      <c r="AWV3" s="1" t="s">
        <v>642</v>
      </c>
      <c r="AWW3" s="1" t="s">
        <v>642</v>
      </c>
      <c r="AWX3" s="1" t="s">
        <v>642</v>
      </c>
      <c r="AWY3" s="1" t="s">
        <v>642</v>
      </c>
      <c r="AWZ3" s="1" t="s">
        <v>642</v>
      </c>
      <c r="AXA3" s="1" t="s">
        <v>642</v>
      </c>
      <c r="AXB3" s="1" t="s">
        <v>642</v>
      </c>
      <c r="AXC3" s="1" t="s">
        <v>642</v>
      </c>
      <c r="AXD3" s="1" t="s">
        <v>642</v>
      </c>
      <c r="AXE3" s="1" t="s">
        <v>642</v>
      </c>
      <c r="AXF3" s="1" t="s">
        <v>642</v>
      </c>
      <c r="AXG3" s="1" t="s">
        <v>642</v>
      </c>
      <c r="AXH3" s="1" t="s">
        <v>642</v>
      </c>
      <c r="AXI3" s="1" t="s">
        <v>642</v>
      </c>
      <c r="AXJ3" s="1" t="s">
        <v>642</v>
      </c>
      <c r="AXK3" s="1" t="s">
        <v>642</v>
      </c>
      <c r="AXL3" s="1" t="s">
        <v>642</v>
      </c>
      <c r="AXM3" s="1" t="s">
        <v>642</v>
      </c>
      <c r="AXN3" s="1" t="s">
        <v>642</v>
      </c>
      <c r="AXO3" s="1" t="s">
        <v>642</v>
      </c>
      <c r="AXP3" s="1" t="s">
        <v>642</v>
      </c>
      <c r="AXQ3" s="1" t="s">
        <v>642</v>
      </c>
      <c r="AXR3" s="1" t="s">
        <v>642</v>
      </c>
      <c r="AXS3" s="1" t="s">
        <v>642</v>
      </c>
      <c r="AXT3" s="1" t="s">
        <v>642</v>
      </c>
      <c r="AXU3" s="1" t="s">
        <v>642</v>
      </c>
      <c r="AXV3" s="1" t="s">
        <v>642</v>
      </c>
      <c r="AXW3" s="1" t="s">
        <v>642</v>
      </c>
      <c r="AXX3" s="1" t="s">
        <v>642</v>
      </c>
      <c r="AXY3" s="1" t="s">
        <v>642</v>
      </c>
      <c r="AXZ3" s="1" t="s">
        <v>642</v>
      </c>
      <c r="AYA3" s="1" t="s">
        <v>642</v>
      </c>
      <c r="AYB3" s="1" t="s">
        <v>642</v>
      </c>
      <c r="AYC3" s="1" t="s">
        <v>642</v>
      </c>
      <c r="AYD3" s="1" t="s">
        <v>642</v>
      </c>
      <c r="AYE3" s="1" t="s">
        <v>642</v>
      </c>
      <c r="AYF3" s="1" t="s">
        <v>642</v>
      </c>
      <c r="AYG3" s="1" t="s">
        <v>642</v>
      </c>
      <c r="AYH3" s="1" t="s">
        <v>642</v>
      </c>
      <c r="AYI3" s="1" t="s">
        <v>642</v>
      </c>
      <c r="AYJ3" s="1" t="s">
        <v>642</v>
      </c>
      <c r="AYK3" s="1" t="s">
        <v>642</v>
      </c>
      <c r="AYL3" s="1" t="s">
        <v>642</v>
      </c>
      <c r="AYM3" s="1" t="s">
        <v>642</v>
      </c>
      <c r="AYN3" s="1" t="s">
        <v>642</v>
      </c>
      <c r="AYO3" s="1" t="s">
        <v>642</v>
      </c>
      <c r="AYP3" s="1" t="s">
        <v>642</v>
      </c>
      <c r="AYQ3" s="1" t="s">
        <v>642</v>
      </c>
      <c r="AYR3" s="1" t="s">
        <v>642</v>
      </c>
      <c r="AYS3" s="1" t="s">
        <v>642</v>
      </c>
      <c r="AYT3" s="1" t="s">
        <v>642</v>
      </c>
      <c r="AYU3" s="1" t="s">
        <v>642</v>
      </c>
      <c r="AYV3" s="1" t="s">
        <v>642</v>
      </c>
      <c r="AYW3" s="1" t="s">
        <v>642</v>
      </c>
      <c r="AYX3" s="1" t="s">
        <v>642</v>
      </c>
      <c r="AYY3" s="1" t="s">
        <v>642</v>
      </c>
      <c r="AYZ3" s="1" t="s">
        <v>642</v>
      </c>
      <c r="AZA3" s="1" t="s">
        <v>642</v>
      </c>
      <c r="AZB3" s="1" t="s">
        <v>642</v>
      </c>
      <c r="AZC3" s="1" t="s">
        <v>642</v>
      </c>
      <c r="AZD3" s="1" t="s">
        <v>642</v>
      </c>
      <c r="AZE3" s="1" t="s">
        <v>642</v>
      </c>
      <c r="AZF3" s="1" t="s">
        <v>642</v>
      </c>
      <c r="AZG3" s="1" t="s">
        <v>642</v>
      </c>
      <c r="AZH3" s="1" t="s">
        <v>642</v>
      </c>
      <c r="AZI3" s="1" t="s">
        <v>642</v>
      </c>
      <c r="AZJ3" s="1" t="s">
        <v>642</v>
      </c>
      <c r="AZK3" s="1" t="s">
        <v>642</v>
      </c>
      <c r="AZL3" s="1" t="s">
        <v>642</v>
      </c>
      <c r="AZM3" s="1" t="s">
        <v>642</v>
      </c>
      <c r="AZN3" s="1" t="s">
        <v>642</v>
      </c>
      <c r="AZO3" s="1" t="s">
        <v>642</v>
      </c>
      <c r="AZP3" s="1" t="s">
        <v>642</v>
      </c>
      <c r="AZQ3" s="1" t="s">
        <v>642</v>
      </c>
      <c r="AZR3" s="1" t="s">
        <v>642</v>
      </c>
      <c r="AZS3" s="1" t="s">
        <v>642</v>
      </c>
      <c r="AZT3" s="1" t="s">
        <v>642</v>
      </c>
      <c r="AZU3" s="1" t="s">
        <v>642</v>
      </c>
      <c r="AZV3" s="1" t="s">
        <v>642</v>
      </c>
      <c r="AZW3" s="1" t="s">
        <v>642</v>
      </c>
      <c r="AZX3" s="1" t="s">
        <v>642</v>
      </c>
      <c r="AZY3" s="1" t="s">
        <v>642</v>
      </c>
      <c r="AZZ3" s="1" t="s">
        <v>642</v>
      </c>
      <c r="BAA3" s="1" t="s">
        <v>642</v>
      </c>
      <c r="BAB3" s="1" t="s">
        <v>642</v>
      </c>
      <c r="BAC3" s="1" t="s">
        <v>642</v>
      </c>
      <c r="BAD3" s="1" t="s">
        <v>642</v>
      </c>
      <c r="BAE3" s="1" t="s">
        <v>642</v>
      </c>
      <c r="BAF3" s="1" t="s">
        <v>642</v>
      </c>
      <c r="BAG3" s="1" t="s">
        <v>642</v>
      </c>
      <c r="BAH3" s="1" t="s">
        <v>642</v>
      </c>
      <c r="BAI3" s="1" t="s">
        <v>642</v>
      </c>
      <c r="BAJ3" s="1" t="s">
        <v>642</v>
      </c>
      <c r="BAK3" s="1" t="s">
        <v>642</v>
      </c>
      <c r="BAL3" s="1" t="s">
        <v>642</v>
      </c>
      <c r="BAM3" s="1" t="s">
        <v>642</v>
      </c>
      <c r="BAN3" s="1" t="s">
        <v>642</v>
      </c>
      <c r="BAO3" s="1" t="s">
        <v>642</v>
      </c>
      <c r="BAP3" s="1" t="s">
        <v>642</v>
      </c>
      <c r="BAQ3" s="1" t="s">
        <v>642</v>
      </c>
      <c r="BAR3" s="1" t="s">
        <v>642</v>
      </c>
      <c r="BAS3" s="1" t="s">
        <v>642</v>
      </c>
      <c r="BAT3" s="1" t="s">
        <v>642</v>
      </c>
      <c r="BAU3" s="1" t="s">
        <v>642</v>
      </c>
      <c r="BAV3" s="1" t="s">
        <v>642</v>
      </c>
      <c r="BAW3" s="1" t="s">
        <v>642</v>
      </c>
      <c r="BAX3" s="1" t="s">
        <v>642</v>
      </c>
      <c r="BAY3" s="1" t="s">
        <v>642</v>
      </c>
      <c r="BAZ3" s="1" t="s">
        <v>642</v>
      </c>
      <c r="BBA3" s="1" t="s">
        <v>642</v>
      </c>
      <c r="BBB3" s="1" t="s">
        <v>642</v>
      </c>
      <c r="BBC3" s="1" t="s">
        <v>642</v>
      </c>
      <c r="BBD3" s="1" t="s">
        <v>642</v>
      </c>
      <c r="BBE3" s="1" t="s">
        <v>642</v>
      </c>
      <c r="BBF3" s="1" t="s">
        <v>642</v>
      </c>
      <c r="BBG3" s="1" t="s">
        <v>642</v>
      </c>
      <c r="BBH3" s="1" t="s">
        <v>642</v>
      </c>
      <c r="BBI3" s="1" t="s">
        <v>642</v>
      </c>
      <c r="BBJ3" s="1" t="s">
        <v>642</v>
      </c>
      <c r="BBK3" s="1" t="s">
        <v>642</v>
      </c>
      <c r="BBL3" s="1" t="s">
        <v>642</v>
      </c>
      <c r="BBM3" s="1" t="s">
        <v>642</v>
      </c>
      <c r="BBN3" s="1" t="s">
        <v>642</v>
      </c>
      <c r="BBO3" s="1" t="s">
        <v>642</v>
      </c>
      <c r="BBP3" s="1" t="s">
        <v>642</v>
      </c>
      <c r="BBQ3" s="1" t="s">
        <v>642</v>
      </c>
      <c r="BBR3" s="1" t="s">
        <v>642</v>
      </c>
      <c r="BBS3" s="1" t="s">
        <v>642</v>
      </c>
      <c r="BBT3" s="1" t="s">
        <v>642</v>
      </c>
      <c r="BBU3" s="1" t="s">
        <v>642</v>
      </c>
      <c r="BBV3" s="1" t="s">
        <v>642</v>
      </c>
      <c r="BBW3" s="1" t="s">
        <v>642</v>
      </c>
      <c r="BBX3" s="1" t="s">
        <v>642</v>
      </c>
      <c r="BBY3" s="1" t="s">
        <v>642</v>
      </c>
      <c r="BBZ3" s="1" t="s">
        <v>642</v>
      </c>
      <c r="BCA3" s="1" t="s">
        <v>642</v>
      </c>
      <c r="BCB3" s="1" t="s">
        <v>642</v>
      </c>
      <c r="BCC3" s="1" t="s">
        <v>642</v>
      </c>
      <c r="BCD3" s="1" t="s">
        <v>642</v>
      </c>
      <c r="BCE3" s="1" t="s">
        <v>642</v>
      </c>
      <c r="BCF3" s="1" t="s">
        <v>642</v>
      </c>
      <c r="BCG3" s="1" t="s">
        <v>642</v>
      </c>
      <c r="BCH3" s="1" t="s">
        <v>642</v>
      </c>
      <c r="BCI3" s="1" t="s">
        <v>642</v>
      </c>
      <c r="BCJ3" s="1" t="s">
        <v>642</v>
      </c>
      <c r="BCK3" s="1" t="s">
        <v>642</v>
      </c>
      <c r="BCL3" s="1" t="s">
        <v>642</v>
      </c>
      <c r="BCM3" s="1" t="s">
        <v>642</v>
      </c>
      <c r="BCN3" s="1" t="s">
        <v>642</v>
      </c>
      <c r="BCO3" s="1" t="s">
        <v>642</v>
      </c>
      <c r="BCP3" s="1" t="s">
        <v>642</v>
      </c>
      <c r="BCQ3" s="1" t="s">
        <v>642</v>
      </c>
      <c r="BCR3" s="1" t="s">
        <v>642</v>
      </c>
      <c r="BCS3" s="1" t="s">
        <v>642</v>
      </c>
      <c r="BCT3" s="1" t="s">
        <v>642</v>
      </c>
      <c r="BCU3" s="1" t="s">
        <v>642</v>
      </c>
      <c r="BCV3" s="1" t="s">
        <v>642</v>
      </c>
      <c r="BCW3" s="1" t="s">
        <v>642</v>
      </c>
      <c r="BCX3" s="1" t="s">
        <v>642</v>
      </c>
      <c r="BCY3" s="1" t="s">
        <v>642</v>
      </c>
      <c r="BCZ3" s="1" t="s">
        <v>642</v>
      </c>
      <c r="BDA3" s="1" t="s">
        <v>642</v>
      </c>
      <c r="BDB3" s="1" t="s">
        <v>642</v>
      </c>
      <c r="BDC3" s="1" t="s">
        <v>642</v>
      </c>
      <c r="BDD3" s="1" t="s">
        <v>642</v>
      </c>
      <c r="BDE3" s="1" t="s">
        <v>642</v>
      </c>
      <c r="BDF3" s="1" t="s">
        <v>642</v>
      </c>
      <c r="BDG3" s="1" t="s">
        <v>642</v>
      </c>
      <c r="BDH3" s="1" t="s">
        <v>642</v>
      </c>
      <c r="BDI3" s="1" t="s">
        <v>642</v>
      </c>
      <c r="BDJ3" s="1" t="s">
        <v>642</v>
      </c>
      <c r="BDK3" s="1" t="s">
        <v>642</v>
      </c>
      <c r="BDL3" s="1" t="s">
        <v>642</v>
      </c>
      <c r="BDM3" s="1" t="s">
        <v>642</v>
      </c>
      <c r="BDN3" s="1" t="s">
        <v>642</v>
      </c>
      <c r="BDO3" s="1" t="s">
        <v>642</v>
      </c>
      <c r="BDP3" s="1" t="s">
        <v>642</v>
      </c>
      <c r="BDQ3" s="1" t="s">
        <v>642</v>
      </c>
      <c r="BDR3" s="1" t="s">
        <v>642</v>
      </c>
      <c r="BDS3" s="1" t="s">
        <v>642</v>
      </c>
      <c r="BDT3" s="1" t="s">
        <v>642</v>
      </c>
      <c r="BDU3" s="1" t="s">
        <v>642</v>
      </c>
      <c r="BDV3" s="1" t="s">
        <v>642</v>
      </c>
      <c r="BDW3" s="1" t="s">
        <v>642</v>
      </c>
      <c r="BDX3" s="1" t="s">
        <v>642</v>
      </c>
      <c r="BDY3" s="1" t="s">
        <v>642</v>
      </c>
      <c r="BDZ3" s="1" t="s">
        <v>642</v>
      </c>
      <c r="BEA3" s="1" t="s">
        <v>642</v>
      </c>
      <c r="BEB3" s="1" t="s">
        <v>642</v>
      </c>
      <c r="BEC3" s="1" t="s">
        <v>642</v>
      </c>
      <c r="BED3" s="1" t="s">
        <v>642</v>
      </c>
      <c r="BEE3" s="1" t="s">
        <v>642</v>
      </c>
      <c r="BEF3" s="1" t="s">
        <v>642</v>
      </c>
      <c r="BEG3" s="1" t="s">
        <v>642</v>
      </c>
      <c r="BEH3" s="1" t="s">
        <v>642</v>
      </c>
      <c r="BEI3" s="1" t="s">
        <v>642</v>
      </c>
      <c r="BEJ3" s="1" t="s">
        <v>642</v>
      </c>
      <c r="BEK3" s="1" t="s">
        <v>642</v>
      </c>
      <c r="BEL3" s="1" t="s">
        <v>642</v>
      </c>
      <c r="BEM3" s="1" t="s">
        <v>642</v>
      </c>
      <c r="BEN3" s="1" t="s">
        <v>642</v>
      </c>
      <c r="BEO3" s="1" t="s">
        <v>642</v>
      </c>
      <c r="BEP3" s="1" t="s">
        <v>642</v>
      </c>
      <c r="BEQ3" s="1" t="s">
        <v>642</v>
      </c>
      <c r="BER3" s="1" t="s">
        <v>642</v>
      </c>
      <c r="BES3" s="1" t="s">
        <v>642</v>
      </c>
      <c r="BET3" s="1" t="s">
        <v>642</v>
      </c>
      <c r="BEU3" s="1" t="s">
        <v>642</v>
      </c>
      <c r="BEV3" s="1" t="s">
        <v>642</v>
      </c>
      <c r="BEW3" s="1" t="s">
        <v>642</v>
      </c>
      <c r="BEX3" s="1" t="s">
        <v>642</v>
      </c>
      <c r="BEY3" s="1" t="s">
        <v>642</v>
      </c>
      <c r="BEZ3" s="1" t="s">
        <v>642</v>
      </c>
      <c r="BFA3" s="1" t="s">
        <v>642</v>
      </c>
      <c r="BFB3" s="1" t="s">
        <v>642</v>
      </c>
      <c r="BFC3" s="1" t="s">
        <v>642</v>
      </c>
      <c r="BFD3" s="1" t="s">
        <v>642</v>
      </c>
      <c r="BFE3" s="1" t="s">
        <v>642</v>
      </c>
      <c r="BFF3" s="1" t="s">
        <v>642</v>
      </c>
      <c r="BFG3" s="1" t="s">
        <v>642</v>
      </c>
      <c r="BFH3" s="1" t="s">
        <v>642</v>
      </c>
      <c r="BFI3" s="1" t="s">
        <v>642</v>
      </c>
      <c r="BFJ3" s="1" t="s">
        <v>642</v>
      </c>
      <c r="BFK3" s="1" t="s">
        <v>642</v>
      </c>
      <c r="BFL3" s="1" t="s">
        <v>642</v>
      </c>
      <c r="BFM3" s="1" t="s">
        <v>642</v>
      </c>
      <c r="BFN3" s="1" t="s">
        <v>642</v>
      </c>
      <c r="BFO3" s="1" t="s">
        <v>642</v>
      </c>
      <c r="BFP3" s="1" t="s">
        <v>642</v>
      </c>
      <c r="BFQ3" s="1" t="s">
        <v>642</v>
      </c>
      <c r="BFR3" s="1" t="s">
        <v>642</v>
      </c>
      <c r="BFS3" s="1" t="s">
        <v>642</v>
      </c>
      <c r="BFT3" s="1" t="s">
        <v>642</v>
      </c>
      <c r="BFU3" s="1" t="s">
        <v>642</v>
      </c>
      <c r="BFV3" s="1" t="s">
        <v>642</v>
      </c>
      <c r="BFW3" s="1" t="s">
        <v>642</v>
      </c>
      <c r="BFX3" s="1" t="s">
        <v>642</v>
      </c>
      <c r="BFY3" s="1" t="s">
        <v>642</v>
      </c>
      <c r="BFZ3" s="1" t="s">
        <v>642</v>
      </c>
      <c r="BGA3" s="1" t="s">
        <v>642</v>
      </c>
      <c r="BGB3" s="1" t="s">
        <v>642</v>
      </c>
      <c r="BGC3" s="1" t="s">
        <v>642</v>
      </c>
      <c r="BGD3" s="1" t="s">
        <v>642</v>
      </c>
      <c r="BGE3" s="1" t="s">
        <v>642</v>
      </c>
      <c r="BGF3" s="1" t="s">
        <v>642</v>
      </c>
      <c r="BGG3" s="1" t="s">
        <v>642</v>
      </c>
      <c r="BGH3" s="1" t="s">
        <v>642</v>
      </c>
      <c r="BGI3" s="1" t="s">
        <v>642</v>
      </c>
      <c r="BGJ3" s="1" t="s">
        <v>642</v>
      </c>
      <c r="BGK3" s="1" t="s">
        <v>642</v>
      </c>
      <c r="BGL3" s="1" t="s">
        <v>642</v>
      </c>
      <c r="BGM3" s="1" t="s">
        <v>642</v>
      </c>
      <c r="BGN3" s="1" t="s">
        <v>642</v>
      </c>
      <c r="BGO3" s="1" t="s">
        <v>642</v>
      </c>
      <c r="BGP3" s="1" t="s">
        <v>642</v>
      </c>
      <c r="BGQ3" s="1" t="s">
        <v>642</v>
      </c>
      <c r="BGR3" s="1" t="s">
        <v>642</v>
      </c>
      <c r="BGS3" s="1" t="s">
        <v>642</v>
      </c>
      <c r="BGT3" s="1" t="s">
        <v>642</v>
      </c>
      <c r="BGU3" s="1" t="s">
        <v>642</v>
      </c>
      <c r="BGV3" s="1" t="s">
        <v>642</v>
      </c>
      <c r="BGW3" s="1" t="s">
        <v>642</v>
      </c>
      <c r="BGX3" s="1" t="s">
        <v>642</v>
      </c>
      <c r="BGY3" s="1" t="s">
        <v>642</v>
      </c>
      <c r="BGZ3" s="1" t="s">
        <v>642</v>
      </c>
      <c r="BHA3" s="1" t="s">
        <v>642</v>
      </c>
      <c r="BHB3" s="1" t="s">
        <v>642</v>
      </c>
      <c r="BHC3" s="1" t="s">
        <v>642</v>
      </c>
      <c r="BHD3" s="1" t="s">
        <v>642</v>
      </c>
      <c r="BHE3" s="1" t="s">
        <v>642</v>
      </c>
      <c r="BHF3" s="1" t="s">
        <v>642</v>
      </c>
      <c r="BHG3" s="1" t="s">
        <v>642</v>
      </c>
      <c r="BHH3" s="1" t="s">
        <v>642</v>
      </c>
      <c r="BHI3" s="1" t="s">
        <v>642</v>
      </c>
      <c r="BHJ3" s="1" t="s">
        <v>642</v>
      </c>
      <c r="BHK3" s="1" t="s">
        <v>642</v>
      </c>
      <c r="BHL3" s="1" t="s">
        <v>642</v>
      </c>
      <c r="BHM3" s="1" t="s">
        <v>642</v>
      </c>
      <c r="BHN3" s="1" t="s">
        <v>642</v>
      </c>
      <c r="BHO3" s="1" t="s">
        <v>642</v>
      </c>
      <c r="BHP3" s="1" t="s">
        <v>642</v>
      </c>
      <c r="BHQ3" s="1" t="s">
        <v>642</v>
      </c>
      <c r="BHR3" s="1" t="s">
        <v>642</v>
      </c>
      <c r="BHS3" s="1" t="s">
        <v>642</v>
      </c>
      <c r="BHT3" s="1" t="s">
        <v>642</v>
      </c>
      <c r="BHU3" s="1" t="s">
        <v>642</v>
      </c>
      <c r="BHV3" s="1" t="s">
        <v>642</v>
      </c>
      <c r="BHW3" s="1" t="s">
        <v>642</v>
      </c>
      <c r="BHX3" s="1" t="s">
        <v>642</v>
      </c>
      <c r="BHY3" s="1" t="s">
        <v>642</v>
      </c>
      <c r="BHZ3" s="1" t="s">
        <v>642</v>
      </c>
      <c r="BIA3" s="1" t="s">
        <v>642</v>
      </c>
      <c r="BIB3" s="1" t="s">
        <v>642</v>
      </c>
      <c r="BIC3" s="1" t="s">
        <v>642</v>
      </c>
      <c r="BID3" s="1" t="s">
        <v>642</v>
      </c>
      <c r="BIE3" s="1" t="s">
        <v>642</v>
      </c>
      <c r="BIF3" s="1" t="s">
        <v>642</v>
      </c>
      <c r="BIG3" s="1" t="s">
        <v>642</v>
      </c>
      <c r="BIH3" s="1" t="s">
        <v>642</v>
      </c>
      <c r="BII3" s="1" t="s">
        <v>642</v>
      </c>
      <c r="BIJ3" s="1" t="s">
        <v>642</v>
      </c>
      <c r="BIK3" s="1" t="s">
        <v>642</v>
      </c>
      <c r="BIL3" s="1" t="s">
        <v>642</v>
      </c>
      <c r="BIM3" s="1" t="s">
        <v>642</v>
      </c>
      <c r="BIN3" s="1" t="s">
        <v>642</v>
      </c>
      <c r="BIO3" s="1" t="s">
        <v>642</v>
      </c>
      <c r="BIP3" s="1" t="s">
        <v>642</v>
      </c>
      <c r="BIQ3" s="1" t="s">
        <v>642</v>
      </c>
      <c r="BIR3" s="1" t="s">
        <v>642</v>
      </c>
      <c r="BIS3" s="1" t="s">
        <v>642</v>
      </c>
      <c r="BIT3" s="1" t="s">
        <v>642</v>
      </c>
      <c r="BIU3" s="1" t="s">
        <v>642</v>
      </c>
      <c r="BIV3" s="1" t="s">
        <v>642</v>
      </c>
      <c r="BIW3" s="1" t="s">
        <v>642</v>
      </c>
      <c r="BIX3" s="1" t="s">
        <v>642</v>
      </c>
      <c r="BIY3" s="1" t="s">
        <v>642</v>
      </c>
      <c r="BIZ3" s="1" t="s">
        <v>642</v>
      </c>
      <c r="BJA3" s="1" t="s">
        <v>642</v>
      </c>
      <c r="BJB3" s="1" t="s">
        <v>642</v>
      </c>
      <c r="BJC3" s="1" t="s">
        <v>642</v>
      </c>
      <c r="BJD3" s="1" t="s">
        <v>642</v>
      </c>
      <c r="BJE3" s="1" t="s">
        <v>642</v>
      </c>
      <c r="BJF3" s="1" t="s">
        <v>642</v>
      </c>
      <c r="BJG3" s="1" t="s">
        <v>642</v>
      </c>
      <c r="BJH3" s="1" t="s">
        <v>642</v>
      </c>
      <c r="BJI3" s="1" t="s">
        <v>642</v>
      </c>
      <c r="BJJ3" s="1" t="s">
        <v>642</v>
      </c>
      <c r="BJK3" s="1" t="s">
        <v>642</v>
      </c>
      <c r="BJL3" s="1" t="s">
        <v>642</v>
      </c>
      <c r="BJM3" s="1" t="s">
        <v>642</v>
      </c>
      <c r="BJN3" s="1" t="s">
        <v>642</v>
      </c>
      <c r="BJO3" s="1" t="s">
        <v>642</v>
      </c>
      <c r="BJP3" s="1" t="s">
        <v>642</v>
      </c>
      <c r="BJQ3" s="1" t="s">
        <v>642</v>
      </c>
      <c r="BJR3" s="1" t="s">
        <v>642</v>
      </c>
      <c r="BJS3" s="1" t="s">
        <v>642</v>
      </c>
      <c r="BJT3" s="1" t="s">
        <v>642</v>
      </c>
      <c r="BJU3" s="1" t="s">
        <v>642</v>
      </c>
      <c r="BJV3" s="1" t="s">
        <v>642</v>
      </c>
      <c r="BJW3" s="1" t="s">
        <v>642</v>
      </c>
      <c r="BJX3" s="1" t="s">
        <v>642</v>
      </c>
      <c r="BJY3" s="1" t="s">
        <v>642</v>
      </c>
      <c r="BJZ3" s="1" t="s">
        <v>642</v>
      </c>
      <c r="BKA3" s="1" t="s">
        <v>642</v>
      </c>
      <c r="BKB3" s="1" t="s">
        <v>642</v>
      </c>
      <c r="BKC3" s="1" t="s">
        <v>642</v>
      </c>
      <c r="BKD3" s="1" t="s">
        <v>642</v>
      </c>
      <c r="BKE3" s="1" t="s">
        <v>642</v>
      </c>
      <c r="BKF3" s="1" t="s">
        <v>642</v>
      </c>
      <c r="BKG3" s="1" t="s">
        <v>642</v>
      </c>
      <c r="BKH3" s="1" t="s">
        <v>642</v>
      </c>
      <c r="BKI3" s="1" t="s">
        <v>642</v>
      </c>
      <c r="BKJ3" s="1" t="s">
        <v>642</v>
      </c>
      <c r="BKK3" s="1" t="s">
        <v>642</v>
      </c>
      <c r="BKL3" s="1" t="s">
        <v>642</v>
      </c>
      <c r="BKM3" s="1" t="s">
        <v>642</v>
      </c>
      <c r="BKN3" s="1" t="s">
        <v>642</v>
      </c>
      <c r="BKO3" s="1" t="s">
        <v>642</v>
      </c>
      <c r="BKP3" s="1" t="s">
        <v>642</v>
      </c>
      <c r="BKQ3" s="1" t="s">
        <v>642</v>
      </c>
      <c r="BKR3" s="1" t="s">
        <v>642</v>
      </c>
      <c r="BKS3" s="1" t="s">
        <v>642</v>
      </c>
      <c r="BKT3" s="1" t="s">
        <v>642</v>
      </c>
      <c r="BKU3" s="1" t="s">
        <v>642</v>
      </c>
      <c r="BKV3" s="1" t="s">
        <v>642</v>
      </c>
      <c r="BKW3" s="1" t="s">
        <v>642</v>
      </c>
      <c r="BKX3" s="1" t="s">
        <v>642</v>
      </c>
      <c r="BKY3" s="1" t="s">
        <v>642</v>
      </c>
      <c r="BKZ3" s="1" t="s">
        <v>642</v>
      </c>
      <c r="BLA3" s="1" t="s">
        <v>642</v>
      </c>
      <c r="BLB3" s="1" t="s">
        <v>642</v>
      </c>
      <c r="BLC3" s="1" t="s">
        <v>642</v>
      </c>
      <c r="BLD3" s="1" t="s">
        <v>642</v>
      </c>
      <c r="BLE3" s="1" t="s">
        <v>642</v>
      </c>
      <c r="BLF3" s="1" t="s">
        <v>642</v>
      </c>
      <c r="BLG3" s="1" t="s">
        <v>642</v>
      </c>
      <c r="BLH3" s="1" t="s">
        <v>642</v>
      </c>
      <c r="BLI3" s="1" t="s">
        <v>642</v>
      </c>
      <c r="BLJ3" s="1" t="s">
        <v>642</v>
      </c>
      <c r="BLK3" s="1" t="s">
        <v>642</v>
      </c>
      <c r="BLL3" s="1" t="s">
        <v>642</v>
      </c>
      <c r="BLM3" s="1" t="s">
        <v>642</v>
      </c>
      <c r="BLN3" s="1" t="s">
        <v>642</v>
      </c>
      <c r="BLO3" s="1" t="s">
        <v>642</v>
      </c>
      <c r="BLP3" s="1" t="s">
        <v>642</v>
      </c>
      <c r="BLQ3" s="1" t="s">
        <v>642</v>
      </c>
      <c r="BLR3" s="1" t="s">
        <v>642</v>
      </c>
      <c r="BLS3" s="1" t="s">
        <v>642</v>
      </c>
      <c r="BLT3" s="1" t="s">
        <v>642</v>
      </c>
      <c r="BLU3" s="1" t="s">
        <v>642</v>
      </c>
      <c r="BLV3" s="1" t="s">
        <v>642</v>
      </c>
      <c r="BLW3" s="1" t="s">
        <v>642</v>
      </c>
      <c r="BLX3" s="1" t="s">
        <v>642</v>
      </c>
      <c r="BLY3" s="1" t="s">
        <v>642</v>
      </c>
      <c r="BLZ3" s="1" t="s">
        <v>642</v>
      </c>
      <c r="BMA3" s="1" t="s">
        <v>642</v>
      </c>
      <c r="BMB3" s="1" t="s">
        <v>642</v>
      </c>
      <c r="BMC3" s="1" t="s">
        <v>642</v>
      </c>
      <c r="BMD3" s="1" t="s">
        <v>642</v>
      </c>
      <c r="BME3" s="1" t="s">
        <v>642</v>
      </c>
      <c r="BMF3" s="1" t="s">
        <v>642</v>
      </c>
      <c r="BMG3" s="1" t="s">
        <v>642</v>
      </c>
      <c r="BMH3" s="1" t="s">
        <v>642</v>
      </c>
      <c r="BMI3" s="1" t="s">
        <v>642</v>
      </c>
      <c r="BMJ3" s="1" t="s">
        <v>642</v>
      </c>
      <c r="BMK3" s="1" t="s">
        <v>642</v>
      </c>
      <c r="BML3" s="1" t="s">
        <v>642</v>
      </c>
      <c r="BMM3" s="1" t="s">
        <v>642</v>
      </c>
      <c r="BMN3" s="1" t="s">
        <v>642</v>
      </c>
      <c r="BMO3" s="1" t="s">
        <v>642</v>
      </c>
      <c r="BMP3" s="1" t="s">
        <v>642</v>
      </c>
      <c r="BMQ3" s="1" t="s">
        <v>642</v>
      </c>
      <c r="BMR3" s="1" t="s">
        <v>642</v>
      </c>
      <c r="BMS3" s="1" t="s">
        <v>642</v>
      </c>
      <c r="BMT3" s="1" t="s">
        <v>642</v>
      </c>
      <c r="BMU3" s="1" t="s">
        <v>642</v>
      </c>
      <c r="BMV3" s="1" t="s">
        <v>642</v>
      </c>
      <c r="BMW3" s="1" t="s">
        <v>642</v>
      </c>
      <c r="BMX3" s="1" t="s">
        <v>642</v>
      </c>
      <c r="BMY3" s="1" t="s">
        <v>642</v>
      </c>
      <c r="BMZ3" s="1" t="s">
        <v>642</v>
      </c>
      <c r="BNA3" s="1" t="s">
        <v>642</v>
      </c>
      <c r="BNB3" s="1" t="s">
        <v>642</v>
      </c>
      <c r="BNC3" s="1" t="s">
        <v>642</v>
      </c>
      <c r="BND3" s="1" t="s">
        <v>642</v>
      </c>
      <c r="BNE3" s="1" t="s">
        <v>642</v>
      </c>
      <c r="BNF3" s="1" t="s">
        <v>642</v>
      </c>
      <c r="BNG3" s="1" t="s">
        <v>642</v>
      </c>
      <c r="BNH3" s="1" t="s">
        <v>642</v>
      </c>
      <c r="BNI3" s="1" t="s">
        <v>642</v>
      </c>
      <c r="BNJ3" s="1" t="s">
        <v>642</v>
      </c>
      <c r="BNK3" s="1" t="s">
        <v>642</v>
      </c>
      <c r="BNL3" s="1" t="s">
        <v>642</v>
      </c>
      <c r="BNM3" s="1" t="s">
        <v>642</v>
      </c>
      <c r="BNN3" s="1" t="s">
        <v>642</v>
      </c>
      <c r="BNO3" s="1" t="s">
        <v>642</v>
      </c>
      <c r="BNP3" s="1" t="s">
        <v>642</v>
      </c>
      <c r="BNQ3" s="1" t="s">
        <v>642</v>
      </c>
      <c r="BNR3" s="1" t="s">
        <v>642</v>
      </c>
      <c r="BNS3" s="1" t="s">
        <v>642</v>
      </c>
      <c r="BNT3" s="1" t="s">
        <v>642</v>
      </c>
      <c r="BNU3" s="1" t="s">
        <v>642</v>
      </c>
      <c r="BNV3" s="1" t="s">
        <v>642</v>
      </c>
      <c r="BNW3" s="1" t="s">
        <v>642</v>
      </c>
      <c r="BNX3" s="1" t="s">
        <v>642</v>
      </c>
      <c r="BNY3" s="1" t="s">
        <v>642</v>
      </c>
      <c r="BNZ3" s="1" t="s">
        <v>642</v>
      </c>
      <c r="BOA3" s="1" t="s">
        <v>642</v>
      </c>
      <c r="BOB3" s="1" t="s">
        <v>642</v>
      </c>
      <c r="BOC3" s="1" t="s">
        <v>642</v>
      </c>
      <c r="BOD3" s="1" t="s">
        <v>642</v>
      </c>
      <c r="BOE3" s="1" t="s">
        <v>642</v>
      </c>
      <c r="BOF3" s="1" t="s">
        <v>642</v>
      </c>
      <c r="BOG3" s="1" t="s">
        <v>642</v>
      </c>
      <c r="BOH3" s="1" t="s">
        <v>642</v>
      </c>
      <c r="BOI3" s="1" t="s">
        <v>642</v>
      </c>
      <c r="BOJ3" s="1" t="s">
        <v>642</v>
      </c>
      <c r="BOK3" s="1" t="s">
        <v>642</v>
      </c>
      <c r="BOL3" s="1" t="s">
        <v>642</v>
      </c>
      <c r="BOM3" s="1" t="s">
        <v>642</v>
      </c>
      <c r="BON3" s="1" t="s">
        <v>642</v>
      </c>
      <c r="BOO3" s="1" t="s">
        <v>642</v>
      </c>
      <c r="BOP3" s="1" t="s">
        <v>642</v>
      </c>
      <c r="BOQ3" s="1" t="s">
        <v>642</v>
      </c>
      <c r="BOR3" s="1" t="s">
        <v>642</v>
      </c>
      <c r="BOS3" s="1" t="s">
        <v>642</v>
      </c>
      <c r="BOT3" s="1" t="s">
        <v>642</v>
      </c>
      <c r="BOU3" s="1" t="s">
        <v>642</v>
      </c>
      <c r="BOV3" s="1" t="s">
        <v>642</v>
      </c>
      <c r="BOW3" s="1" t="s">
        <v>642</v>
      </c>
      <c r="BOX3" s="1" t="s">
        <v>642</v>
      </c>
      <c r="BOY3" s="1" t="s">
        <v>642</v>
      </c>
      <c r="BOZ3" s="1" t="s">
        <v>642</v>
      </c>
      <c r="BPA3" s="1" t="s">
        <v>642</v>
      </c>
      <c r="BPB3" s="1" t="s">
        <v>642</v>
      </c>
      <c r="BPC3" s="1" t="s">
        <v>642</v>
      </c>
      <c r="BPD3" s="1" t="s">
        <v>642</v>
      </c>
      <c r="BPE3" s="1" t="s">
        <v>642</v>
      </c>
      <c r="BPF3" s="1" t="s">
        <v>642</v>
      </c>
      <c r="BPG3" s="1" t="s">
        <v>642</v>
      </c>
      <c r="BPH3" s="1" t="s">
        <v>642</v>
      </c>
      <c r="BPI3" s="1" t="s">
        <v>642</v>
      </c>
      <c r="BPJ3" s="1" t="s">
        <v>642</v>
      </c>
      <c r="BPK3" s="1" t="s">
        <v>642</v>
      </c>
      <c r="BPL3" s="1" t="s">
        <v>642</v>
      </c>
      <c r="BPM3" s="1" t="s">
        <v>642</v>
      </c>
      <c r="BPN3" s="1" t="s">
        <v>642</v>
      </c>
      <c r="BPO3" s="1" t="s">
        <v>642</v>
      </c>
      <c r="BPP3" s="1" t="s">
        <v>642</v>
      </c>
      <c r="BPQ3" s="1" t="s">
        <v>642</v>
      </c>
      <c r="BPR3" s="1" t="s">
        <v>642</v>
      </c>
      <c r="BPS3" s="1" t="s">
        <v>642</v>
      </c>
      <c r="BPT3" s="1" t="s">
        <v>642</v>
      </c>
      <c r="BPU3" s="1" t="s">
        <v>642</v>
      </c>
      <c r="BPV3" s="1" t="s">
        <v>642</v>
      </c>
      <c r="BPW3" s="1" t="s">
        <v>642</v>
      </c>
      <c r="BPX3" s="1" t="s">
        <v>642</v>
      </c>
      <c r="BPY3" s="1" t="s">
        <v>642</v>
      </c>
      <c r="BPZ3" s="1" t="s">
        <v>642</v>
      </c>
      <c r="BQA3" s="1" t="s">
        <v>642</v>
      </c>
      <c r="BQB3" s="1" t="s">
        <v>642</v>
      </c>
      <c r="BQC3" s="1" t="s">
        <v>642</v>
      </c>
      <c r="BQD3" s="1" t="s">
        <v>642</v>
      </c>
      <c r="BQE3" s="1" t="s">
        <v>642</v>
      </c>
      <c r="BQF3" s="1" t="s">
        <v>642</v>
      </c>
      <c r="BQG3" s="1" t="s">
        <v>642</v>
      </c>
      <c r="BQH3" s="1" t="s">
        <v>642</v>
      </c>
      <c r="BQI3" s="1" t="s">
        <v>642</v>
      </c>
      <c r="BQJ3" s="1" t="s">
        <v>642</v>
      </c>
      <c r="BQK3" s="1" t="s">
        <v>642</v>
      </c>
      <c r="BQL3" s="1" t="s">
        <v>642</v>
      </c>
      <c r="BQM3" s="1" t="s">
        <v>642</v>
      </c>
      <c r="BQN3" s="1" t="s">
        <v>642</v>
      </c>
      <c r="BQO3" s="1" t="s">
        <v>642</v>
      </c>
      <c r="BQP3" s="1" t="s">
        <v>642</v>
      </c>
      <c r="BQQ3" s="1" t="s">
        <v>642</v>
      </c>
      <c r="BQR3" s="1" t="s">
        <v>642</v>
      </c>
      <c r="BQS3" s="1" t="s">
        <v>642</v>
      </c>
      <c r="BQT3" s="1" t="s">
        <v>642</v>
      </c>
      <c r="BQU3" s="1" t="s">
        <v>642</v>
      </c>
      <c r="BQV3" s="1" t="s">
        <v>642</v>
      </c>
      <c r="BQW3" s="1" t="s">
        <v>642</v>
      </c>
      <c r="BQX3" s="1" t="s">
        <v>642</v>
      </c>
      <c r="BQY3" s="1" t="s">
        <v>642</v>
      </c>
      <c r="BQZ3" s="1" t="s">
        <v>642</v>
      </c>
      <c r="BRA3" s="1" t="s">
        <v>642</v>
      </c>
      <c r="BRB3" s="1" t="s">
        <v>642</v>
      </c>
      <c r="BRC3" s="1" t="s">
        <v>642</v>
      </c>
      <c r="BRD3" s="1" t="s">
        <v>642</v>
      </c>
      <c r="BRE3" s="1" t="s">
        <v>642</v>
      </c>
      <c r="BRF3" s="1" t="s">
        <v>642</v>
      </c>
      <c r="BRG3" s="1" t="s">
        <v>642</v>
      </c>
      <c r="BRH3" s="1" t="s">
        <v>642</v>
      </c>
      <c r="BRI3" s="1" t="s">
        <v>642</v>
      </c>
      <c r="BRJ3" s="1" t="s">
        <v>642</v>
      </c>
      <c r="BRK3" s="1" t="s">
        <v>642</v>
      </c>
      <c r="BRL3" s="1" t="s">
        <v>642</v>
      </c>
      <c r="BRM3" s="1" t="s">
        <v>642</v>
      </c>
      <c r="BRN3" s="1" t="s">
        <v>642</v>
      </c>
      <c r="BRO3" s="1" t="s">
        <v>642</v>
      </c>
      <c r="BRP3" s="1" t="s">
        <v>642</v>
      </c>
      <c r="BRQ3" s="1" t="s">
        <v>642</v>
      </c>
      <c r="BRR3" s="1" t="s">
        <v>642</v>
      </c>
      <c r="BRS3" s="1" t="s">
        <v>642</v>
      </c>
      <c r="BRT3" s="1" t="s">
        <v>642</v>
      </c>
      <c r="BRU3" s="1" t="s">
        <v>642</v>
      </c>
      <c r="BRV3" s="1" t="s">
        <v>642</v>
      </c>
      <c r="BRW3" s="1" t="s">
        <v>642</v>
      </c>
      <c r="BRX3" s="1" t="s">
        <v>642</v>
      </c>
      <c r="BRY3" s="1" t="s">
        <v>642</v>
      </c>
      <c r="BRZ3" s="1" t="s">
        <v>642</v>
      </c>
      <c r="BSA3" s="1" t="s">
        <v>642</v>
      </c>
      <c r="BSB3" s="1" t="s">
        <v>642</v>
      </c>
      <c r="BSC3" s="1" t="s">
        <v>642</v>
      </c>
      <c r="BSD3" s="1" t="s">
        <v>642</v>
      </c>
      <c r="BSE3" s="1" t="s">
        <v>642</v>
      </c>
      <c r="BSF3" s="1" t="s">
        <v>642</v>
      </c>
      <c r="BSG3" s="1" t="s">
        <v>642</v>
      </c>
      <c r="BSH3" s="1" t="s">
        <v>642</v>
      </c>
      <c r="BSI3" s="1" t="s">
        <v>642</v>
      </c>
      <c r="BSJ3" s="1" t="s">
        <v>642</v>
      </c>
      <c r="BSK3" s="1" t="s">
        <v>642</v>
      </c>
      <c r="BSL3" s="1" t="s">
        <v>642</v>
      </c>
      <c r="BSM3" s="1" t="s">
        <v>642</v>
      </c>
      <c r="BSN3" s="1" t="s">
        <v>642</v>
      </c>
      <c r="BSO3" s="1" t="s">
        <v>642</v>
      </c>
      <c r="BSP3" s="1" t="s">
        <v>642</v>
      </c>
      <c r="BSQ3" s="1" t="s">
        <v>642</v>
      </c>
      <c r="BSR3" s="1" t="s">
        <v>642</v>
      </c>
      <c r="BSS3" s="1" t="s">
        <v>642</v>
      </c>
      <c r="BST3" s="1" t="s">
        <v>642</v>
      </c>
      <c r="BSU3" s="1" t="s">
        <v>642</v>
      </c>
      <c r="BSV3" s="1" t="s">
        <v>642</v>
      </c>
      <c r="BSW3" s="1" t="s">
        <v>642</v>
      </c>
      <c r="BSX3" s="1" t="s">
        <v>642</v>
      </c>
      <c r="BSY3" s="1" t="s">
        <v>642</v>
      </c>
      <c r="BSZ3" s="1" t="s">
        <v>642</v>
      </c>
      <c r="BTA3" s="1" t="s">
        <v>642</v>
      </c>
      <c r="BTB3" s="1" t="s">
        <v>642</v>
      </c>
      <c r="BTC3" s="1" t="s">
        <v>642</v>
      </c>
      <c r="BTD3" s="1" t="s">
        <v>642</v>
      </c>
      <c r="BTE3" s="1" t="s">
        <v>642</v>
      </c>
      <c r="BTF3" s="1" t="s">
        <v>642</v>
      </c>
      <c r="BTG3" s="1" t="s">
        <v>642</v>
      </c>
      <c r="BTH3" s="1" t="s">
        <v>642</v>
      </c>
      <c r="BTI3" s="1" t="s">
        <v>642</v>
      </c>
      <c r="BTJ3" s="1" t="s">
        <v>642</v>
      </c>
      <c r="BTK3" s="1" t="s">
        <v>642</v>
      </c>
      <c r="BTL3" s="1" t="s">
        <v>642</v>
      </c>
      <c r="BTM3" s="1" t="s">
        <v>642</v>
      </c>
      <c r="BTN3" s="1" t="s">
        <v>642</v>
      </c>
      <c r="BTO3" s="1" t="s">
        <v>642</v>
      </c>
      <c r="BTP3" s="1" t="s">
        <v>642</v>
      </c>
      <c r="BTQ3" s="1" t="s">
        <v>642</v>
      </c>
      <c r="BTR3" s="1" t="s">
        <v>642</v>
      </c>
      <c r="BTS3" s="1" t="s">
        <v>642</v>
      </c>
      <c r="BTT3" s="1" t="s">
        <v>642</v>
      </c>
      <c r="BTU3" s="1" t="s">
        <v>642</v>
      </c>
      <c r="BTV3" s="1" t="s">
        <v>642</v>
      </c>
      <c r="BTW3" s="1" t="s">
        <v>642</v>
      </c>
      <c r="BTX3" s="1" t="s">
        <v>642</v>
      </c>
      <c r="BTY3" s="1" t="s">
        <v>642</v>
      </c>
      <c r="BTZ3" s="1" t="s">
        <v>642</v>
      </c>
      <c r="BUA3" s="1" t="s">
        <v>642</v>
      </c>
      <c r="BUB3" s="1" t="s">
        <v>642</v>
      </c>
      <c r="BUC3" s="1" t="s">
        <v>642</v>
      </c>
      <c r="BUD3" s="1" t="s">
        <v>642</v>
      </c>
      <c r="BUE3" s="1" t="s">
        <v>642</v>
      </c>
      <c r="BUF3" s="1" t="s">
        <v>642</v>
      </c>
      <c r="BUG3" s="1" t="s">
        <v>642</v>
      </c>
      <c r="BUH3" s="1" t="s">
        <v>642</v>
      </c>
      <c r="BUI3" s="1" t="s">
        <v>642</v>
      </c>
      <c r="BUJ3" s="1" t="s">
        <v>642</v>
      </c>
      <c r="BUK3" s="1" t="s">
        <v>642</v>
      </c>
      <c r="BUL3" s="1" t="s">
        <v>642</v>
      </c>
      <c r="BUM3" s="1" t="s">
        <v>642</v>
      </c>
      <c r="BUN3" s="1" t="s">
        <v>642</v>
      </c>
      <c r="BUO3" s="1" t="s">
        <v>642</v>
      </c>
      <c r="BUP3" s="1" t="s">
        <v>642</v>
      </c>
      <c r="BUQ3" s="1" t="s">
        <v>642</v>
      </c>
      <c r="BUR3" s="1" t="s">
        <v>642</v>
      </c>
      <c r="BUS3" s="1" t="s">
        <v>642</v>
      </c>
      <c r="BUT3" s="1" t="s">
        <v>642</v>
      </c>
      <c r="BUU3" s="1" t="s">
        <v>642</v>
      </c>
      <c r="BUV3" s="1" t="s">
        <v>642</v>
      </c>
      <c r="BUW3" s="1" t="s">
        <v>642</v>
      </c>
      <c r="BUX3" s="1" t="s">
        <v>642</v>
      </c>
      <c r="BUY3" s="1" t="s">
        <v>642</v>
      </c>
      <c r="BUZ3" s="1" t="s">
        <v>642</v>
      </c>
      <c r="BVA3" s="1" t="s">
        <v>642</v>
      </c>
      <c r="BVB3" s="1" t="s">
        <v>642</v>
      </c>
      <c r="BVC3" s="1" t="s">
        <v>642</v>
      </c>
      <c r="BVD3" s="1" t="s">
        <v>642</v>
      </c>
      <c r="BVE3" s="1" t="s">
        <v>642</v>
      </c>
      <c r="BVF3" s="1" t="s">
        <v>642</v>
      </c>
      <c r="BVG3" s="1" t="s">
        <v>642</v>
      </c>
      <c r="BVH3" s="1" t="s">
        <v>642</v>
      </c>
      <c r="BVI3" s="1" t="s">
        <v>642</v>
      </c>
      <c r="BVJ3" s="1" t="s">
        <v>642</v>
      </c>
      <c r="BVK3" s="1" t="s">
        <v>642</v>
      </c>
      <c r="BVL3" s="1" t="s">
        <v>642</v>
      </c>
      <c r="BVM3" s="1" t="s">
        <v>642</v>
      </c>
      <c r="BVN3" s="1" t="s">
        <v>642</v>
      </c>
      <c r="BVO3" s="1" t="s">
        <v>642</v>
      </c>
      <c r="BVP3" s="1" t="s">
        <v>642</v>
      </c>
      <c r="BVQ3" s="1" t="s">
        <v>642</v>
      </c>
      <c r="BVR3" s="1" t="s">
        <v>642</v>
      </c>
      <c r="BVS3" s="1" t="s">
        <v>642</v>
      </c>
      <c r="BVT3" s="1" t="s">
        <v>642</v>
      </c>
      <c r="BVU3" s="1" t="s">
        <v>642</v>
      </c>
      <c r="BVV3" s="1" t="s">
        <v>642</v>
      </c>
      <c r="BVW3" s="1" t="s">
        <v>642</v>
      </c>
      <c r="BVX3" s="1" t="s">
        <v>642</v>
      </c>
      <c r="BVY3" s="1" t="s">
        <v>642</v>
      </c>
      <c r="BVZ3" s="1" t="s">
        <v>642</v>
      </c>
      <c r="BWA3" s="1" t="s">
        <v>642</v>
      </c>
      <c r="BWB3" s="1" t="s">
        <v>642</v>
      </c>
      <c r="BWC3" s="1" t="s">
        <v>642</v>
      </c>
      <c r="BWD3" s="1" t="s">
        <v>642</v>
      </c>
      <c r="BWE3" s="1" t="s">
        <v>642</v>
      </c>
      <c r="BWF3" s="1" t="s">
        <v>642</v>
      </c>
      <c r="BWG3" s="1" t="s">
        <v>642</v>
      </c>
      <c r="BWH3" s="1" t="s">
        <v>642</v>
      </c>
      <c r="BWI3" s="1" t="s">
        <v>642</v>
      </c>
      <c r="BWJ3" s="1" t="s">
        <v>642</v>
      </c>
      <c r="BWK3" s="1" t="s">
        <v>642</v>
      </c>
      <c r="BWL3" s="1" t="s">
        <v>642</v>
      </c>
      <c r="BWM3" s="1" t="s">
        <v>642</v>
      </c>
      <c r="BWN3" s="1" t="s">
        <v>642</v>
      </c>
      <c r="BWO3" s="1" t="s">
        <v>642</v>
      </c>
      <c r="BWP3" s="1" t="s">
        <v>642</v>
      </c>
      <c r="BWQ3" s="1" t="s">
        <v>642</v>
      </c>
      <c r="BWR3" s="1" t="s">
        <v>642</v>
      </c>
      <c r="BWS3" s="1" t="s">
        <v>642</v>
      </c>
      <c r="BWT3" s="1" t="s">
        <v>642</v>
      </c>
      <c r="BWU3" s="1" t="s">
        <v>642</v>
      </c>
      <c r="BWV3" s="1" t="s">
        <v>642</v>
      </c>
      <c r="BWW3" s="1" t="s">
        <v>642</v>
      </c>
      <c r="BWX3" s="1" t="s">
        <v>642</v>
      </c>
      <c r="BWY3" s="1" t="s">
        <v>642</v>
      </c>
      <c r="BWZ3" s="1" t="s">
        <v>642</v>
      </c>
      <c r="BXA3" s="1" t="s">
        <v>642</v>
      </c>
      <c r="BXB3" s="1" t="s">
        <v>642</v>
      </c>
      <c r="BXC3" s="1" t="s">
        <v>642</v>
      </c>
      <c r="BXD3" s="1" t="s">
        <v>642</v>
      </c>
      <c r="BXE3" s="1" t="s">
        <v>642</v>
      </c>
      <c r="BXF3" s="1" t="s">
        <v>642</v>
      </c>
      <c r="BXG3" s="1" t="s">
        <v>642</v>
      </c>
      <c r="BXH3" s="1" t="s">
        <v>642</v>
      </c>
      <c r="BXI3" s="1" t="s">
        <v>642</v>
      </c>
      <c r="BXJ3" s="1" t="s">
        <v>642</v>
      </c>
      <c r="BXK3" s="1" t="s">
        <v>642</v>
      </c>
      <c r="BXL3" s="1" t="s">
        <v>642</v>
      </c>
      <c r="BXM3" s="1" t="s">
        <v>642</v>
      </c>
      <c r="BXN3" s="1" t="s">
        <v>642</v>
      </c>
      <c r="BXO3" s="1" t="s">
        <v>642</v>
      </c>
      <c r="BXP3" s="1" t="s">
        <v>642</v>
      </c>
      <c r="BXQ3" s="1" t="s">
        <v>642</v>
      </c>
      <c r="BXR3" s="1" t="s">
        <v>642</v>
      </c>
      <c r="BXS3" s="1" t="s">
        <v>642</v>
      </c>
      <c r="BXT3" s="1" t="s">
        <v>642</v>
      </c>
      <c r="BXU3" s="1" t="s">
        <v>642</v>
      </c>
      <c r="BXV3" s="1" t="s">
        <v>642</v>
      </c>
      <c r="BXW3" s="1" t="s">
        <v>642</v>
      </c>
      <c r="BXX3" s="1" t="s">
        <v>642</v>
      </c>
      <c r="BXY3" s="1" t="s">
        <v>642</v>
      </c>
      <c r="BXZ3" s="1" t="s">
        <v>642</v>
      </c>
      <c r="BYA3" s="1" t="s">
        <v>642</v>
      </c>
      <c r="BYB3" s="1" t="s">
        <v>642</v>
      </c>
      <c r="BYC3" s="1" t="s">
        <v>642</v>
      </c>
      <c r="BYD3" s="1" t="s">
        <v>642</v>
      </c>
      <c r="BYE3" s="1" t="s">
        <v>642</v>
      </c>
      <c r="BYF3" s="1" t="s">
        <v>642</v>
      </c>
      <c r="BYG3" s="1" t="s">
        <v>642</v>
      </c>
      <c r="BYH3" s="1" t="s">
        <v>642</v>
      </c>
      <c r="BYI3" s="1" t="s">
        <v>642</v>
      </c>
      <c r="BYJ3" s="1" t="s">
        <v>642</v>
      </c>
      <c r="BYK3" s="1" t="s">
        <v>642</v>
      </c>
      <c r="BYL3" s="1" t="s">
        <v>642</v>
      </c>
      <c r="BYM3" s="1" t="s">
        <v>642</v>
      </c>
      <c r="BYN3" s="1" t="s">
        <v>642</v>
      </c>
      <c r="BYO3" s="1" t="s">
        <v>642</v>
      </c>
      <c r="BYP3" s="1" t="s">
        <v>642</v>
      </c>
      <c r="BYQ3" s="1" t="s">
        <v>642</v>
      </c>
      <c r="BYR3" s="1" t="s">
        <v>642</v>
      </c>
      <c r="BYS3" s="1" t="s">
        <v>642</v>
      </c>
      <c r="BYT3" s="1" t="s">
        <v>642</v>
      </c>
      <c r="BYU3" s="1" t="s">
        <v>642</v>
      </c>
      <c r="BYV3" s="1" t="s">
        <v>642</v>
      </c>
      <c r="BYW3" s="1" t="s">
        <v>642</v>
      </c>
      <c r="BYX3" s="1" t="s">
        <v>642</v>
      </c>
      <c r="BYY3" s="1" t="s">
        <v>642</v>
      </c>
      <c r="BYZ3" s="1" t="s">
        <v>642</v>
      </c>
      <c r="BZA3" s="1" t="s">
        <v>642</v>
      </c>
      <c r="BZB3" s="1" t="s">
        <v>642</v>
      </c>
      <c r="BZC3" s="1" t="s">
        <v>642</v>
      </c>
      <c r="BZD3" s="1" t="s">
        <v>642</v>
      </c>
      <c r="BZE3" s="1" t="s">
        <v>642</v>
      </c>
      <c r="BZF3" s="1" t="s">
        <v>642</v>
      </c>
      <c r="BZG3" s="1" t="s">
        <v>642</v>
      </c>
      <c r="BZH3" s="1" t="s">
        <v>642</v>
      </c>
      <c r="BZI3" s="1" t="s">
        <v>642</v>
      </c>
      <c r="BZJ3" s="1" t="s">
        <v>642</v>
      </c>
      <c r="BZK3" s="1" t="s">
        <v>642</v>
      </c>
      <c r="BZL3" s="1" t="s">
        <v>642</v>
      </c>
      <c r="BZM3" s="1" t="s">
        <v>642</v>
      </c>
      <c r="BZN3" s="1" t="s">
        <v>642</v>
      </c>
      <c r="BZO3" s="1" t="s">
        <v>642</v>
      </c>
      <c r="BZP3" s="1" t="s">
        <v>642</v>
      </c>
      <c r="BZQ3" s="1" t="s">
        <v>642</v>
      </c>
      <c r="BZR3" s="1" t="s">
        <v>642</v>
      </c>
      <c r="BZS3" s="1" t="s">
        <v>642</v>
      </c>
      <c r="BZT3" s="1" t="s">
        <v>642</v>
      </c>
      <c r="BZU3" s="1" t="s">
        <v>642</v>
      </c>
      <c r="BZV3" s="1" t="s">
        <v>642</v>
      </c>
      <c r="BZW3" s="1" t="s">
        <v>642</v>
      </c>
      <c r="BZX3" s="1" t="s">
        <v>642</v>
      </c>
      <c r="BZY3" s="1" t="s">
        <v>642</v>
      </c>
      <c r="BZZ3" s="1" t="s">
        <v>642</v>
      </c>
      <c r="CAA3" s="1" t="s">
        <v>642</v>
      </c>
      <c r="CAB3" s="1" t="s">
        <v>642</v>
      </c>
      <c r="CAC3" s="1" t="s">
        <v>642</v>
      </c>
      <c r="CAD3" s="1" t="s">
        <v>642</v>
      </c>
      <c r="CAE3" s="1" t="s">
        <v>642</v>
      </c>
      <c r="CAF3" s="1" t="s">
        <v>642</v>
      </c>
      <c r="CAG3" s="1" t="s">
        <v>642</v>
      </c>
      <c r="CAH3" s="1" t="s">
        <v>642</v>
      </c>
      <c r="CAI3" s="1" t="s">
        <v>642</v>
      </c>
      <c r="CAJ3" s="1" t="s">
        <v>642</v>
      </c>
      <c r="CAK3" s="1" t="s">
        <v>642</v>
      </c>
      <c r="CAL3" s="1" t="s">
        <v>642</v>
      </c>
      <c r="CAM3" s="1" t="s">
        <v>642</v>
      </c>
      <c r="CAN3" s="1" t="s">
        <v>642</v>
      </c>
      <c r="CAO3" s="1" t="s">
        <v>642</v>
      </c>
      <c r="CAP3" s="1" t="s">
        <v>642</v>
      </c>
      <c r="CAQ3" s="1" t="s">
        <v>642</v>
      </c>
      <c r="CAR3" s="1" t="s">
        <v>642</v>
      </c>
      <c r="CAS3" s="1" t="s">
        <v>642</v>
      </c>
      <c r="CAT3" s="1" t="s">
        <v>642</v>
      </c>
      <c r="CAU3" s="1" t="s">
        <v>642</v>
      </c>
      <c r="CAV3" s="1" t="s">
        <v>642</v>
      </c>
      <c r="CAW3" s="1" t="s">
        <v>642</v>
      </c>
      <c r="CAX3" s="1" t="s">
        <v>642</v>
      </c>
      <c r="CAY3" s="1" t="s">
        <v>642</v>
      </c>
      <c r="CAZ3" s="1" t="s">
        <v>642</v>
      </c>
      <c r="CBA3" s="1" t="s">
        <v>642</v>
      </c>
      <c r="CBB3" s="1" t="s">
        <v>642</v>
      </c>
      <c r="CBC3" s="1" t="s">
        <v>642</v>
      </c>
      <c r="CBD3" s="1" t="s">
        <v>642</v>
      </c>
      <c r="CBE3" s="1" t="s">
        <v>642</v>
      </c>
      <c r="CBF3" s="1" t="s">
        <v>642</v>
      </c>
      <c r="CBG3" s="1" t="s">
        <v>642</v>
      </c>
      <c r="CBH3" s="1" t="s">
        <v>642</v>
      </c>
      <c r="CBI3" s="1" t="s">
        <v>642</v>
      </c>
      <c r="CBJ3" s="1" t="s">
        <v>642</v>
      </c>
      <c r="CBK3" s="1" t="s">
        <v>642</v>
      </c>
      <c r="CBL3" s="1" t="s">
        <v>642</v>
      </c>
      <c r="CBM3" s="1" t="s">
        <v>642</v>
      </c>
      <c r="CBN3" s="1" t="s">
        <v>642</v>
      </c>
      <c r="CBO3" s="1" t="s">
        <v>642</v>
      </c>
      <c r="CBP3" s="1" t="s">
        <v>642</v>
      </c>
      <c r="CBQ3" s="1" t="s">
        <v>642</v>
      </c>
      <c r="CBR3" s="1" t="s">
        <v>642</v>
      </c>
      <c r="CBS3" s="1" t="s">
        <v>642</v>
      </c>
      <c r="CBT3" s="1" t="s">
        <v>642</v>
      </c>
      <c r="CBU3" s="1" t="s">
        <v>642</v>
      </c>
      <c r="CBV3" s="1" t="s">
        <v>642</v>
      </c>
      <c r="CBW3" s="1" t="s">
        <v>642</v>
      </c>
      <c r="CBX3" s="1" t="s">
        <v>642</v>
      </c>
      <c r="CBY3" s="1" t="s">
        <v>642</v>
      </c>
      <c r="CBZ3" s="1" t="s">
        <v>642</v>
      </c>
      <c r="CCA3" s="1" t="s">
        <v>642</v>
      </c>
      <c r="CCB3" s="1" t="s">
        <v>642</v>
      </c>
      <c r="CCC3" s="1" t="s">
        <v>642</v>
      </c>
      <c r="CCD3" s="1" t="s">
        <v>642</v>
      </c>
      <c r="CCE3" s="1" t="s">
        <v>642</v>
      </c>
      <c r="CCF3" s="1" t="s">
        <v>642</v>
      </c>
      <c r="CCG3" s="1" t="s">
        <v>642</v>
      </c>
      <c r="CCH3" s="1" t="s">
        <v>642</v>
      </c>
      <c r="CCI3" s="1" t="s">
        <v>642</v>
      </c>
      <c r="CCJ3" s="1" t="s">
        <v>642</v>
      </c>
      <c r="CCK3" s="1" t="s">
        <v>642</v>
      </c>
      <c r="CCL3" s="1" t="s">
        <v>642</v>
      </c>
      <c r="CCM3" s="1" t="s">
        <v>642</v>
      </c>
      <c r="CCN3" s="1" t="s">
        <v>642</v>
      </c>
      <c r="CCO3" s="1" t="s">
        <v>642</v>
      </c>
      <c r="CCP3" s="1" t="s">
        <v>642</v>
      </c>
      <c r="CCQ3" s="1" t="s">
        <v>642</v>
      </c>
      <c r="CCR3" s="1" t="s">
        <v>642</v>
      </c>
      <c r="CCS3" s="1" t="s">
        <v>642</v>
      </c>
      <c r="CCT3" s="1" t="s">
        <v>642</v>
      </c>
      <c r="CCU3" s="1" t="s">
        <v>642</v>
      </c>
      <c r="CCV3" s="1" t="s">
        <v>642</v>
      </c>
      <c r="CCW3" s="1" t="s">
        <v>642</v>
      </c>
      <c r="CCX3" s="1" t="s">
        <v>642</v>
      </c>
      <c r="CCY3" s="1" t="s">
        <v>642</v>
      </c>
      <c r="CCZ3" s="1" t="s">
        <v>642</v>
      </c>
      <c r="CDA3" s="1" t="s">
        <v>642</v>
      </c>
      <c r="CDB3" s="1" t="s">
        <v>642</v>
      </c>
      <c r="CDC3" s="1" t="s">
        <v>642</v>
      </c>
      <c r="CDD3" s="1" t="s">
        <v>642</v>
      </c>
      <c r="CDE3" s="1" t="s">
        <v>642</v>
      </c>
      <c r="CDF3" s="1" t="s">
        <v>642</v>
      </c>
      <c r="CDG3" s="1" t="s">
        <v>642</v>
      </c>
      <c r="CDH3" s="1" t="s">
        <v>642</v>
      </c>
      <c r="CDI3" s="1" t="s">
        <v>642</v>
      </c>
      <c r="CDJ3" s="1" t="s">
        <v>642</v>
      </c>
      <c r="CDK3" s="1" t="s">
        <v>642</v>
      </c>
      <c r="CDL3" s="1" t="s">
        <v>642</v>
      </c>
      <c r="CDM3" s="1" t="s">
        <v>642</v>
      </c>
      <c r="CDN3" s="1" t="s">
        <v>642</v>
      </c>
      <c r="CDO3" s="1" t="s">
        <v>642</v>
      </c>
      <c r="CDP3" s="1" t="s">
        <v>642</v>
      </c>
      <c r="CDQ3" s="1" t="s">
        <v>642</v>
      </c>
      <c r="CDR3" s="1" t="s">
        <v>642</v>
      </c>
      <c r="CDS3" s="1" t="s">
        <v>642</v>
      </c>
      <c r="CDT3" s="1" t="s">
        <v>642</v>
      </c>
      <c r="CDU3" s="1" t="s">
        <v>642</v>
      </c>
      <c r="CDV3" s="1" t="s">
        <v>642</v>
      </c>
      <c r="CDW3" s="1" t="s">
        <v>642</v>
      </c>
      <c r="CDX3" s="1" t="s">
        <v>642</v>
      </c>
      <c r="CDY3" s="1" t="s">
        <v>642</v>
      </c>
      <c r="CDZ3" s="1" t="s">
        <v>642</v>
      </c>
      <c r="CEA3" s="1" t="s">
        <v>642</v>
      </c>
      <c r="CEB3" s="1" t="s">
        <v>642</v>
      </c>
      <c r="CEC3" s="1" t="s">
        <v>642</v>
      </c>
      <c r="CED3" s="1" t="s">
        <v>642</v>
      </c>
      <c r="CEE3" s="1" t="s">
        <v>642</v>
      </c>
      <c r="CEF3" s="1" t="s">
        <v>642</v>
      </c>
      <c r="CEG3" s="1" t="s">
        <v>642</v>
      </c>
      <c r="CEH3" s="1" t="s">
        <v>642</v>
      </c>
      <c r="CEI3" s="1" t="s">
        <v>642</v>
      </c>
      <c r="CEJ3" s="1" t="s">
        <v>642</v>
      </c>
      <c r="CEK3" s="1" t="s">
        <v>642</v>
      </c>
      <c r="CEL3" s="1" t="s">
        <v>642</v>
      </c>
      <c r="CEM3" s="1" t="s">
        <v>642</v>
      </c>
      <c r="CEN3" s="1" t="s">
        <v>642</v>
      </c>
      <c r="CEO3" s="1" t="s">
        <v>642</v>
      </c>
      <c r="CEP3" s="1" t="s">
        <v>642</v>
      </c>
      <c r="CEQ3" s="1" t="s">
        <v>642</v>
      </c>
      <c r="CER3" s="1" t="s">
        <v>642</v>
      </c>
      <c r="CES3" s="1" t="s">
        <v>642</v>
      </c>
      <c r="CET3" s="1" t="s">
        <v>642</v>
      </c>
      <c r="CEU3" s="1" t="s">
        <v>642</v>
      </c>
      <c r="CEV3" s="1" t="s">
        <v>642</v>
      </c>
      <c r="CEW3" s="1" t="s">
        <v>642</v>
      </c>
      <c r="CEX3" s="1" t="s">
        <v>642</v>
      </c>
      <c r="CEY3" s="1" t="s">
        <v>642</v>
      </c>
      <c r="CEZ3" s="1" t="s">
        <v>642</v>
      </c>
      <c r="CFA3" s="1" t="s">
        <v>642</v>
      </c>
      <c r="CFB3" s="1" t="s">
        <v>642</v>
      </c>
      <c r="CFC3" s="1" t="s">
        <v>642</v>
      </c>
      <c r="CFD3" s="1" t="s">
        <v>642</v>
      </c>
      <c r="CFE3" s="1" t="s">
        <v>642</v>
      </c>
      <c r="CFF3" s="1" t="s">
        <v>642</v>
      </c>
      <c r="CFG3" s="1" t="s">
        <v>642</v>
      </c>
      <c r="CFH3" s="1" t="s">
        <v>642</v>
      </c>
      <c r="CFI3" s="1" t="s">
        <v>642</v>
      </c>
      <c r="CFJ3" s="1" t="s">
        <v>642</v>
      </c>
      <c r="CFK3" s="1" t="s">
        <v>642</v>
      </c>
      <c r="CFL3" s="1" t="s">
        <v>642</v>
      </c>
      <c r="CFM3" s="1" t="s">
        <v>642</v>
      </c>
      <c r="CFN3" s="1" t="s">
        <v>642</v>
      </c>
      <c r="CFO3" s="1" t="s">
        <v>642</v>
      </c>
      <c r="CFP3" s="1" t="s">
        <v>642</v>
      </c>
      <c r="CFQ3" s="1" t="s">
        <v>642</v>
      </c>
      <c r="CFR3" s="1" t="s">
        <v>642</v>
      </c>
      <c r="CFS3" s="1" t="s">
        <v>642</v>
      </c>
      <c r="CFT3" s="1" t="s">
        <v>642</v>
      </c>
      <c r="CFU3" s="1" t="s">
        <v>642</v>
      </c>
      <c r="CFV3" s="1" t="s">
        <v>642</v>
      </c>
      <c r="CFW3" s="1" t="s">
        <v>642</v>
      </c>
      <c r="CFX3" s="1" t="s">
        <v>642</v>
      </c>
      <c r="CFY3" s="1" t="s">
        <v>642</v>
      </c>
      <c r="CFZ3" s="1" t="s">
        <v>642</v>
      </c>
      <c r="CGA3" s="1" t="s">
        <v>642</v>
      </c>
      <c r="CGB3" s="1" t="s">
        <v>642</v>
      </c>
      <c r="CGC3" s="1" t="s">
        <v>642</v>
      </c>
      <c r="CGD3" s="1" t="s">
        <v>642</v>
      </c>
      <c r="CGE3" s="1" t="s">
        <v>642</v>
      </c>
      <c r="CGF3" s="1" t="s">
        <v>642</v>
      </c>
      <c r="CGG3" s="1" t="s">
        <v>642</v>
      </c>
      <c r="CGH3" s="1" t="s">
        <v>642</v>
      </c>
      <c r="CGI3" s="1" t="s">
        <v>642</v>
      </c>
      <c r="CGJ3" s="1" t="s">
        <v>642</v>
      </c>
      <c r="CGK3" s="1" t="s">
        <v>642</v>
      </c>
      <c r="CGL3" s="1" t="s">
        <v>642</v>
      </c>
      <c r="CGM3" s="1" t="s">
        <v>642</v>
      </c>
      <c r="CGN3" s="1" t="s">
        <v>642</v>
      </c>
      <c r="CGO3" s="1" t="s">
        <v>642</v>
      </c>
      <c r="CGP3" s="1" t="s">
        <v>642</v>
      </c>
      <c r="CGQ3" s="1" t="s">
        <v>642</v>
      </c>
      <c r="CGR3" s="1" t="s">
        <v>642</v>
      </c>
      <c r="CGS3" s="1" t="s">
        <v>642</v>
      </c>
      <c r="CGT3" s="1" t="s">
        <v>642</v>
      </c>
      <c r="CGU3" s="1" t="s">
        <v>642</v>
      </c>
      <c r="CGV3" s="1" t="s">
        <v>642</v>
      </c>
      <c r="CGW3" s="1" t="s">
        <v>642</v>
      </c>
      <c r="CGX3" s="1" t="s">
        <v>642</v>
      </c>
      <c r="CGY3" s="1" t="s">
        <v>642</v>
      </c>
      <c r="CGZ3" s="1" t="s">
        <v>642</v>
      </c>
      <c r="CHA3" s="1" t="s">
        <v>642</v>
      </c>
      <c r="CHB3" s="1" t="s">
        <v>642</v>
      </c>
      <c r="CHC3" s="1" t="s">
        <v>642</v>
      </c>
      <c r="CHD3" s="1" t="s">
        <v>642</v>
      </c>
      <c r="CHE3" s="1" t="s">
        <v>642</v>
      </c>
      <c r="CHF3" s="1" t="s">
        <v>642</v>
      </c>
      <c r="CHG3" s="1" t="s">
        <v>642</v>
      </c>
      <c r="CHH3" s="1" t="s">
        <v>642</v>
      </c>
      <c r="CHI3" s="1" t="s">
        <v>642</v>
      </c>
      <c r="CHJ3" s="1" t="s">
        <v>642</v>
      </c>
      <c r="CHK3" s="1" t="s">
        <v>642</v>
      </c>
      <c r="CHL3" s="1" t="s">
        <v>642</v>
      </c>
      <c r="CHM3" s="1" t="s">
        <v>642</v>
      </c>
      <c r="CHN3" s="1" t="s">
        <v>642</v>
      </c>
      <c r="CHO3" s="1" t="s">
        <v>642</v>
      </c>
      <c r="CHP3" s="1" t="s">
        <v>642</v>
      </c>
      <c r="CHQ3" s="1" t="s">
        <v>642</v>
      </c>
      <c r="CHR3" s="1" t="s">
        <v>642</v>
      </c>
      <c r="CHS3" s="1" t="s">
        <v>642</v>
      </c>
      <c r="CHT3" s="1" t="s">
        <v>642</v>
      </c>
      <c r="CHU3" s="1" t="s">
        <v>642</v>
      </c>
      <c r="CHV3" s="1" t="s">
        <v>642</v>
      </c>
      <c r="CHW3" s="1" t="s">
        <v>642</v>
      </c>
      <c r="CHX3" s="1" t="s">
        <v>642</v>
      </c>
      <c r="CHY3" s="1" t="s">
        <v>642</v>
      </c>
      <c r="CHZ3" s="1" t="s">
        <v>642</v>
      </c>
      <c r="CIA3" s="1" t="s">
        <v>642</v>
      </c>
      <c r="CIB3" s="1" t="s">
        <v>642</v>
      </c>
      <c r="CIC3" s="1" t="s">
        <v>642</v>
      </c>
      <c r="CID3" s="1" t="s">
        <v>642</v>
      </c>
      <c r="CIE3" s="1" t="s">
        <v>642</v>
      </c>
      <c r="CIF3" s="1" t="s">
        <v>642</v>
      </c>
      <c r="CIG3" s="1" t="s">
        <v>642</v>
      </c>
      <c r="CIH3" s="1" t="s">
        <v>642</v>
      </c>
      <c r="CII3" s="1" t="s">
        <v>642</v>
      </c>
      <c r="CIJ3" s="1" t="s">
        <v>642</v>
      </c>
      <c r="CIK3" s="1" t="s">
        <v>642</v>
      </c>
      <c r="CIL3" s="1" t="s">
        <v>642</v>
      </c>
      <c r="CIM3" s="1" t="s">
        <v>642</v>
      </c>
      <c r="CIN3" s="1" t="s">
        <v>642</v>
      </c>
      <c r="CIO3" s="1" t="s">
        <v>642</v>
      </c>
      <c r="CIP3" s="1" t="s">
        <v>642</v>
      </c>
      <c r="CIQ3" s="1" t="s">
        <v>642</v>
      </c>
      <c r="CIR3" s="1" t="s">
        <v>642</v>
      </c>
      <c r="CIS3" s="1" t="s">
        <v>642</v>
      </c>
      <c r="CIT3" s="1" t="s">
        <v>642</v>
      </c>
      <c r="CIU3" s="1" t="s">
        <v>642</v>
      </c>
      <c r="CIV3" s="1" t="s">
        <v>642</v>
      </c>
      <c r="CIW3" s="1" t="s">
        <v>642</v>
      </c>
      <c r="CIX3" s="1" t="s">
        <v>642</v>
      </c>
      <c r="CIY3" s="1" t="s">
        <v>642</v>
      </c>
      <c r="CIZ3" s="1" t="s">
        <v>642</v>
      </c>
      <c r="CJA3" s="1" t="s">
        <v>642</v>
      </c>
      <c r="CJB3" s="1" t="s">
        <v>642</v>
      </c>
      <c r="CJC3" s="1" t="s">
        <v>642</v>
      </c>
      <c r="CJD3" s="1" t="s">
        <v>642</v>
      </c>
      <c r="CJE3" s="1" t="s">
        <v>642</v>
      </c>
      <c r="CJF3" s="1" t="s">
        <v>642</v>
      </c>
      <c r="CJG3" s="1" t="s">
        <v>642</v>
      </c>
      <c r="CJH3" s="1" t="s">
        <v>642</v>
      </c>
      <c r="CJI3" s="1" t="s">
        <v>642</v>
      </c>
      <c r="CJJ3" s="1" t="s">
        <v>642</v>
      </c>
      <c r="CJK3" s="1" t="s">
        <v>642</v>
      </c>
      <c r="CJL3" s="1" t="s">
        <v>642</v>
      </c>
      <c r="CJM3" s="1" t="s">
        <v>642</v>
      </c>
      <c r="CJN3" s="1" t="s">
        <v>642</v>
      </c>
      <c r="CJO3" s="1" t="s">
        <v>642</v>
      </c>
      <c r="CJP3" s="1" t="s">
        <v>642</v>
      </c>
      <c r="CJQ3" s="1" t="s">
        <v>642</v>
      </c>
      <c r="CJR3" s="1" t="s">
        <v>642</v>
      </c>
      <c r="CJS3" s="1" t="s">
        <v>642</v>
      </c>
      <c r="CJT3" s="1" t="s">
        <v>642</v>
      </c>
      <c r="CJU3" s="1" t="s">
        <v>642</v>
      </c>
      <c r="CJV3" s="1" t="s">
        <v>642</v>
      </c>
      <c r="CJW3" s="1" t="s">
        <v>642</v>
      </c>
      <c r="CJX3" s="1" t="s">
        <v>642</v>
      </c>
      <c r="CJY3" s="1" t="s">
        <v>642</v>
      </c>
      <c r="CJZ3" s="1" t="s">
        <v>642</v>
      </c>
      <c r="CKA3" s="1" t="s">
        <v>642</v>
      </c>
      <c r="CKB3" s="1" t="s">
        <v>642</v>
      </c>
      <c r="CKC3" s="1" t="s">
        <v>642</v>
      </c>
      <c r="CKD3" s="1" t="s">
        <v>642</v>
      </c>
      <c r="CKE3" s="1" t="s">
        <v>642</v>
      </c>
      <c r="CKF3" s="1" t="s">
        <v>642</v>
      </c>
      <c r="CKG3" s="1" t="s">
        <v>642</v>
      </c>
      <c r="CKH3" s="1" t="s">
        <v>642</v>
      </c>
      <c r="CKI3" s="1" t="s">
        <v>642</v>
      </c>
      <c r="CKJ3" s="1" t="s">
        <v>642</v>
      </c>
      <c r="CKK3" s="1" t="s">
        <v>642</v>
      </c>
      <c r="CKL3" s="1" t="s">
        <v>642</v>
      </c>
      <c r="CKM3" s="1" t="s">
        <v>642</v>
      </c>
      <c r="CKN3" s="1" t="s">
        <v>642</v>
      </c>
      <c r="CKO3" s="1" t="s">
        <v>642</v>
      </c>
      <c r="CKP3" s="1" t="s">
        <v>642</v>
      </c>
      <c r="CKQ3" s="1" t="s">
        <v>642</v>
      </c>
      <c r="CKR3" s="1" t="s">
        <v>642</v>
      </c>
      <c r="CKS3" s="1" t="s">
        <v>642</v>
      </c>
      <c r="CKT3" s="1" t="s">
        <v>642</v>
      </c>
      <c r="CKU3" s="1" t="s">
        <v>642</v>
      </c>
      <c r="CKV3" s="1" t="s">
        <v>642</v>
      </c>
      <c r="CKW3" s="1" t="s">
        <v>642</v>
      </c>
      <c r="CKX3" s="1" t="s">
        <v>642</v>
      </c>
      <c r="CKY3" s="1" t="s">
        <v>642</v>
      </c>
      <c r="CKZ3" s="1" t="s">
        <v>642</v>
      </c>
      <c r="CLA3" s="1" t="s">
        <v>642</v>
      </c>
      <c r="CLB3" s="1" t="s">
        <v>642</v>
      </c>
      <c r="CLC3" s="1" t="s">
        <v>642</v>
      </c>
      <c r="CLD3" s="1" t="s">
        <v>642</v>
      </c>
      <c r="CLE3" s="1" t="s">
        <v>642</v>
      </c>
      <c r="CLF3" s="1" t="s">
        <v>642</v>
      </c>
      <c r="CLG3" s="1" t="s">
        <v>642</v>
      </c>
      <c r="CLH3" s="1" t="s">
        <v>642</v>
      </c>
      <c r="CLI3" s="1" t="s">
        <v>642</v>
      </c>
      <c r="CLJ3" s="1" t="s">
        <v>642</v>
      </c>
      <c r="CLK3" s="1" t="s">
        <v>642</v>
      </c>
      <c r="CLL3" s="1" t="s">
        <v>642</v>
      </c>
      <c r="CLM3" s="1" t="s">
        <v>642</v>
      </c>
      <c r="CLN3" s="1" t="s">
        <v>642</v>
      </c>
      <c r="CLO3" s="1" t="s">
        <v>642</v>
      </c>
      <c r="CLP3" s="1" t="s">
        <v>642</v>
      </c>
      <c r="CLQ3" s="1" t="s">
        <v>642</v>
      </c>
      <c r="CLR3" s="1" t="s">
        <v>642</v>
      </c>
      <c r="CLS3" s="1" t="s">
        <v>642</v>
      </c>
      <c r="CLT3" s="1" t="s">
        <v>642</v>
      </c>
      <c r="CLU3" s="1" t="s">
        <v>642</v>
      </c>
      <c r="CLV3" s="1" t="s">
        <v>642</v>
      </c>
      <c r="CLW3" s="1" t="s">
        <v>642</v>
      </c>
      <c r="CLX3" s="1" t="s">
        <v>642</v>
      </c>
      <c r="CLY3" s="1" t="s">
        <v>642</v>
      </c>
      <c r="CLZ3" s="1" t="s">
        <v>642</v>
      </c>
      <c r="CMA3" s="1" t="s">
        <v>642</v>
      </c>
      <c r="CMB3" s="1" t="s">
        <v>642</v>
      </c>
      <c r="CMC3" s="1" t="s">
        <v>642</v>
      </c>
      <c r="CMD3" s="1" t="s">
        <v>642</v>
      </c>
      <c r="CME3" s="1" t="s">
        <v>642</v>
      </c>
      <c r="CMF3" s="1" t="s">
        <v>642</v>
      </c>
      <c r="CMG3" s="1" t="s">
        <v>642</v>
      </c>
      <c r="CMH3" s="1" t="s">
        <v>642</v>
      </c>
      <c r="CMI3" s="1" t="s">
        <v>642</v>
      </c>
      <c r="CMJ3" s="1" t="s">
        <v>642</v>
      </c>
      <c r="CMK3" s="1" t="s">
        <v>642</v>
      </c>
      <c r="CML3" s="1" t="s">
        <v>642</v>
      </c>
      <c r="CMM3" s="1" t="s">
        <v>642</v>
      </c>
      <c r="CMN3" s="1" t="s">
        <v>642</v>
      </c>
      <c r="CMO3" s="1" t="s">
        <v>642</v>
      </c>
      <c r="CMP3" s="1" t="s">
        <v>642</v>
      </c>
      <c r="CMQ3" s="1" t="s">
        <v>642</v>
      </c>
      <c r="CMR3" s="1" t="s">
        <v>642</v>
      </c>
      <c r="CMS3" s="1" t="s">
        <v>642</v>
      </c>
      <c r="CMT3" s="1" t="s">
        <v>642</v>
      </c>
      <c r="CMU3" s="1" t="s">
        <v>642</v>
      </c>
      <c r="CMV3" s="1" t="s">
        <v>642</v>
      </c>
      <c r="CMW3" s="1" t="s">
        <v>642</v>
      </c>
      <c r="CMX3" s="1" t="s">
        <v>642</v>
      </c>
      <c r="CMY3" s="1" t="s">
        <v>642</v>
      </c>
      <c r="CMZ3" s="1" t="s">
        <v>642</v>
      </c>
      <c r="CNA3" s="1" t="s">
        <v>642</v>
      </c>
      <c r="CNB3" s="1" t="s">
        <v>642</v>
      </c>
      <c r="CNC3" s="1" t="s">
        <v>642</v>
      </c>
      <c r="CND3" s="1" t="s">
        <v>642</v>
      </c>
      <c r="CNE3" s="1" t="s">
        <v>642</v>
      </c>
      <c r="CNF3" s="1" t="s">
        <v>642</v>
      </c>
      <c r="CNG3" s="1" t="s">
        <v>642</v>
      </c>
      <c r="CNH3" s="1" t="s">
        <v>642</v>
      </c>
      <c r="CNI3" s="1" t="s">
        <v>642</v>
      </c>
      <c r="CNJ3" s="1" t="s">
        <v>642</v>
      </c>
      <c r="CNK3" s="1" t="s">
        <v>642</v>
      </c>
      <c r="CNL3" s="1" t="s">
        <v>642</v>
      </c>
      <c r="CNM3" s="1" t="s">
        <v>642</v>
      </c>
      <c r="CNN3" s="1" t="s">
        <v>642</v>
      </c>
      <c r="CNO3" s="1" t="s">
        <v>642</v>
      </c>
      <c r="CNP3" s="1" t="s">
        <v>642</v>
      </c>
      <c r="CNQ3" s="1" t="s">
        <v>642</v>
      </c>
      <c r="CNR3" s="1" t="s">
        <v>642</v>
      </c>
      <c r="CNS3" s="1" t="s">
        <v>642</v>
      </c>
      <c r="CNT3" s="1" t="s">
        <v>642</v>
      </c>
      <c r="CNU3" s="1" t="s">
        <v>642</v>
      </c>
      <c r="CNV3" s="1" t="s">
        <v>642</v>
      </c>
      <c r="CNW3" s="1" t="s">
        <v>642</v>
      </c>
      <c r="CNX3" s="1" t="s">
        <v>642</v>
      </c>
      <c r="CNY3" s="1" t="s">
        <v>642</v>
      </c>
      <c r="CNZ3" s="1" t="s">
        <v>642</v>
      </c>
      <c r="COA3" s="1" t="s">
        <v>642</v>
      </c>
      <c r="COB3" s="1" t="s">
        <v>642</v>
      </c>
      <c r="COC3" s="1" t="s">
        <v>642</v>
      </c>
      <c r="COD3" s="1" t="s">
        <v>642</v>
      </c>
      <c r="COE3" s="1" t="s">
        <v>642</v>
      </c>
      <c r="COF3" s="1" t="s">
        <v>642</v>
      </c>
      <c r="COG3" s="1" t="s">
        <v>642</v>
      </c>
      <c r="COH3" s="1" t="s">
        <v>642</v>
      </c>
      <c r="COI3" s="1" t="s">
        <v>642</v>
      </c>
      <c r="COJ3" s="1" t="s">
        <v>642</v>
      </c>
      <c r="COK3" s="1" t="s">
        <v>642</v>
      </c>
      <c r="COL3" s="1" t="s">
        <v>642</v>
      </c>
      <c r="COM3" s="1" t="s">
        <v>642</v>
      </c>
      <c r="CON3" s="1" t="s">
        <v>642</v>
      </c>
      <c r="COO3" s="1" t="s">
        <v>642</v>
      </c>
      <c r="COP3" s="1" t="s">
        <v>642</v>
      </c>
      <c r="COQ3" s="1" t="s">
        <v>642</v>
      </c>
      <c r="COR3" s="1" t="s">
        <v>642</v>
      </c>
      <c r="COS3" s="1" t="s">
        <v>642</v>
      </c>
      <c r="COT3" s="1" t="s">
        <v>642</v>
      </c>
      <c r="COU3" s="1" t="s">
        <v>642</v>
      </c>
      <c r="COV3" s="1" t="s">
        <v>642</v>
      </c>
      <c r="COW3" s="1" t="s">
        <v>642</v>
      </c>
      <c r="COX3" s="1" t="s">
        <v>642</v>
      </c>
      <c r="COY3" s="1" t="s">
        <v>642</v>
      </c>
      <c r="COZ3" s="1" t="s">
        <v>642</v>
      </c>
      <c r="CPA3" s="1" t="s">
        <v>642</v>
      </c>
      <c r="CPB3" s="1" t="s">
        <v>642</v>
      </c>
      <c r="CPC3" s="1" t="s">
        <v>642</v>
      </c>
      <c r="CPD3" s="1" t="s">
        <v>642</v>
      </c>
      <c r="CPE3" s="1" t="s">
        <v>642</v>
      </c>
      <c r="CPF3" s="1" t="s">
        <v>642</v>
      </c>
      <c r="CPG3" s="1" t="s">
        <v>642</v>
      </c>
      <c r="CPH3" s="1" t="s">
        <v>642</v>
      </c>
      <c r="CPI3" s="1" t="s">
        <v>642</v>
      </c>
      <c r="CPJ3" s="1" t="s">
        <v>642</v>
      </c>
      <c r="CPK3" s="1" t="s">
        <v>642</v>
      </c>
      <c r="CPL3" s="1" t="s">
        <v>642</v>
      </c>
      <c r="CPM3" s="1" t="s">
        <v>642</v>
      </c>
      <c r="CPN3" s="1" t="s">
        <v>642</v>
      </c>
      <c r="CPO3" s="1" t="s">
        <v>642</v>
      </c>
      <c r="CPP3" s="1" t="s">
        <v>642</v>
      </c>
      <c r="CPQ3" s="1" t="s">
        <v>642</v>
      </c>
      <c r="CPR3" s="1" t="s">
        <v>642</v>
      </c>
      <c r="CPS3" s="1" t="s">
        <v>642</v>
      </c>
      <c r="CPT3" s="1" t="s">
        <v>642</v>
      </c>
      <c r="CPU3" s="1" t="s">
        <v>642</v>
      </c>
      <c r="CPV3" s="1" t="s">
        <v>642</v>
      </c>
      <c r="CPW3" s="1" t="s">
        <v>642</v>
      </c>
      <c r="CPX3" s="1" t="s">
        <v>642</v>
      </c>
      <c r="CPY3" s="1" t="s">
        <v>642</v>
      </c>
      <c r="CPZ3" s="1" t="s">
        <v>642</v>
      </c>
      <c r="CQA3" s="1" t="s">
        <v>642</v>
      </c>
      <c r="CQB3" s="1" t="s">
        <v>642</v>
      </c>
      <c r="CQC3" s="1" t="s">
        <v>642</v>
      </c>
      <c r="CQD3" s="1" t="s">
        <v>642</v>
      </c>
      <c r="CQE3" s="1" t="s">
        <v>642</v>
      </c>
      <c r="CQF3" s="1" t="s">
        <v>642</v>
      </c>
      <c r="CQG3" s="1" t="s">
        <v>642</v>
      </c>
      <c r="CQH3" s="1" t="s">
        <v>642</v>
      </c>
      <c r="CQI3" s="1" t="s">
        <v>642</v>
      </c>
      <c r="CQJ3" s="1" t="s">
        <v>642</v>
      </c>
      <c r="CQK3" s="1" t="s">
        <v>642</v>
      </c>
      <c r="CQL3" s="1" t="s">
        <v>642</v>
      </c>
      <c r="CQM3" s="1" t="s">
        <v>642</v>
      </c>
      <c r="CQN3" s="1" t="s">
        <v>642</v>
      </c>
      <c r="CQO3" s="1" t="s">
        <v>642</v>
      </c>
      <c r="CQP3" s="1" t="s">
        <v>642</v>
      </c>
      <c r="CQQ3" s="1" t="s">
        <v>642</v>
      </c>
      <c r="CQR3" s="1" t="s">
        <v>642</v>
      </c>
      <c r="CQS3" s="1" t="s">
        <v>642</v>
      </c>
      <c r="CQT3" s="1" t="s">
        <v>642</v>
      </c>
      <c r="CQU3" s="1" t="s">
        <v>642</v>
      </c>
      <c r="CQV3" s="1" t="s">
        <v>642</v>
      </c>
      <c r="CQW3" s="1" t="s">
        <v>642</v>
      </c>
      <c r="CQX3" s="1" t="s">
        <v>642</v>
      </c>
      <c r="CQY3" s="1" t="s">
        <v>642</v>
      </c>
      <c r="CQZ3" s="1" t="s">
        <v>642</v>
      </c>
      <c r="CRA3" s="1" t="s">
        <v>642</v>
      </c>
      <c r="CRB3" s="1" t="s">
        <v>642</v>
      </c>
      <c r="CRC3" s="1" t="s">
        <v>642</v>
      </c>
      <c r="CRD3" s="1" t="s">
        <v>642</v>
      </c>
      <c r="CRE3" s="1" t="s">
        <v>642</v>
      </c>
      <c r="CRF3" s="1" t="s">
        <v>642</v>
      </c>
      <c r="CRG3" s="1" t="s">
        <v>642</v>
      </c>
      <c r="CRH3" s="1" t="s">
        <v>642</v>
      </c>
      <c r="CRI3" s="1" t="s">
        <v>642</v>
      </c>
      <c r="CRJ3" s="1" t="s">
        <v>642</v>
      </c>
      <c r="CRK3" s="1" t="s">
        <v>642</v>
      </c>
      <c r="CRL3" s="1" t="s">
        <v>642</v>
      </c>
      <c r="CRM3" s="1" t="s">
        <v>642</v>
      </c>
      <c r="CRN3" s="1" t="s">
        <v>642</v>
      </c>
      <c r="CRO3" s="1" t="s">
        <v>642</v>
      </c>
      <c r="CRP3" s="1" t="s">
        <v>642</v>
      </c>
      <c r="CRQ3" s="1" t="s">
        <v>642</v>
      </c>
      <c r="CRR3" s="1" t="s">
        <v>642</v>
      </c>
      <c r="CRS3" s="1" t="s">
        <v>642</v>
      </c>
      <c r="CRT3" s="1" t="s">
        <v>642</v>
      </c>
      <c r="CRU3" s="1" t="s">
        <v>642</v>
      </c>
      <c r="CRV3" s="1" t="s">
        <v>642</v>
      </c>
      <c r="CRW3" s="1" t="s">
        <v>642</v>
      </c>
      <c r="CRX3" s="1" t="s">
        <v>642</v>
      </c>
      <c r="CRY3" s="1" t="s">
        <v>642</v>
      </c>
      <c r="CRZ3" s="1" t="s">
        <v>642</v>
      </c>
      <c r="CSA3" s="1" t="s">
        <v>642</v>
      </c>
      <c r="CSB3" s="1" t="s">
        <v>642</v>
      </c>
      <c r="CSC3" s="1" t="s">
        <v>642</v>
      </c>
      <c r="CSD3" s="1" t="s">
        <v>642</v>
      </c>
      <c r="CSE3" s="1" t="s">
        <v>642</v>
      </c>
      <c r="CSF3" s="1" t="s">
        <v>642</v>
      </c>
      <c r="CSG3" s="1" t="s">
        <v>642</v>
      </c>
      <c r="CSH3" s="1" t="s">
        <v>642</v>
      </c>
      <c r="CSI3" s="1" t="s">
        <v>642</v>
      </c>
      <c r="CSJ3" s="1" t="s">
        <v>642</v>
      </c>
      <c r="CSK3" s="1" t="s">
        <v>642</v>
      </c>
      <c r="CSL3" s="1" t="s">
        <v>642</v>
      </c>
      <c r="CSM3" s="1" t="s">
        <v>642</v>
      </c>
      <c r="CSN3" s="1" t="s">
        <v>642</v>
      </c>
      <c r="CSO3" s="1" t="s">
        <v>642</v>
      </c>
      <c r="CSP3" s="1" t="s">
        <v>642</v>
      </c>
      <c r="CSQ3" s="1" t="s">
        <v>642</v>
      </c>
      <c r="CSR3" s="1" t="s">
        <v>642</v>
      </c>
      <c r="CSS3" s="1" t="s">
        <v>642</v>
      </c>
      <c r="CST3" s="1" t="s">
        <v>642</v>
      </c>
      <c r="CSU3" s="1" t="s">
        <v>642</v>
      </c>
      <c r="CSV3" s="1" t="s">
        <v>642</v>
      </c>
      <c r="CSW3" s="1" t="s">
        <v>642</v>
      </c>
      <c r="CSX3" s="1" t="s">
        <v>642</v>
      </c>
      <c r="CSY3" s="1" t="s">
        <v>642</v>
      </c>
      <c r="CSZ3" s="1" t="s">
        <v>642</v>
      </c>
      <c r="CTA3" s="1" t="s">
        <v>642</v>
      </c>
      <c r="CTB3" s="1" t="s">
        <v>642</v>
      </c>
      <c r="CTC3" s="1" t="s">
        <v>642</v>
      </c>
      <c r="CTD3" s="1" t="s">
        <v>642</v>
      </c>
      <c r="CTE3" s="1" t="s">
        <v>642</v>
      </c>
      <c r="CTF3" s="1" t="s">
        <v>642</v>
      </c>
      <c r="CTG3" s="1" t="s">
        <v>642</v>
      </c>
      <c r="CTH3" s="1" t="s">
        <v>642</v>
      </c>
      <c r="CTI3" s="1" t="s">
        <v>642</v>
      </c>
      <c r="CTJ3" s="1" t="s">
        <v>642</v>
      </c>
      <c r="CTK3" s="1" t="s">
        <v>642</v>
      </c>
      <c r="CTL3" s="1" t="s">
        <v>642</v>
      </c>
      <c r="CTM3" s="1" t="s">
        <v>642</v>
      </c>
      <c r="CTN3" s="1" t="s">
        <v>642</v>
      </c>
      <c r="CTO3" s="1" t="s">
        <v>642</v>
      </c>
      <c r="CTP3" s="1" t="s">
        <v>642</v>
      </c>
      <c r="CTQ3" s="1" t="s">
        <v>642</v>
      </c>
      <c r="CTR3" s="1" t="s">
        <v>642</v>
      </c>
      <c r="CTS3" s="1" t="s">
        <v>642</v>
      </c>
      <c r="CTT3" s="1" t="s">
        <v>642</v>
      </c>
      <c r="CTU3" s="1" t="s">
        <v>642</v>
      </c>
      <c r="CTV3" s="1" t="s">
        <v>642</v>
      </c>
      <c r="CTW3" s="1" t="s">
        <v>642</v>
      </c>
      <c r="CTX3" s="1" t="s">
        <v>642</v>
      </c>
      <c r="CTY3" s="1" t="s">
        <v>642</v>
      </c>
      <c r="CTZ3" s="1" t="s">
        <v>642</v>
      </c>
      <c r="CUA3" s="1" t="s">
        <v>642</v>
      </c>
      <c r="CUB3" s="1" t="s">
        <v>642</v>
      </c>
      <c r="CUC3" s="1" t="s">
        <v>642</v>
      </c>
      <c r="CUD3" s="1" t="s">
        <v>642</v>
      </c>
      <c r="CUE3" s="1" t="s">
        <v>642</v>
      </c>
      <c r="CUF3" s="1" t="s">
        <v>642</v>
      </c>
      <c r="CUG3" s="1" t="s">
        <v>642</v>
      </c>
      <c r="CUH3" s="1" t="s">
        <v>642</v>
      </c>
      <c r="CUI3" s="1" t="s">
        <v>642</v>
      </c>
      <c r="CUJ3" s="1" t="s">
        <v>642</v>
      </c>
      <c r="CUK3" s="1" t="s">
        <v>642</v>
      </c>
      <c r="CUL3" s="1" t="s">
        <v>642</v>
      </c>
      <c r="CUM3" s="1" t="s">
        <v>642</v>
      </c>
      <c r="CUN3" s="1" t="s">
        <v>642</v>
      </c>
      <c r="CUO3" s="1" t="s">
        <v>642</v>
      </c>
      <c r="CUP3" s="1" t="s">
        <v>642</v>
      </c>
      <c r="CUQ3" s="1" t="s">
        <v>642</v>
      </c>
      <c r="CUR3" s="1" t="s">
        <v>642</v>
      </c>
      <c r="CUS3" s="1" t="s">
        <v>642</v>
      </c>
      <c r="CUT3" s="1" t="s">
        <v>642</v>
      </c>
      <c r="CUU3" s="1" t="s">
        <v>642</v>
      </c>
      <c r="CUV3" s="1" t="s">
        <v>642</v>
      </c>
      <c r="CUW3" s="1" t="s">
        <v>642</v>
      </c>
      <c r="CUX3" s="1" t="s">
        <v>642</v>
      </c>
      <c r="CUY3" s="1" t="s">
        <v>642</v>
      </c>
      <c r="CUZ3" s="1" t="s">
        <v>642</v>
      </c>
      <c r="CVA3" s="1" t="s">
        <v>642</v>
      </c>
      <c r="CVB3" s="1" t="s">
        <v>642</v>
      </c>
      <c r="CVC3" s="1" t="s">
        <v>642</v>
      </c>
      <c r="CVD3" s="1" t="s">
        <v>642</v>
      </c>
      <c r="CVE3" s="1" t="s">
        <v>642</v>
      </c>
      <c r="CVF3" s="1" t="s">
        <v>642</v>
      </c>
      <c r="CVG3" s="1" t="s">
        <v>642</v>
      </c>
      <c r="CVH3" s="1" t="s">
        <v>642</v>
      </c>
      <c r="CVI3" s="1" t="s">
        <v>642</v>
      </c>
      <c r="CVJ3" s="1" t="s">
        <v>642</v>
      </c>
      <c r="CVK3" s="1" t="s">
        <v>642</v>
      </c>
      <c r="CVL3" s="1" t="s">
        <v>642</v>
      </c>
      <c r="CVM3" s="1" t="s">
        <v>642</v>
      </c>
      <c r="CVN3" s="1" t="s">
        <v>642</v>
      </c>
      <c r="CVO3" s="1" t="s">
        <v>642</v>
      </c>
      <c r="CVP3" s="1" t="s">
        <v>642</v>
      </c>
      <c r="CVQ3" s="1" t="s">
        <v>642</v>
      </c>
      <c r="CVR3" s="1" t="s">
        <v>642</v>
      </c>
      <c r="CVS3" s="1" t="s">
        <v>642</v>
      </c>
      <c r="CVT3" s="1" t="s">
        <v>642</v>
      </c>
      <c r="CVU3" s="1" t="s">
        <v>642</v>
      </c>
      <c r="CVV3" s="1" t="s">
        <v>642</v>
      </c>
      <c r="CVW3" s="1" t="s">
        <v>642</v>
      </c>
      <c r="CVX3" s="1" t="s">
        <v>642</v>
      </c>
      <c r="CVY3" s="1" t="s">
        <v>642</v>
      </c>
      <c r="CVZ3" s="1" t="s">
        <v>642</v>
      </c>
      <c r="CWA3" s="1" t="s">
        <v>642</v>
      </c>
      <c r="CWB3" s="1" t="s">
        <v>642</v>
      </c>
      <c r="CWC3" s="1" t="s">
        <v>642</v>
      </c>
      <c r="CWD3" s="1" t="s">
        <v>642</v>
      </c>
      <c r="CWE3" s="1" t="s">
        <v>642</v>
      </c>
      <c r="CWF3" s="1" t="s">
        <v>642</v>
      </c>
      <c r="CWG3" s="1" t="s">
        <v>642</v>
      </c>
      <c r="CWH3" s="1" t="s">
        <v>642</v>
      </c>
      <c r="CWI3" s="1" t="s">
        <v>642</v>
      </c>
      <c r="CWJ3" s="1" t="s">
        <v>642</v>
      </c>
      <c r="CWK3" s="1" t="s">
        <v>642</v>
      </c>
      <c r="CWL3" s="1" t="s">
        <v>642</v>
      </c>
      <c r="CWM3" s="1" t="s">
        <v>642</v>
      </c>
      <c r="CWN3" s="1" t="s">
        <v>642</v>
      </c>
      <c r="CWO3" s="1" t="s">
        <v>642</v>
      </c>
      <c r="CWP3" s="1" t="s">
        <v>642</v>
      </c>
      <c r="CWQ3" s="1" t="s">
        <v>642</v>
      </c>
      <c r="CWR3" s="1" t="s">
        <v>642</v>
      </c>
      <c r="CWS3" s="1" t="s">
        <v>642</v>
      </c>
      <c r="CWT3" s="1" t="s">
        <v>642</v>
      </c>
      <c r="CWU3" s="1" t="s">
        <v>642</v>
      </c>
      <c r="CWV3" s="1" t="s">
        <v>642</v>
      </c>
      <c r="CWW3" s="1" t="s">
        <v>642</v>
      </c>
      <c r="CWX3" s="1" t="s">
        <v>642</v>
      </c>
      <c r="CWY3" s="1" t="s">
        <v>642</v>
      </c>
      <c r="CWZ3" s="1" t="s">
        <v>642</v>
      </c>
      <c r="CXA3" s="1" t="s">
        <v>642</v>
      </c>
      <c r="CXB3" s="1" t="s">
        <v>642</v>
      </c>
      <c r="CXC3" s="1" t="s">
        <v>642</v>
      </c>
      <c r="CXD3" s="1" t="s">
        <v>642</v>
      </c>
      <c r="CXE3" s="1" t="s">
        <v>642</v>
      </c>
      <c r="CXF3" s="1" t="s">
        <v>642</v>
      </c>
      <c r="CXG3" s="1" t="s">
        <v>642</v>
      </c>
      <c r="CXH3" s="1" t="s">
        <v>642</v>
      </c>
      <c r="CXI3" s="1" t="s">
        <v>642</v>
      </c>
      <c r="CXJ3" s="1" t="s">
        <v>642</v>
      </c>
      <c r="CXK3" s="1" t="s">
        <v>642</v>
      </c>
      <c r="CXL3" s="1" t="s">
        <v>642</v>
      </c>
      <c r="CXM3" s="1" t="s">
        <v>642</v>
      </c>
      <c r="CXN3" s="1" t="s">
        <v>642</v>
      </c>
      <c r="CXO3" s="1" t="s">
        <v>642</v>
      </c>
      <c r="CXP3" s="1" t="s">
        <v>642</v>
      </c>
      <c r="CXQ3" s="1" t="s">
        <v>642</v>
      </c>
      <c r="CXR3" s="1" t="s">
        <v>642</v>
      </c>
      <c r="CXS3" s="1" t="s">
        <v>642</v>
      </c>
      <c r="CXT3" s="1" t="s">
        <v>642</v>
      </c>
      <c r="CXU3" s="1" t="s">
        <v>642</v>
      </c>
      <c r="CXV3" s="1" t="s">
        <v>642</v>
      </c>
      <c r="CXW3" s="1" t="s">
        <v>642</v>
      </c>
      <c r="CXX3" s="1" t="s">
        <v>642</v>
      </c>
      <c r="CXY3" s="1" t="s">
        <v>642</v>
      </c>
      <c r="CXZ3" s="1" t="s">
        <v>642</v>
      </c>
      <c r="CYA3" s="1" t="s">
        <v>642</v>
      </c>
      <c r="CYB3" s="1" t="s">
        <v>642</v>
      </c>
      <c r="CYC3" s="1" t="s">
        <v>642</v>
      </c>
      <c r="CYD3" s="1" t="s">
        <v>642</v>
      </c>
      <c r="CYE3" s="1" t="s">
        <v>642</v>
      </c>
      <c r="CYF3" s="1" t="s">
        <v>642</v>
      </c>
      <c r="CYG3" s="1" t="s">
        <v>642</v>
      </c>
      <c r="CYH3" s="1" t="s">
        <v>642</v>
      </c>
      <c r="CYI3" s="1" t="s">
        <v>642</v>
      </c>
      <c r="CYJ3" s="1" t="s">
        <v>642</v>
      </c>
      <c r="CYK3" s="1" t="s">
        <v>642</v>
      </c>
      <c r="CYL3" s="1" t="s">
        <v>642</v>
      </c>
      <c r="CYM3" s="1" t="s">
        <v>642</v>
      </c>
      <c r="CYN3" s="1" t="s">
        <v>642</v>
      </c>
      <c r="CYO3" s="1" t="s">
        <v>642</v>
      </c>
      <c r="CYP3" s="1" t="s">
        <v>642</v>
      </c>
      <c r="CYQ3" s="1" t="s">
        <v>642</v>
      </c>
      <c r="CYR3" s="1" t="s">
        <v>642</v>
      </c>
      <c r="CYS3" s="1" t="s">
        <v>642</v>
      </c>
      <c r="CYT3" s="1" t="s">
        <v>642</v>
      </c>
      <c r="CYU3" s="1" t="s">
        <v>642</v>
      </c>
      <c r="CYV3" s="1" t="s">
        <v>642</v>
      </c>
      <c r="CYW3" s="1" t="s">
        <v>642</v>
      </c>
      <c r="CYX3" s="1" t="s">
        <v>642</v>
      </c>
      <c r="CYY3" s="1" t="s">
        <v>642</v>
      </c>
      <c r="CYZ3" s="1" t="s">
        <v>642</v>
      </c>
      <c r="CZA3" s="1" t="s">
        <v>642</v>
      </c>
      <c r="CZB3" s="1" t="s">
        <v>642</v>
      </c>
      <c r="CZC3" s="1" t="s">
        <v>642</v>
      </c>
      <c r="CZD3" s="1" t="s">
        <v>642</v>
      </c>
      <c r="CZE3" s="1" t="s">
        <v>642</v>
      </c>
      <c r="CZF3" s="1" t="s">
        <v>642</v>
      </c>
      <c r="CZG3" s="1" t="s">
        <v>642</v>
      </c>
      <c r="CZH3" s="1" t="s">
        <v>642</v>
      </c>
      <c r="CZI3" s="1" t="s">
        <v>642</v>
      </c>
      <c r="CZJ3" s="1" t="s">
        <v>642</v>
      </c>
      <c r="CZK3" s="1" t="s">
        <v>642</v>
      </c>
      <c r="CZL3" s="1" t="s">
        <v>642</v>
      </c>
      <c r="CZM3" s="1" t="s">
        <v>642</v>
      </c>
      <c r="CZN3" s="1" t="s">
        <v>642</v>
      </c>
      <c r="CZO3" s="1" t="s">
        <v>642</v>
      </c>
      <c r="CZP3" s="1" t="s">
        <v>642</v>
      </c>
      <c r="CZQ3" s="1" t="s">
        <v>642</v>
      </c>
      <c r="CZR3" s="1" t="s">
        <v>642</v>
      </c>
      <c r="CZS3" s="1" t="s">
        <v>642</v>
      </c>
      <c r="CZT3" s="1" t="s">
        <v>642</v>
      </c>
      <c r="CZU3" s="1" t="s">
        <v>642</v>
      </c>
      <c r="CZV3" s="1" t="s">
        <v>642</v>
      </c>
      <c r="CZW3" s="1" t="s">
        <v>642</v>
      </c>
      <c r="CZX3" s="1" t="s">
        <v>642</v>
      </c>
      <c r="CZY3" s="1" t="s">
        <v>642</v>
      </c>
      <c r="CZZ3" s="1" t="s">
        <v>642</v>
      </c>
      <c r="DAA3" s="1" t="s">
        <v>642</v>
      </c>
      <c r="DAB3" s="1" t="s">
        <v>642</v>
      </c>
      <c r="DAC3" s="1" t="s">
        <v>642</v>
      </c>
      <c r="DAD3" s="1" t="s">
        <v>642</v>
      </c>
      <c r="DAE3" s="1" t="s">
        <v>642</v>
      </c>
      <c r="DAF3" s="1" t="s">
        <v>642</v>
      </c>
      <c r="DAG3" s="1" t="s">
        <v>642</v>
      </c>
      <c r="DAH3" s="1" t="s">
        <v>642</v>
      </c>
      <c r="DAI3" s="1" t="s">
        <v>642</v>
      </c>
      <c r="DAJ3" s="1" t="s">
        <v>642</v>
      </c>
      <c r="DAK3" s="1" t="s">
        <v>642</v>
      </c>
      <c r="DAL3" s="1" t="s">
        <v>642</v>
      </c>
      <c r="DAM3" s="1" t="s">
        <v>642</v>
      </c>
      <c r="DAN3" s="1" t="s">
        <v>642</v>
      </c>
      <c r="DAO3" s="1" t="s">
        <v>642</v>
      </c>
      <c r="DAP3" s="1" t="s">
        <v>642</v>
      </c>
      <c r="DAQ3" s="1" t="s">
        <v>642</v>
      </c>
      <c r="DAR3" s="1" t="s">
        <v>642</v>
      </c>
      <c r="DAS3" s="1" t="s">
        <v>642</v>
      </c>
      <c r="DAT3" s="1" t="s">
        <v>642</v>
      </c>
      <c r="DAU3" s="1" t="s">
        <v>642</v>
      </c>
      <c r="DAV3" s="1" t="s">
        <v>642</v>
      </c>
      <c r="DAW3" s="1" t="s">
        <v>642</v>
      </c>
      <c r="DAX3" s="1" t="s">
        <v>642</v>
      </c>
      <c r="DAY3" s="1" t="s">
        <v>642</v>
      </c>
      <c r="DAZ3" s="1" t="s">
        <v>642</v>
      </c>
      <c r="DBA3" s="1" t="s">
        <v>642</v>
      </c>
      <c r="DBB3" s="1" t="s">
        <v>642</v>
      </c>
      <c r="DBC3" s="1" t="s">
        <v>642</v>
      </c>
      <c r="DBD3" s="1" t="s">
        <v>642</v>
      </c>
      <c r="DBE3" s="1" t="s">
        <v>642</v>
      </c>
      <c r="DBF3" s="1" t="s">
        <v>642</v>
      </c>
      <c r="DBG3" s="1" t="s">
        <v>642</v>
      </c>
      <c r="DBH3" s="1" t="s">
        <v>642</v>
      </c>
      <c r="DBI3" s="1" t="s">
        <v>642</v>
      </c>
      <c r="DBJ3" s="1" t="s">
        <v>642</v>
      </c>
      <c r="DBK3" s="1" t="s">
        <v>642</v>
      </c>
      <c r="DBL3" s="1" t="s">
        <v>642</v>
      </c>
      <c r="DBM3" s="1" t="s">
        <v>642</v>
      </c>
      <c r="DBN3" s="1" t="s">
        <v>642</v>
      </c>
      <c r="DBO3" s="1" t="s">
        <v>642</v>
      </c>
      <c r="DBP3" s="1" t="s">
        <v>642</v>
      </c>
      <c r="DBQ3" s="1" t="s">
        <v>642</v>
      </c>
      <c r="DBR3" s="1" t="s">
        <v>642</v>
      </c>
      <c r="DBS3" s="1" t="s">
        <v>642</v>
      </c>
      <c r="DBT3" s="1" t="s">
        <v>642</v>
      </c>
      <c r="DBU3" s="1" t="s">
        <v>642</v>
      </c>
      <c r="DBV3" s="1" t="s">
        <v>642</v>
      </c>
      <c r="DBW3" s="1" t="s">
        <v>642</v>
      </c>
      <c r="DBX3" s="1" t="s">
        <v>642</v>
      </c>
      <c r="DBY3" s="1" t="s">
        <v>642</v>
      </c>
      <c r="DBZ3" s="1" t="s">
        <v>642</v>
      </c>
      <c r="DCA3" s="1" t="s">
        <v>642</v>
      </c>
      <c r="DCB3" s="1" t="s">
        <v>642</v>
      </c>
      <c r="DCC3" s="1" t="s">
        <v>642</v>
      </c>
      <c r="DCD3" s="1" t="s">
        <v>642</v>
      </c>
      <c r="DCE3" s="1" t="s">
        <v>642</v>
      </c>
      <c r="DCF3" s="1" t="s">
        <v>642</v>
      </c>
      <c r="DCG3" s="1" t="s">
        <v>642</v>
      </c>
      <c r="DCH3" s="1" t="s">
        <v>642</v>
      </c>
      <c r="DCI3" s="1" t="s">
        <v>642</v>
      </c>
      <c r="DCJ3" s="1" t="s">
        <v>642</v>
      </c>
      <c r="DCK3" s="1" t="s">
        <v>642</v>
      </c>
      <c r="DCL3" s="1" t="s">
        <v>642</v>
      </c>
      <c r="DCM3" s="1" t="s">
        <v>642</v>
      </c>
      <c r="DCN3" s="1" t="s">
        <v>642</v>
      </c>
      <c r="DCO3" s="1" t="s">
        <v>642</v>
      </c>
      <c r="DCP3" s="1" t="s">
        <v>642</v>
      </c>
      <c r="DCQ3" s="1" t="s">
        <v>642</v>
      </c>
      <c r="DCR3" s="1" t="s">
        <v>642</v>
      </c>
      <c r="DCS3" s="1" t="s">
        <v>642</v>
      </c>
      <c r="DCT3" s="1" t="s">
        <v>642</v>
      </c>
      <c r="DCU3" s="1" t="s">
        <v>642</v>
      </c>
      <c r="DCV3" s="1" t="s">
        <v>642</v>
      </c>
      <c r="DCW3" s="1" t="s">
        <v>642</v>
      </c>
      <c r="DCX3" s="1" t="s">
        <v>642</v>
      </c>
      <c r="DCY3" s="1" t="s">
        <v>642</v>
      </c>
      <c r="DCZ3" s="1" t="s">
        <v>642</v>
      </c>
      <c r="DDA3" s="1" t="s">
        <v>642</v>
      </c>
      <c r="DDB3" s="1" t="s">
        <v>642</v>
      </c>
      <c r="DDC3" s="1" t="s">
        <v>642</v>
      </c>
      <c r="DDD3" s="1" t="s">
        <v>642</v>
      </c>
      <c r="DDE3" s="1" t="s">
        <v>642</v>
      </c>
      <c r="DDF3" s="1" t="s">
        <v>642</v>
      </c>
      <c r="DDG3" s="1" t="s">
        <v>642</v>
      </c>
      <c r="DDH3" s="1" t="s">
        <v>642</v>
      </c>
      <c r="DDI3" s="1" t="s">
        <v>642</v>
      </c>
      <c r="DDJ3" s="1" t="s">
        <v>642</v>
      </c>
      <c r="DDK3" s="1" t="s">
        <v>642</v>
      </c>
      <c r="DDL3" s="1" t="s">
        <v>642</v>
      </c>
      <c r="DDM3" s="1" t="s">
        <v>642</v>
      </c>
      <c r="DDN3" s="1" t="s">
        <v>642</v>
      </c>
      <c r="DDO3" s="1" t="s">
        <v>642</v>
      </c>
      <c r="DDP3" s="1" t="s">
        <v>642</v>
      </c>
      <c r="DDQ3" s="1" t="s">
        <v>642</v>
      </c>
      <c r="DDR3" s="1" t="s">
        <v>642</v>
      </c>
      <c r="DDS3" s="1" t="s">
        <v>642</v>
      </c>
      <c r="DDT3" s="1" t="s">
        <v>642</v>
      </c>
      <c r="DDU3" s="1" t="s">
        <v>642</v>
      </c>
      <c r="DDV3" s="1" t="s">
        <v>642</v>
      </c>
      <c r="DDW3" s="1" t="s">
        <v>642</v>
      </c>
      <c r="DDX3" s="1" t="s">
        <v>642</v>
      </c>
      <c r="DDY3" s="1" t="s">
        <v>642</v>
      </c>
      <c r="DDZ3" s="1" t="s">
        <v>642</v>
      </c>
      <c r="DEA3" s="1" t="s">
        <v>642</v>
      </c>
      <c r="DEB3" s="1" t="s">
        <v>642</v>
      </c>
      <c r="DEC3" s="1" t="s">
        <v>642</v>
      </c>
      <c r="DED3" s="1" t="s">
        <v>642</v>
      </c>
      <c r="DEE3" s="1" t="s">
        <v>642</v>
      </c>
      <c r="DEF3" s="1" t="s">
        <v>642</v>
      </c>
      <c r="DEG3" s="1" t="s">
        <v>642</v>
      </c>
      <c r="DEH3" s="1" t="s">
        <v>642</v>
      </c>
      <c r="DEI3" s="1" t="s">
        <v>642</v>
      </c>
      <c r="DEJ3" s="1" t="s">
        <v>642</v>
      </c>
      <c r="DEK3" s="1" t="s">
        <v>642</v>
      </c>
      <c r="DEL3" s="1" t="s">
        <v>642</v>
      </c>
      <c r="DEM3" s="1" t="s">
        <v>642</v>
      </c>
      <c r="DEN3" s="1" t="s">
        <v>642</v>
      </c>
      <c r="DEO3" s="1" t="s">
        <v>642</v>
      </c>
      <c r="DEP3" s="1" t="s">
        <v>642</v>
      </c>
      <c r="DEQ3" s="1" t="s">
        <v>642</v>
      </c>
      <c r="DER3" s="1" t="s">
        <v>642</v>
      </c>
      <c r="DES3" s="1" t="s">
        <v>642</v>
      </c>
      <c r="DET3" s="1" t="s">
        <v>642</v>
      </c>
      <c r="DEU3" s="1" t="s">
        <v>642</v>
      </c>
      <c r="DEV3" s="1" t="s">
        <v>642</v>
      </c>
      <c r="DEW3" s="1" t="s">
        <v>642</v>
      </c>
      <c r="DEX3" s="1" t="s">
        <v>642</v>
      </c>
      <c r="DEY3" s="1" t="s">
        <v>642</v>
      </c>
      <c r="DEZ3" s="1" t="s">
        <v>642</v>
      </c>
      <c r="DFA3" s="1" t="s">
        <v>642</v>
      </c>
      <c r="DFB3" s="1" t="s">
        <v>642</v>
      </c>
      <c r="DFC3" s="1" t="s">
        <v>642</v>
      </c>
      <c r="DFD3" s="1" t="s">
        <v>642</v>
      </c>
      <c r="DFE3" s="1" t="s">
        <v>642</v>
      </c>
      <c r="DFF3" s="1" t="s">
        <v>642</v>
      </c>
      <c r="DFG3" s="1" t="s">
        <v>642</v>
      </c>
      <c r="DFH3" s="1" t="s">
        <v>642</v>
      </c>
      <c r="DFI3" s="1" t="s">
        <v>642</v>
      </c>
      <c r="DFJ3" s="1" t="s">
        <v>642</v>
      </c>
      <c r="DFK3" s="1" t="s">
        <v>642</v>
      </c>
      <c r="DFL3" s="1" t="s">
        <v>642</v>
      </c>
      <c r="DFM3" s="1" t="s">
        <v>642</v>
      </c>
      <c r="DFN3" s="1" t="s">
        <v>642</v>
      </c>
      <c r="DFO3" s="1" t="s">
        <v>642</v>
      </c>
      <c r="DFP3" s="1" t="s">
        <v>642</v>
      </c>
      <c r="DFQ3" s="1" t="s">
        <v>642</v>
      </c>
      <c r="DFR3" s="1" t="s">
        <v>642</v>
      </c>
      <c r="DFS3" s="1" t="s">
        <v>642</v>
      </c>
      <c r="DFT3" s="1" t="s">
        <v>642</v>
      </c>
      <c r="DFU3" s="1" t="s">
        <v>642</v>
      </c>
      <c r="DFV3" s="1" t="s">
        <v>642</v>
      </c>
      <c r="DFW3" s="1" t="s">
        <v>642</v>
      </c>
      <c r="DFX3" s="1" t="s">
        <v>642</v>
      </c>
      <c r="DFY3" s="1" t="s">
        <v>642</v>
      </c>
      <c r="DFZ3" s="1" t="s">
        <v>642</v>
      </c>
      <c r="DGA3" s="1" t="s">
        <v>642</v>
      </c>
      <c r="DGB3" s="1" t="s">
        <v>642</v>
      </c>
      <c r="DGC3" s="1" t="s">
        <v>642</v>
      </c>
      <c r="DGD3" s="1" t="s">
        <v>642</v>
      </c>
      <c r="DGE3" s="1" t="s">
        <v>642</v>
      </c>
      <c r="DGF3" s="1" t="s">
        <v>642</v>
      </c>
      <c r="DGG3" s="1" t="s">
        <v>642</v>
      </c>
      <c r="DGH3" s="1" t="s">
        <v>642</v>
      </c>
      <c r="DGI3" s="1" t="s">
        <v>642</v>
      </c>
      <c r="DGJ3" s="1" t="s">
        <v>642</v>
      </c>
      <c r="DGK3" s="1" t="s">
        <v>642</v>
      </c>
      <c r="DGL3" s="1" t="s">
        <v>642</v>
      </c>
      <c r="DGM3" s="1" t="s">
        <v>642</v>
      </c>
      <c r="DGN3" s="1" t="s">
        <v>642</v>
      </c>
      <c r="DGO3" s="1" t="s">
        <v>642</v>
      </c>
      <c r="DGP3" s="1" t="s">
        <v>642</v>
      </c>
      <c r="DGQ3" s="1" t="s">
        <v>642</v>
      </c>
      <c r="DGR3" s="1" t="s">
        <v>642</v>
      </c>
      <c r="DGS3" s="1" t="s">
        <v>642</v>
      </c>
      <c r="DGT3" s="1" t="s">
        <v>642</v>
      </c>
      <c r="DGU3" s="1" t="s">
        <v>642</v>
      </c>
      <c r="DGV3" s="1" t="s">
        <v>642</v>
      </c>
      <c r="DGW3" s="1" t="s">
        <v>642</v>
      </c>
      <c r="DGX3" s="1" t="s">
        <v>642</v>
      </c>
      <c r="DGY3" s="1" t="s">
        <v>642</v>
      </c>
      <c r="DGZ3" s="1" t="s">
        <v>642</v>
      </c>
      <c r="DHA3" s="1" t="s">
        <v>642</v>
      </c>
      <c r="DHB3" s="1" t="s">
        <v>642</v>
      </c>
      <c r="DHC3" s="1" t="s">
        <v>642</v>
      </c>
      <c r="DHD3" s="1" t="s">
        <v>642</v>
      </c>
      <c r="DHE3" s="1" t="s">
        <v>642</v>
      </c>
      <c r="DHF3" s="1" t="s">
        <v>642</v>
      </c>
      <c r="DHG3" s="1" t="s">
        <v>642</v>
      </c>
      <c r="DHH3" s="1" t="s">
        <v>642</v>
      </c>
      <c r="DHI3" s="1" t="s">
        <v>642</v>
      </c>
      <c r="DHJ3" s="1" t="s">
        <v>642</v>
      </c>
      <c r="DHK3" s="1" t="s">
        <v>642</v>
      </c>
      <c r="DHL3" s="1" t="s">
        <v>642</v>
      </c>
      <c r="DHM3" s="1" t="s">
        <v>642</v>
      </c>
      <c r="DHN3" s="1" t="s">
        <v>642</v>
      </c>
      <c r="DHO3" s="1" t="s">
        <v>642</v>
      </c>
      <c r="DHP3" s="1" t="s">
        <v>642</v>
      </c>
      <c r="DHQ3" s="1" t="s">
        <v>642</v>
      </c>
      <c r="DHR3" s="1" t="s">
        <v>642</v>
      </c>
      <c r="DHS3" s="1" t="s">
        <v>642</v>
      </c>
      <c r="DHT3" s="1" t="s">
        <v>642</v>
      </c>
      <c r="DHU3" s="1" t="s">
        <v>642</v>
      </c>
      <c r="DHV3" s="1" t="s">
        <v>642</v>
      </c>
      <c r="DHW3" s="1" t="s">
        <v>642</v>
      </c>
      <c r="DHX3" s="1" t="s">
        <v>642</v>
      </c>
      <c r="DHY3" s="1" t="s">
        <v>642</v>
      </c>
      <c r="DHZ3" s="1" t="s">
        <v>642</v>
      </c>
      <c r="DIA3" s="1" t="s">
        <v>642</v>
      </c>
      <c r="DIB3" s="1" t="s">
        <v>642</v>
      </c>
      <c r="DIC3" s="1" t="s">
        <v>642</v>
      </c>
      <c r="DID3" s="1" t="s">
        <v>642</v>
      </c>
      <c r="DIE3" s="1" t="s">
        <v>642</v>
      </c>
      <c r="DIF3" s="1" t="s">
        <v>642</v>
      </c>
      <c r="DIG3" s="1" t="s">
        <v>642</v>
      </c>
      <c r="DIH3" s="1" t="s">
        <v>642</v>
      </c>
      <c r="DII3" s="1" t="s">
        <v>642</v>
      </c>
      <c r="DIJ3" s="1" t="s">
        <v>642</v>
      </c>
      <c r="DIK3" s="1" t="s">
        <v>642</v>
      </c>
      <c r="DIL3" s="1" t="s">
        <v>642</v>
      </c>
      <c r="DIM3" s="1" t="s">
        <v>642</v>
      </c>
      <c r="DIN3" s="1" t="s">
        <v>642</v>
      </c>
      <c r="DIO3" s="1" t="s">
        <v>642</v>
      </c>
      <c r="DIP3" s="1" t="s">
        <v>642</v>
      </c>
      <c r="DIQ3" s="1" t="s">
        <v>642</v>
      </c>
      <c r="DIR3" s="1" t="s">
        <v>642</v>
      </c>
      <c r="DIS3" s="1" t="s">
        <v>642</v>
      </c>
      <c r="DIT3" s="1" t="s">
        <v>642</v>
      </c>
      <c r="DIU3" s="1" t="s">
        <v>642</v>
      </c>
      <c r="DIV3" s="1" t="s">
        <v>642</v>
      </c>
      <c r="DIW3" s="1" t="s">
        <v>642</v>
      </c>
      <c r="DIX3" s="1" t="s">
        <v>642</v>
      </c>
      <c r="DIY3" s="1" t="s">
        <v>642</v>
      </c>
      <c r="DIZ3" s="1" t="s">
        <v>642</v>
      </c>
      <c r="DJA3" s="1" t="s">
        <v>642</v>
      </c>
      <c r="DJB3" s="1" t="s">
        <v>642</v>
      </c>
      <c r="DJC3" s="1" t="s">
        <v>642</v>
      </c>
      <c r="DJD3" s="1" t="s">
        <v>642</v>
      </c>
      <c r="DJE3" s="1" t="s">
        <v>642</v>
      </c>
      <c r="DJF3" s="1" t="s">
        <v>642</v>
      </c>
      <c r="DJG3" s="1" t="s">
        <v>642</v>
      </c>
      <c r="DJH3" s="1" t="s">
        <v>642</v>
      </c>
      <c r="DJI3" s="1" t="s">
        <v>642</v>
      </c>
      <c r="DJJ3" s="1" t="s">
        <v>642</v>
      </c>
      <c r="DJK3" s="1" t="s">
        <v>642</v>
      </c>
      <c r="DJL3" s="1" t="s">
        <v>642</v>
      </c>
      <c r="DJM3" s="1" t="s">
        <v>642</v>
      </c>
      <c r="DJN3" s="1" t="s">
        <v>642</v>
      </c>
      <c r="DJO3" s="1" t="s">
        <v>642</v>
      </c>
      <c r="DJP3" s="1" t="s">
        <v>642</v>
      </c>
      <c r="DJQ3" s="1" t="s">
        <v>642</v>
      </c>
      <c r="DJR3" s="1" t="s">
        <v>642</v>
      </c>
      <c r="DJS3" s="1" t="s">
        <v>642</v>
      </c>
      <c r="DJT3" s="1" t="s">
        <v>642</v>
      </c>
      <c r="DJU3" s="1" t="s">
        <v>642</v>
      </c>
      <c r="DJV3" s="1" t="s">
        <v>642</v>
      </c>
      <c r="DJW3" s="1" t="s">
        <v>642</v>
      </c>
      <c r="DJX3" s="1" t="s">
        <v>642</v>
      </c>
      <c r="DJY3" s="1" t="s">
        <v>642</v>
      </c>
      <c r="DJZ3" s="1" t="s">
        <v>642</v>
      </c>
      <c r="DKA3" s="1" t="s">
        <v>642</v>
      </c>
      <c r="DKB3" s="1" t="s">
        <v>642</v>
      </c>
      <c r="DKC3" s="1" t="s">
        <v>642</v>
      </c>
      <c r="DKD3" s="1" t="s">
        <v>642</v>
      </c>
      <c r="DKE3" s="1" t="s">
        <v>642</v>
      </c>
      <c r="DKF3" s="1" t="s">
        <v>642</v>
      </c>
      <c r="DKG3" s="1" t="s">
        <v>642</v>
      </c>
      <c r="DKH3" s="1" t="s">
        <v>642</v>
      </c>
      <c r="DKI3" s="1" t="s">
        <v>642</v>
      </c>
      <c r="DKJ3" s="1" t="s">
        <v>642</v>
      </c>
      <c r="DKK3" s="1" t="s">
        <v>642</v>
      </c>
      <c r="DKL3" s="1" t="s">
        <v>642</v>
      </c>
      <c r="DKM3" s="1" t="s">
        <v>642</v>
      </c>
      <c r="DKN3" s="1" t="s">
        <v>642</v>
      </c>
      <c r="DKO3" s="1" t="s">
        <v>642</v>
      </c>
      <c r="DKP3" s="1" t="s">
        <v>642</v>
      </c>
      <c r="DKQ3" s="1" t="s">
        <v>642</v>
      </c>
      <c r="DKR3" s="1" t="s">
        <v>642</v>
      </c>
      <c r="DKS3" s="1" t="s">
        <v>642</v>
      </c>
      <c r="DKT3" s="1" t="s">
        <v>642</v>
      </c>
      <c r="DKU3" s="1" t="s">
        <v>642</v>
      </c>
      <c r="DKV3" s="1" t="s">
        <v>642</v>
      </c>
      <c r="DKW3" s="1" t="s">
        <v>642</v>
      </c>
      <c r="DKX3" s="1" t="s">
        <v>642</v>
      </c>
      <c r="DKY3" s="1" t="s">
        <v>642</v>
      </c>
      <c r="DKZ3" s="1" t="s">
        <v>642</v>
      </c>
      <c r="DLA3" s="1" t="s">
        <v>642</v>
      </c>
      <c r="DLB3" s="1" t="s">
        <v>642</v>
      </c>
      <c r="DLC3" s="1" t="s">
        <v>642</v>
      </c>
      <c r="DLD3" s="1" t="s">
        <v>642</v>
      </c>
      <c r="DLE3" s="1" t="s">
        <v>642</v>
      </c>
      <c r="DLF3" s="1" t="s">
        <v>642</v>
      </c>
      <c r="DLG3" s="1" t="s">
        <v>642</v>
      </c>
      <c r="DLH3" s="1" t="s">
        <v>642</v>
      </c>
      <c r="DLI3" s="1" t="s">
        <v>642</v>
      </c>
      <c r="DLJ3" s="1" t="s">
        <v>642</v>
      </c>
      <c r="DLK3" s="1" t="s">
        <v>642</v>
      </c>
      <c r="DLL3" s="1" t="s">
        <v>642</v>
      </c>
      <c r="DLM3" s="1" t="s">
        <v>642</v>
      </c>
      <c r="DLN3" s="1" t="s">
        <v>642</v>
      </c>
      <c r="DLO3" s="1" t="s">
        <v>642</v>
      </c>
      <c r="DLP3" s="1" t="s">
        <v>642</v>
      </c>
      <c r="DLQ3" s="1" t="s">
        <v>642</v>
      </c>
      <c r="DLR3" s="1" t="s">
        <v>642</v>
      </c>
      <c r="DLS3" s="1" t="s">
        <v>642</v>
      </c>
      <c r="DLT3" s="1" t="s">
        <v>642</v>
      </c>
      <c r="DLU3" s="1" t="s">
        <v>642</v>
      </c>
      <c r="DLV3" s="1" t="s">
        <v>642</v>
      </c>
      <c r="DLW3" s="1" t="s">
        <v>642</v>
      </c>
      <c r="DLX3" s="1" t="s">
        <v>642</v>
      </c>
      <c r="DLY3" s="1" t="s">
        <v>642</v>
      </c>
      <c r="DLZ3" s="1" t="s">
        <v>642</v>
      </c>
      <c r="DMA3" s="1" t="s">
        <v>642</v>
      </c>
      <c r="DMB3" s="1" t="s">
        <v>642</v>
      </c>
      <c r="DMC3" s="1" t="s">
        <v>642</v>
      </c>
      <c r="DMD3" s="1" t="s">
        <v>642</v>
      </c>
      <c r="DME3" s="1" t="s">
        <v>642</v>
      </c>
      <c r="DMF3" s="1" t="s">
        <v>642</v>
      </c>
      <c r="DMG3" s="1" t="s">
        <v>642</v>
      </c>
      <c r="DMH3" s="1" t="s">
        <v>642</v>
      </c>
      <c r="DMI3" s="1" t="s">
        <v>642</v>
      </c>
      <c r="DMJ3" s="1" t="s">
        <v>642</v>
      </c>
      <c r="DMK3" s="1" t="s">
        <v>642</v>
      </c>
      <c r="DML3" s="1" t="s">
        <v>642</v>
      </c>
      <c r="DMM3" s="1" t="s">
        <v>642</v>
      </c>
      <c r="DMN3" s="1" t="s">
        <v>642</v>
      </c>
      <c r="DMO3" s="1" t="s">
        <v>642</v>
      </c>
      <c r="DMP3" s="1" t="s">
        <v>642</v>
      </c>
      <c r="DMQ3" s="1" t="s">
        <v>642</v>
      </c>
      <c r="DMR3" s="1" t="s">
        <v>642</v>
      </c>
      <c r="DMS3" s="1" t="s">
        <v>642</v>
      </c>
      <c r="DMT3" s="1" t="s">
        <v>642</v>
      </c>
      <c r="DMU3" s="1" t="s">
        <v>642</v>
      </c>
      <c r="DMV3" s="1" t="s">
        <v>642</v>
      </c>
      <c r="DMW3" s="1" t="s">
        <v>642</v>
      </c>
      <c r="DMX3" s="1" t="s">
        <v>642</v>
      </c>
      <c r="DMY3" s="1" t="s">
        <v>642</v>
      </c>
      <c r="DMZ3" s="1" t="s">
        <v>642</v>
      </c>
      <c r="DNA3" s="1" t="s">
        <v>642</v>
      </c>
      <c r="DNB3" s="1" t="s">
        <v>642</v>
      </c>
      <c r="DNC3" s="1" t="s">
        <v>642</v>
      </c>
      <c r="DND3" s="1" t="s">
        <v>642</v>
      </c>
      <c r="DNE3" s="1" t="s">
        <v>642</v>
      </c>
      <c r="DNF3" s="1" t="s">
        <v>642</v>
      </c>
      <c r="DNG3" s="1" t="s">
        <v>642</v>
      </c>
      <c r="DNH3" s="1" t="s">
        <v>642</v>
      </c>
      <c r="DNI3" s="1" t="s">
        <v>642</v>
      </c>
      <c r="DNJ3" s="1" t="s">
        <v>642</v>
      </c>
      <c r="DNK3" s="1" t="s">
        <v>642</v>
      </c>
      <c r="DNL3" s="1" t="s">
        <v>642</v>
      </c>
      <c r="DNM3" s="1" t="s">
        <v>642</v>
      </c>
      <c r="DNN3" s="1" t="s">
        <v>642</v>
      </c>
      <c r="DNO3" s="1" t="s">
        <v>642</v>
      </c>
      <c r="DNP3" s="1" t="s">
        <v>642</v>
      </c>
      <c r="DNQ3" s="1" t="s">
        <v>642</v>
      </c>
      <c r="DNR3" s="1" t="s">
        <v>642</v>
      </c>
      <c r="DNS3" s="1" t="s">
        <v>642</v>
      </c>
      <c r="DNT3" s="1" t="s">
        <v>642</v>
      </c>
      <c r="DNU3" s="1" t="s">
        <v>642</v>
      </c>
      <c r="DNV3" s="1" t="s">
        <v>642</v>
      </c>
      <c r="DNW3" s="1" t="s">
        <v>642</v>
      </c>
      <c r="DNX3" s="1" t="s">
        <v>642</v>
      </c>
      <c r="DNY3" s="1" t="s">
        <v>642</v>
      </c>
      <c r="DNZ3" s="1" t="s">
        <v>642</v>
      </c>
      <c r="DOA3" s="1" t="s">
        <v>642</v>
      </c>
      <c r="DOB3" s="1" t="s">
        <v>642</v>
      </c>
      <c r="DOC3" s="1" t="s">
        <v>642</v>
      </c>
      <c r="DOD3" s="1" t="s">
        <v>642</v>
      </c>
      <c r="DOE3" s="1" t="s">
        <v>642</v>
      </c>
      <c r="DOF3" s="1" t="s">
        <v>642</v>
      </c>
      <c r="DOG3" s="1" t="s">
        <v>642</v>
      </c>
      <c r="DOH3" s="1" t="s">
        <v>642</v>
      </c>
      <c r="DOI3" s="1" t="s">
        <v>642</v>
      </c>
      <c r="DOJ3" s="1" t="s">
        <v>642</v>
      </c>
      <c r="DOK3" s="1" t="s">
        <v>642</v>
      </c>
      <c r="DOL3" s="1" t="s">
        <v>642</v>
      </c>
      <c r="DOM3" s="1" t="s">
        <v>642</v>
      </c>
      <c r="DON3" s="1" t="s">
        <v>642</v>
      </c>
      <c r="DOO3" s="1" t="s">
        <v>642</v>
      </c>
      <c r="DOP3" s="1" t="s">
        <v>642</v>
      </c>
      <c r="DOQ3" s="1" t="s">
        <v>642</v>
      </c>
      <c r="DOR3" s="1" t="s">
        <v>642</v>
      </c>
      <c r="DOS3" s="1" t="s">
        <v>642</v>
      </c>
      <c r="DOT3" s="1" t="s">
        <v>642</v>
      </c>
      <c r="DOU3" s="1" t="s">
        <v>642</v>
      </c>
      <c r="DOV3" s="1" t="s">
        <v>642</v>
      </c>
      <c r="DOW3" s="1" t="s">
        <v>642</v>
      </c>
      <c r="DOX3" s="1" t="s">
        <v>642</v>
      </c>
      <c r="DOY3" s="1" t="s">
        <v>642</v>
      </c>
      <c r="DOZ3" s="1" t="s">
        <v>642</v>
      </c>
      <c r="DPA3" s="1" t="s">
        <v>642</v>
      </c>
      <c r="DPB3" s="1" t="s">
        <v>642</v>
      </c>
      <c r="DPC3" s="1" t="s">
        <v>642</v>
      </c>
      <c r="DPD3" s="1" t="s">
        <v>642</v>
      </c>
      <c r="DPE3" s="1" t="s">
        <v>642</v>
      </c>
      <c r="DPF3" s="1" t="s">
        <v>642</v>
      </c>
      <c r="DPG3" s="1" t="s">
        <v>642</v>
      </c>
      <c r="DPH3" s="1" t="s">
        <v>642</v>
      </c>
      <c r="DPI3" s="1" t="s">
        <v>642</v>
      </c>
      <c r="DPJ3" s="1" t="s">
        <v>642</v>
      </c>
      <c r="DPK3" s="1" t="s">
        <v>642</v>
      </c>
      <c r="DPL3" s="1" t="s">
        <v>642</v>
      </c>
      <c r="DPM3" s="1" t="s">
        <v>642</v>
      </c>
      <c r="DPN3" s="1" t="s">
        <v>642</v>
      </c>
      <c r="DPO3" s="1" t="s">
        <v>642</v>
      </c>
      <c r="DPP3" s="1" t="s">
        <v>642</v>
      </c>
      <c r="DPQ3" s="1" t="s">
        <v>642</v>
      </c>
      <c r="DPR3" s="1" t="s">
        <v>642</v>
      </c>
      <c r="DPS3" s="1" t="s">
        <v>642</v>
      </c>
      <c r="DPT3" s="1" t="s">
        <v>642</v>
      </c>
      <c r="DPU3" s="1" t="s">
        <v>642</v>
      </c>
      <c r="DPV3" s="1" t="s">
        <v>642</v>
      </c>
      <c r="DPW3" s="1" t="s">
        <v>642</v>
      </c>
      <c r="DPX3" s="1" t="s">
        <v>642</v>
      </c>
      <c r="DPY3" s="1" t="s">
        <v>642</v>
      </c>
      <c r="DPZ3" s="1" t="s">
        <v>642</v>
      </c>
      <c r="DQA3" s="1" t="s">
        <v>642</v>
      </c>
      <c r="DQB3" s="1" t="s">
        <v>642</v>
      </c>
      <c r="DQC3" s="1" t="s">
        <v>642</v>
      </c>
      <c r="DQD3" s="1" t="s">
        <v>642</v>
      </c>
      <c r="DQE3" s="1" t="s">
        <v>642</v>
      </c>
      <c r="DQF3" s="1" t="s">
        <v>642</v>
      </c>
      <c r="DQG3" s="1" t="s">
        <v>642</v>
      </c>
      <c r="DQH3" s="1" t="s">
        <v>642</v>
      </c>
      <c r="DQI3" s="1" t="s">
        <v>642</v>
      </c>
      <c r="DQJ3" s="1" t="s">
        <v>642</v>
      </c>
      <c r="DQK3" s="1" t="s">
        <v>642</v>
      </c>
      <c r="DQL3" s="1" t="s">
        <v>642</v>
      </c>
      <c r="DQM3" s="1" t="s">
        <v>642</v>
      </c>
      <c r="DQN3" s="1" t="s">
        <v>642</v>
      </c>
      <c r="DQO3" s="1" t="s">
        <v>642</v>
      </c>
      <c r="DQP3" s="1" t="s">
        <v>642</v>
      </c>
      <c r="DQQ3" s="1" t="s">
        <v>642</v>
      </c>
      <c r="DQR3" s="1" t="s">
        <v>642</v>
      </c>
      <c r="DQS3" s="1" t="s">
        <v>642</v>
      </c>
      <c r="DQT3" s="1" t="s">
        <v>642</v>
      </c>
      <c r="DQU3" s="1" t="s">
        <v>642</v>
      </c>
      <c r="DQV3" s="1" t="s">
        <v>642</v>
      </c>
      <c r="DQW3" s="1" t="s">
        <v>642</v>
      </c>
      <c r="DQX3" s="1" t="s">
        <v>642</v>
      </c>
      <c r="DQY3" s="1" t="s">
        <v>642</v>
      </c>
      <c r="DQZ3" s="1" t="s">
        <v>642</v>
      </c>
      <c r="DRA3" s="1" t="s">
        <v>642</v>
      </c>
      <c r="DRB3" s="1" t="s">
        <v>642</v>
      </c>
      <c r="DRC3" s="1" t="s">
        <v>642</v>
      </c>
      <c r="DRD3" s="1" t="s">
        <v>642</v>
      </c>
      <c r="DRE3" s="1" t="s">
        <v>642</v>
      </c>
      <c r="DRF3" s="1" t="s">
        <v>642</v>
      </c>
      <c r="DRG3" s="1" t="s">
        <v>642</v>
      </c>
      <c r="DRH3" s="1" t="s">
        <v>642</v>
      </c>
      <c r="DRI3" s="1" t="s">
        <v>642</v>
      </c>
      <c r="DRJ3" s="1" t="s">
        <v>642</v>
      </c>
      <c r="DRK3" s="1" t="s">
        <v>642</v>
      </c>
      <c r="DRL3" s="1" t="s">
        <v>642</v>
      </c>
      <c r="DRM3" s="1" t="s">
        <v>642</v>
      </c>
      <c r="DRN3" s="1" t="s">
        <v>642</v>
      </c>
      <c r="DRO3" s="1" t="s">
        <v>642</v>
      </c>
      <c r="DRP3" s="1" t="s">
        <v>642</v>
      </c>
      <c r="DRQ3" s="1" t="s">
        <v>642</v>
      </c>
      <c r="DRR3" s="1" t="s">
        <v>642</v>
      </c>
      <c r="DRS3" s="1" t="s">
        <v>642</v>
      </c>
      <c r="DRT3" s="1" t="s">
        <v>642</v>
      </c>
      <c r="DRU3" s="1" t="s">
        <v>642</v>
      </c>
      <c r="DRV3" s="1" t="s">
        <v>642</v>
      </c>
      <c r="DRW3" s="1" t="s">
        <v>642</v>
      </c>
      <c r="DRX3" s="1" t="s">
        <v>642</v>
      </c>
      <c r="DRY3" s="1" t="s">
        <v>642</v>
      </c>
      <c r="DRZ3" s="1" t="s">
        <v>642</v>
      </c>
      <c r="DSA3" s="1" t="s">
        <v>642</v>
      </c>
      <c r="DSB3" s="1" t="s">
        <v>642</v>
      </c>
      <c r="DSC3" s="1" t="s">
        <v>642</v>
      </c>
      <c r="DSD3" s="1" t="s">
        <v>642</v>
      </c>
      <c r="DSE3" s="1" t="s">
        <v>642</v>
      </c>
      <c r="DSF3" s="1" t="s">
        <v>642</v>
      </c>
      <c r="DSG3" s="1" t="s">
        <v>642</v>
      </c>
      <c r="DSH3" s="1" t="s">
        <v>642</v>
      </c>
      <c r="DSI3" s="1" t="s">
        <v>642</v>
      </c>
      <c r="DSJ3" s="1" t="s">
        <v>642</v>
      </c>
      <c r="DSK3" s="1" t="s">
        <v>642</v>
      </c>
      <c r="DSL3" s="1" t="s">
        <v>642</v>
      </c>
      <c r="DSM3" s="1" t="s">
        <v>642</v>
      </c>
      <c r="DSN3" s="1" t="s">
        <v>642</v>
      </c>
      <c r="DSO3" s="1" t="s">
        <v>642</v>
      </c>
      <c r="DSP3" s="1" t="s">
        <v>642</v>
      </c>
      <c r="DSQ3" s="1" t="s">
        <v>642</v>
      </c>
      <c r="DSR3" s="1" t="s">
        <v>642</v>
      </c>
      <c r="DSS3" s="1" t="s">
        <v>642</v>
      </c>
      <c r="DST3" s="1" t="s">
        <v>642</v>
      </c>
      <c r="DSU3" s="1" t="s">
        <v>642</v>
      </c>
      <c r="DSV3" s="1" t="s">
        <v>642</v>
      </c>
      <c r="DSW3" s="1" t="s">
        <v>642</v>
      </c>
      <c r="DSX3" s="1" t="s">
        <v>642</v>
      </c>
      <c r="DSY3" s="1" t="s">
        <v>642</v>
      </c>
      <c r="DSZ3" s="1" t="s">
        <v>642</v>
      </c>
      <c r="DTA3" s="1" t="s">
        <v>642</v>
      </c>
      <c r="DTB3" s="1" t="s">
        <v>642</v>
      </c>
      <c r="DTC3" s="1" t="s">
        <v>642</v>
      </c>
      <c r="DTD3" s="1" t="s">
        <v>642</v>
      </c>
      <c r="DTE3" s="1" t="s">
        <v>642</v>
      </c>
      <c r="DTF3" s="1" t="s">
        <v>642</v>
      </c>
      <c r="DTG3" s="1" t="s">
        <v>642</v>
      </c>
      <c r="DTH3" s="1" t="s">
        <v>642</v>
      </c>
      <c r="DTI3" s="1" t="s">
        <v>642</v>
      </c>
      <c r="DTJ3" s="1" t="s">
        <v>642</v>
      </c>
      <c r="DTK3" s="1" t="s">
        <v>642</v>
      </c>
      <c r="DTL3" s="1" t="s">
        <v>642</v>
      </c>
      <c r="DTM3" s="1" t="s">
        <v>642</v>
      </c>
      <c r="DTN3" s="1" t="s">
        <v>642</v>
      </c>
      <c r="DTO3" s="1" t="s">
        <v>642</v>
      </c>
      <c r="DTP3" s="1" t="s">
        <v>642</v>
      </c>
      <c r="DTQ3" s="1" t="s">
        <v>642</v>
      </c>
      <c r="DTR3" s="1" t="s">
        <v>642</v>
      </c>
      <c r="DTS3" s="1" t="s">
        <v>642</v>
      </c>
      <c r="DTT3" s="1" t="s">
        <v>642</v>
      </c>
      <c r="DTU3" s="1" t="s">
        <v>642</v>
      </c>
      <c r="DTV3" s="1" t="s">
        <v>642</v>
      </c>
      <c r="DTW3" s="1" t="s">
        <v>642</v>
      </c>
      <c r="DTX3" s="1" t="s">
        <v>642</v>
      </c>
      <c r="DTY3" s="1" t="s">
        <v>642</v>
      </c>
      <c r="DTZ3" s="1" t="s">
        <v>642</v>
      </c>
      <c r="DUA3" s="1" t="s">
        <v>642</v>
      </c>
      <c r="DUB3" s="1" t="s">
        <v>642</v>
      </c>
      <c r="DUC3" s="1" t="s">
        <v>642</v>
      </c>
      <c r="DUD3" s="1" t="s">
        <v>642</v>
      </c>
      <c r="DUE3" s="1" t="s">
        <v>642</v>
      </c>
      <c r="DUF3" s="1" t="s">
        <v>642</v>
      </c>
      <c r="DUG3" s="1" t="s">
        <v>642</v>
      </c>
      <c r="DUH3" s="1" t="s">
        <v>642</v>
      </c>
      <c r="DUI3" s="1" t="s">
        <v>642</v>
      </c>
      <c r="DUJ3" s="1" t="s">
        <v>642</v>
      </c>
      <c r="DUK3" s="1" t="s">
        <v>642</v>
      </c>
      <c r="DUL3" s="1" t="s">
        <v>642</v>
      </c>
      <c r="DUM3" s="1" t="s">
        <v>642</v>
      </c>
      <c r="DUN3" s="1" t="s">
        <v>642</v>
      </c>
      <c r="DUO3" s="1" t="s">
        <v>642</v>
      </c>
      <c r="DUP3" s="1" t="s">
        <v>642</v>
      </c>
      <c r="DUQ3" s="1" t="s">
        <v>642</v>
      </c>
      <c r="DUR3" s="1" t="s">
        <v>642</v>
      </c>
      <c r="DUS3" s="1" t="s">
        <v>642</v>
      </c>
      <c r="DUT3" s="1" t="s">
        <v>642</v>
      </c>
      <c r="DUU3" s="1" t="s">
        <v>642</v>
      </c>
      <c r="DUV3" s="1" t="s">
        <v>642</v>
      </c>
      <c r="DUW3" s="1" t="s">
        <v>642</v>
      </c>
      <c r="DUX3" s="1" t="s">
        <v>642</v>
      </c>
      <c r="DUY3" s="1" t="s">
        <v>642</v>
      </c>
      <c r="DUZ3" s="1" t="s">
        <v>642</v>
      </c>
      <c r="DVA3" s="1" t="s">
        <v>642</v>
      </c>
      <c r="DVB3" s="1" t="s">
        <v>642</v>
      </c>
      <c r="DVC3" s="1" t="s">
        <v>642</v>
      </c>
      <c r="DVD3" s="1" t="s">
        <v>642</v>
      </c>
      <c r="DVE3" s="1" t="s">
        <v>642</v>
      </c>
      <c r="DVF3" s="1" t="s">
        <v>642</v>
      </c>
      <c r="DVG3" s="1" t="s">
        <v>642</v>
      </c>
      <c r="DVH3" s="1" t="s">
        <v>642</v>
      </c>
      <c r="DVI3" s="1" t="s">
        <v>642</v>
      </c>
      <c r="DVJ3" s="1" t="s">
        <v>642</v>
      </c>
      <c r="DVK3" s="1" t="s">
        <v>642</v>
      </c>
      <c r="DVL3" s="1" t="s">
        <v>642</v>
      </c>
      <c r="DVM3" s="1" t="s">
        <v>642</v>
      </c>
      <c r="DVN3" s="1" t="s">
        <v>642</v>
      </c>
      <c r="DVO3" s="1" t="s">
        <v>642</v>
      </c>
      <c r="DVP3" s="1" t="s">
        <v>642</v>
      </c>
      <c r="DVQ3" s="1" t="s">
        <v>642</v>
      </c>
      <c r="DVR3" s="1" t="s">
        <v>642</v>
      </c>
      <c r="DVS3" s="1" t="s">
        <v>642</v>
      </c>
      <c r="DVT3" s="1" t="s">
        <v>642</v>
      </c>
      <c r="DVU3" s="1" t="s">
        <v>642</v>
      </c>
      <c r="DVV3" s="1" t="s">
        <v>642</v>
      </c>
      <c r="DVW3" s="1" t="s">
        <v>642</v>
      </c>
      <c r="DVX3" s="1" t="s">
        <v>642</v>
      </c>
      <c r="DVY3" s="1" t="s">
        <v>642</v>
      </c>
      <c r="DVZ3" s="1" t="s">
        <v>642</v>
      </c>
      <c r="DWA3" s="1" t="s">
        <v>642</v>
      </c>
      <c r="DWB3" s="1" t="s">
        <v>642</v>
      </c>
      <c r="DWC3" s="1" t="s">
        <v>642</v>
      </c>
      <c r="DWD3" s="1" t="s">
        <v>642</v>
      </c>
      <c r="DWE3" s="1" t="s">
        <v>642</v>
      </c>
      <c r="DWF3" s="1" t="s">
        <v>642</v>
      </c>
      <c r="DWG3" s="1" t="s">
        <v>642</v>
      </c>
      <c r="DWH3" s="1" t="s">
        <v>642</v>
      </c>
      <c r="DWI3" s="1" t="s">
        <v>642</v>
      </c>
      <c r="DWJ3" s="1" t="s">
        <v>642</v>
      </c>
      <c r="DWK3" s="1" t="s">
        <v>642</v>
      </c>
      <c r="DWL3" s="1" t="s">
        <v>642</v>
      </c>
      <c r="DWM3" s="1" t="s">
        <v>642</v>
      </c>
      <c r="DWN3" s="1" t="s">
        <v>642</v>
      </c>
      <c r="DWO3" s="1" t="s">
        <v>642</v>
      </c>
      <c r="DWP3" s="1" t="s">
        <v>642</v>
      </c>
      <c r="DWQ3" s="1" t="s">
        <v>642</v>
      </c>
      <c r="DWR3" s="1" t="s">
        <v>642</v>
      </c>
      <c r="DWS3" s="1" t="s">
        <v>642</v>
      </c>
      <c r="DWT3" s="1" t="s">
        <v>642</v>
      </c>
      <c r="DWU3" s="1" t="s">
        <v>642</v>
      </c>
      <c r="DWV3" s="1" t="s">
        <v>642</v>
      </c>
      <c r="DWW3" s="1" t="s">
        <v>642</v>
      </c>
      <c r="DWX3" s="1" t="s">
        <v>642</v>
      </c>
      <c r="DWY3" s="1" t="s">
        <v>642</v>
      </c>
      <c r="DWZ3" s="1" t="s">
        <v>642</v>
      </c>
      <c r="DXA3" s="1" t="s">
        <v>642</v>
      </c>
      <c r="DXB3" s="1" t="s">
        <v>642</v>
      </c>
      <c r="DXC3" s="1" t="s">
        <v>642</v>
      </c>
      <c r="DXD3" s="1" t="s">
        <v>642</v>
      </c>
      <c r="DXE3" s="1" t="s">
        <v>642</v>
      </c>
      <c r="DXF3" s="1" t="s">
        <v>642</v>
      </c>
      <c r="DXG3" s="1" t="s">
        <v>642</v>
      </c>
      <c r="DXH3" s="1" t="s">
        <v>642</v>
      </c>
      <c r="DXI3" s="1" t="s">
        <v>642</v>
      </c>
      <c r="DXJ3" s="1" t="s">
        <v>642</v>
      </c>
      <c r="DXK3" s="1" t="s">
        <v>642</v>
      </c>
      <c r="DXL3" s="1" t="s">
        <v>642</v>
      </c>
      <c r="DXM3" s="1" t="s">
        <v>642</v>
      </c>
      <c r="DXN3" s="1" t="s">
        <v>642</v>
      </c>
      <c r="DXO3" s="1" t="s">
        <v>642</v>
      </c>
      <c r="DXP3" s="1" t="s">
        <v>642</v>
      </c>
      <c r="DXQ3" s="1" t="s">
        <v>642</v>
      </c>
      <c r="DXR3" s="1" t="s">
        <v>642</v>
      </c>
      <c r="DXS3" s="1" t="s">
        <v>642</v>
      </c>
      <c r="DXT3" s="1" t="s">
        <v>642</v>
      </c>
      <c r="DXU3" s="1" t="s">
        <v>642</v>
      </c>
      <c r="DXV3" s="1" t="s">
        <v>642</v>
      </c>
      <c r="DXW3" s="1" t="s">
        <v>642</v>
      </c>
      <c r="DXX3" s="1" t="s">
        <v>642</v>
      </c>
      <c r="DXY3" s="1" t="s">
        <v>642</v>
      </c>
      <c r="DXZ3" s="1" t="s">
        <v>642</v>
      </c>
      <c r="DYA3" s="1" t="s">
        <v>642</v>
      </c>
      <c r="DYB3" s="1" t="s">
        <v>642</v>
      </c>
      <c r="DYC3" s="1" t="s">
        <v>642</v>
      </c>
      <c r="DYD3" s="1" t="s">
        <v>642</v>
      </c>
      <c r="DYE3" s="1" t="s">
        <v>642</v>
      </c>
      <c r="DYF3" s="1" t="s">
        <v>642</v>
      </c>
      <c r="DYG3" s="1" t="s">
        <v>642</v>
      </c>
      <c r="DYH3" s="1" t="s">
        <v>642</v>
      </c>
      <c r="DYI3" s="1" t="s">
        <v>642</v>
      </c>
      <c r="DYJ3" s="1" t="s">
        <v>642</v>
      </c>
      <c r="DYK3" s="1" t="s">
        <v>642</v>
      </c>
      <c r="DYL3" s="1" t="s">
        <v>642</v>
      </c>
      <c r="DYM3" s="1" t="s">
        <v>642</v>
      </c>
      <c r="DYN3" s="1" t="s">
        <v>642</v>
      </c>
      <c r="DYO3" s="1" t="s">
        <v>642</v>
      </c>
      <c r="DYP3" s="1" t="s">
        <v>642</v>
      </c>
      <c r="DYQ3" s="1" t="s">
        <v>642</v>
      </c>
      <c r="DYR3" s="1" t="s">
        <v>642</v>
      </c>
      <c r="DYS3" s="1" t="s">
        <v>642</v>
      </c>
      <c r="DYT3" s="1" t="s">
        <v>642</v>
      </c>
      <c r="DYU3" s="1" t="s">
        <v>642</v>
      </c>
      <c r="DYV3" s="1" t="s">
        <v>642</v>
      </c>
      <c r="DYW3" s="1" t="s">
        <v>642</v>
      </c>
      <c r="DYX3" s="1" t="s">
        <v>642</v>
      </c>
      <c r="DYY3" s="1" t="s">
        <v>642</v>
      </c>
      <c r="DYZ3" s="1" t="s">
        <v>642</v>
      </c>
      <c r="DZA3" s="1" t="s">
        <v>642</v>
      </c>
      <c r="DZB3" s="1" t="s">
        <v>642</v>
      </c>
      <c r="DZC3" s="1" t="s">
        <v>642</v>
      </c>
      <c r="DZD3" s="1" t="s">
        <v>642</v>
      </c>
      <c r="DZE3" s="1" t="s">
        <v>642</v>
      </c>
      <c r="DZF3" s="1" t="s">
        <v>642</v>
      </c>
      <c r="DZG3" s="1" t="s">
        <v>642</v>
      </c>
      <c r="DZH3" s="1" t="s">
        <v>642</v>
      </c>
      <c r="DZI3" s="1" t="s">
        <v>642</v>
      </c>
      <c r="DZJ3" s="1" t="s">
        <v>642</v>
      </c>
      <c r="DZK3" s="1" t="s">
        <v>642</v>
      </c>
      <c r="DZL3" s="1" t="s">
        <v>642</v>
      </c>
      <c r="DZM3" s="1" t="s">
        <v>642</v>
      </c>
      <c r="DZN3" s="1" t="s">
        <v>642</v>
      </c>
      <c r="DZO3" s="1" t="s">
        <v>642</v>
      </c>
      <c r="DZP3" s="1" t="s">
        <v>642</v>
      </c>
      <c r="DZQ3" s="1" t="s">
        <v>642</v>
      </c>
      <c r="DZR3" s="1" t="s">
        <v>642</v>
      </c>
      <c r="DZS3" s="1" t="s">
        <v>642</v>
      </c>
      <c r="DZT3" s="1" t="s">
        <v>642</v>
      </c>
      <c r="DZU3" s="1" t="s">
        <v>642</v>
      </c>
      <c r="DZV3" s="1" t="s">
        <v>642</v>
      </c>
      <c r="DZW3" s="1" t="s">
        <v>642</v>
      </c>
      <c r="DZX3" s="1" t="s">
        <v>642</v>
      </c>
      <c r="DZY3" s="1" t="s">
        <v>642</v>
      </c>
      <c r="DZZ3" s="1" t="s">
        <v>642</v>
      </c>
      <c r="EAA3" s="1" t="s">
        <v>642</v>
      </c>
      <c r="EAB3" s="1" t="s">
        <v>642</v>
      </c>
      <c r="EAC3" s="1" t="s">
        <v>642</v>
      </c>
      <c r="EAD3" s="1" t="s">
        <v>642</v>
      </c>
      <c r="EAE3" s="1" t="s">
        <v>642</v>
      </c>
      <c r="EAF3" s="1" t="s">
        <v>642</v>
      </c>
      <c r="EAG3" s="1" t="s">
        <v>642</v>
      </c>
      <c r="EAH3" s="1" t="s">
        <v>642</v>
      </c>
      <c r="EAI3" s="1" t="s">
        <v>642</v>
      </c>
      <c r="EAJ3" s="1" t="s">
        <v>642</v>
      </c>
      <c r="EAK3" s="1" t="s">
        <v>642</v>
      </c>
      <c r="EAL3" s="1" t="s">
        <v>642</v>
      </c>
      <c r="EAM3" s="1" t="s">
        <v>642</v>
      </c>
      <c r="EAN3" s="1" t="s">
        <v>642</v>
      </c>
      <c r="EAO3" s="1" t="s">
        <v>642</v>
      </c>
      <c r="EAP3" s="1" t="s">
        <v>642</v>
      </c>
      <c r="EAQ3" s="1" t="s">
        <v>642</v>
      </c>
      <c r="EAR3" s="1" t="s">
        <v>642</v>
      </c>
      <c r="EAS3" s="1" t="s">
        <v>642</v>
      </c>
      <c r="EAT3" s="1" t="s">
        <v>642</v>
      </c>
      <c r="EAU3" s="1" t="s">
        <v>642</v>
      </c>
      <c r="EAV3" s="1" t="s">
        <v>642</v>
      </c>
      <c r="EAW3" s="1" t="s">
        <v>642</v>
      </c>
      <c r="EAX3" s="1" t="s">
        <v>642</v>
      </c>
      <c r="EAY3" s="1" t="s">
        <v>642</v>
      </c>
      <c r="EAZ3" s="1" t="s">
        <v>642</v>
      </c>
      <c r="EBA3" s="1" t="s">
        <v>642</v>
      </c>
      <c r="EBB3" s="1" t="s">
        <v>642</v>
      </c>
      <c r="EBC3" s="1" t="s">
        <v>642</v>
      </c>
      <c r="EBD3" s="1" t="s">
        <v>642</v>
      </c>
      <c r="EBE3" s="1" t="s">
        <v>642</v>
      </c>
      <c r="EBF3" s="1" t="s">
        <v>642</v>
      </c>
      <c r="EBG3" s="1" t="s">
        <v>642</v>
      </c>
      <c r="EBH3" s="1" t="s">
        <v>642</v>
      </c>
      <c r="EBI3" s="1" t="s">
        <v>642</v>
      </c>
      <c r="EBJ3" s="1" t="s">
        <v>642</v>
      </c>
      <c r="EBK3" s="1" t="s">
        <v>642</v>
      </c>
      <c r="EBL3" s="1" t="s">
        <v>642</v>
      </c>
      <c r="EBM3" s="1" t="s">
        <v>642</v>
      </c>
      <c r="EBN3" s="1" t="s">
        <v>642</v>
      </c>
      <c r="EBO3" s="1" t="s">
        <v>642</v>
      </c>
      <c r="EBP3" s="1" t="s">
        <v>642</v>
      </c>
      <c r="EBQ3" s="1" t="s">
        <v>642</v>
      </c>
      <c r="EBR3" s="1" t="s">
        <v>642</v>
      </c>
      <c r="EBS3" s="1" t="s">
        <v>642</v>
      </c>
      <c r="EBT3" s="1" t="s">
        <v>642</v>
      </c>
      <c r="EBU3" s="1" t="s">
        <v>642</v>
      </c>
      <c r="EBV3" s="1" t="s">
        <v>642</v>
      </c>
      <c r="EBW3" s="1" t="s">
        <v>642</v>
      </c>
      <c r="EBX3" s="1" t="s">
        <v>642</v>
      </c>
      <c r="EBY3" s="1" t="s">
        <v>642</v>
      </c>
      <c r="EBZ3" s="1" t="s">
        <v>642</v>
      </c>
      <c r="ECA3" s="1" t="s">
        <v>642</v>
      </c>
      <c r="ECB3" s="1" t="s">
        <v>642</v>
      </c>
      <c r="ECC3" s="1" t="s">
        <v>642</v>
      </c>
      <c r="ECD3" s="1" t="s">
        <v>642</v>
      </c>
      <c r="ECE3" s="1" t="s">
        <v>642</v>
      </c>
      <c r="ECF3" s="1" t="s">
        <v>642</v>
      </c>
      <c r="ECG3" s="1" t="s">
        <v>642</v>
      </c>
      <c r="ECH3" s="1" t="s">
        <v>642</v>
      </c>
      <c r="ECI3" s="1" t="s">
        <v>642</v>
      </c>
      <c r="ECJ3" s="1" t="s">
        <v>642</v>
      </c>
      <c r="ECK3" s="1" t="s">
        <v>642</v>
      </c>
      <c r="ECL3" s="1" t="s">
        <v>642</v>
      </c>
      <c r="ECM3" s="1" t="s">
        <v>642</v>
      </c>
      <c r="ECN3" s="1" t="s">
        <v>642</v>
      </c>
      <c r="ECO3" s="1" t="s">
        <v>642</v>
      </c>
      <c r="ECP3" s="1" t="s">
        <v>642</v>
      </c>
      <c r="ECQ3" s="1" t="s">
        <v>642</v>
      </c>
      <c r="ECR3" s="1" t="s">
        <v>642</v>
      </c>
      <c r="ECS3" s="1" t="s">
        <v>642</v>
      </c>
      <c r="ECT3" s="1" t="s">
        <v>642</v>
      </c>
      <c r="ECU3" s="1" t="s">
        <v>642</v>
      </c>
      <c r="ECV3" s="1" t="s">
        <v>642</v>
      </c>
      <c r="ECW3" s="1" t="s">
        <v>642</v>
      </c>
      <c r="ECX3" s="1" t="s">
        <v>642</v>
      </c>
      <c r="ECY3" s="1" t="s">
        <v>642</v>
      </c>
      <c r="ECZ3" s="1" t="s">
        <v>642</v>
      </c>
      <c r="EDA3" s="1" t="s">
        <v>642</v>
      </c>
      <c r="EDB3" s="1" t="s">
        <v>642</v>
      </c>
      <c r="EDC3" s="1" t="s">
        <v>642</v>
      </c>
      <c r="EDD3" s="1" t="s">
        <v>642</v>
      </c>
      <c r="EDE3" s="1" t="s">
        <v>642</v>
      </c>
      <c r="EDF3" s="1" t="s">
        <v>642</v>
      </c>
      <c r="EDG3" s="1" t="s">
        <v>642</v>
      </c>
      <c r="EDH3" s="1" t="s">
        <v>642</v>
      </c>
      <c r="EDI3" s="1" t="s">
        <v>642</v>
      </c>
      <c r="EDJ3" s="1" t="s">
        <v>642</v>
      </c>
      <c r="EDK3" s="1" t="s">
        <v>642</v>
      </c>
      <c r="EDL3" s="1" t="s">
        <v>642</v>
      </c>
      <c r="EDM3" s="1" t="s">
        <v>642</v>
      </c>
      <c r="EDN3" s="1" t="s">
        <v>642</v>
      </c>
      <c r="EDO3" s="1" t="s">
        <v>642</v>
      </c>
      <c r="EDP3" s="1" t="s">
        <v>642</v>
      </c>
      <c r="EDQ3" s="1" t="s">
        <v>642</v>
      </c>
      <c r="EDR3" s="1" t="s">
        <v>642</v>
      </c>
      <c r="EDS3" s="1" t="s">
        <v>642</v>
      </c>
      <c r="EDT3" s="1" t="s">
        <v>642</v>
      </c>
      <c r="EDU3" s="1" t="s">
        <v>642</v>
      </c>
      <c r="EDV3" s="1" t="s">
        <v>642</v>
      </c>
      <c r="EDW3" s="1" t="s">
        <v>642</v>
      </c>
      <c r="EDX3" s="1" t="s">
        <v>642</v>
      </c>
      <c r="EDY3" s="1" t="s">
        <v>642</v>
      </c>
      <c r="EDZ3" s="1" t="s">
        <v>642</v>
      </c>
      <c r="EEA3" s="1" t="s">
        <v>642</v>
      </c>
      <c r="EEB3" s="1" t="s">
        <v>642</v>
      </c>
      <c r="EEC3" s="1" t="s">
        <v>642</v>
      </c>
      <c r="EED3" s="1" t="s">
        <v>642</v>
      </c>
      <c r="EEE3" s="1" t="s">
        <v>642</v>
      </c>
      <c r="EEF3" s="1" t="s">
        <v>642</v>
      </c>
      <c r="EEG3" s="1" t="s">
        <v>642</v>
      </c>
      <c r="EEH3" s="1" t="s">
        <v>642</v>
      </c>
      <c r="EEI3" s="1" t="s">
        <v>642</v>
      </c>
      <c r="EEJ3" s="1" t="s">
        <v>642</v>
      </c>
      <c r="EEK3" s="1" t="s">
        <v>642</v>
      </c>
      <c r="EEL3" s="1" t="s">
        <v>642</v>
      </c>
      <c r="EEM3" s="1" t="s">
        <v>642</v>
      </c>
      <c r="EEN3" s="1" t="s">
        <v>642</v>
      </c>
      <c r="EEO3" s="1" t="s">
        <v>642</v>
      </c>
      <c r="EEP3" s="1" t="s">
        <v>642</v>
      </c>
      <c r="EEQ3" s="1" t="s">
        <v>642</v>
      </c>
      <c r="EER3" s="1" t="s">
        <v>642</v>
      </c>
      <c r="EES3" s="1" t="s">
        <v>642</v>
      </c>
      <c r="EET3" s="1" t="s">
        <v>642</v>
      </c>
      <c r="EEU3" s="1" t="s">
        <v>642</v>
      </c>
      <c r="EEV3" s="1" t="s">
        <v>642</v>
      </c>
      <c r="EEW3" s="1" t="s">
        <v>642</v>
      </c>
      <c r="EEX3" s="1" t="s">
        <v>642</v>
      </c>
      <c r="EEY3" s="1" t="s">
        <v>642</v>
      </c>
      <c r="EEZ3" s="1" t="s">
        <v>642</v>
      </c>
      <c r="EFA3" s="1" t="s">
        <v>642</v>
      </c>
      <c r="EFB3" s="1" t="s">
        <v>642</v>
      </c>
      <c r="EFC3" s="1" t="s">
        <v>642</v>
      </c>
      <c r="EFD3" s="1" t="s">
        <v>642</v>
      </c>
      <c r="EFE3" s="1" t="s">
        <v>642</v>
      </c>
      <c r="EFF3" s="1" t="s">
        <v>642</v>
      </c>
      <c r="EFG3" s="1" t="s">
        <v>642</v>
      </c>
      <c r="EFH3" s="1" t="s">
        <v>642</v>
      </c>
      <c r="EFI3" s="1" t="s">
        <v>642</v>
      </c>
      <c r="EFJ3" s="1" t="s">
        <v>642</v>
      </c>
      <c r="EFK3" s="1" t="s">
        <v>642</v>
      </c>
      <c r="EFL3" s="1" t="s">
        <v>642</v>
      </c>
      <c r="EFM3" s="1" t="s">
        <v>642</v>
      </c>
      <c r="EFN3" s="1" t="s">
        <v>642</v>
      </c>
      <c r="EFO3" s="1" t="s">
        <v>642</v>
      </c>
      <c r="EFP3" s="1" t="s">
        <v>642</v>
      </c>
      <c r="EFQ3" s="1" t="s">
        <v>642</v>
      </c>
      <c r="EFR3" s="1" t="s">
        <v>642</v>
      </c>
      <c r="EFS3" s="1" t="s">
        <v>642</v>
      </c>
      <c r="EFT3" s="1" t="s">
        <v>642</v>
      </c>
      <c r="EFU3" s="1" t="s">
        <v>642</v>
      </c>
      <c r="EFV3" s="1" t="s">
        <v>642</v>
      </c>
      <c r="EFW3" s="1" t="s">
        <v>642</v>
      </c>
      <c r="EFX3" s="1" t="s">
        <v>642</v>
      </c>
      <c r="EFY3" s="1" t="s">
        <v>642</v>
      </c>
      <c r="EFZ3" s="1" t="s">
        <v>642</v>
      </c>
      <c r="EGA3" s="1" t="s">
        <v>642</v>
      </c>
      <c r="EGB3" s="1" t="s">
        <v>642</v>
      </c>
      <c r="EGC3" s="1" t="s">
        <v>642</v>
      </c>
      <c r="EGD3" s="1" t="s">
        <v>642</v>
      </c>
      <c r="EGE3" s="1" t="s">
        <v>642</v>
      </c>
      <c r="EGF3" s="1" t="s">
        <v>642</v>
      </c>
      <c r="EGG3" s="1" t="s">
        <v>642</v>
      </c>
      <c r="EGH3" s="1" t="s">
        <v>642</v>
      </c>
      <c r="EGI3" s="1" t="s">
        <v>642</v>
      </c>
      <c r="EGJ3" s="1" t="s">
        <v>642</v>
      </c>
      <c r="EGK3" s="1" t="s">
        <v>642</v>
      </c>
      <c r="EGL3" s="1" t="s">
        <v>642</v>
      </c>
      <c r="EGM3" s="1" t="s">
        <v>642</v>
      </c>
      <c r="EGN3" s="1" t="s">
        <v>642</v>
      </c>
      <c r="EGO3" s="1" t="s">
        <v>642</v>
      </c>
      <c r="EGP3" s="1" t="s">
        <v>642</v>
      </c>
      <c r="EGQ3" s="1" t="s">
        <v>642</v>
      </c>
      <c r="EGR3" s="1" t="s">
        <v>642</v>
      </c>
      <c r="EGS3" s="1" t="s">
        <v>642</v>
      </c>
      <c r="EGT3" s="1" t="s">
        <v>642</v>
      </c>
      <c r="EGU3" s="1" t="s">
        <v>642</v>
      </c>
      <c r="EGV3" s="1" t="s">
        <v>642</v>
      </c>
      <c r="EGW3" s="1" t="s">
        <v>642</v>
      </c>
      <c r="EGX3" s="1" t="s">
        <v>642</v>
      </c>
      <c r="EGY3" s="1" t="s">
        <v>642</v>
      </c>
      <c r="EGZ3" s="1" t="s">
        <v>642</v>
      </c>
      <c r="EHA3" s="1" t="s">
        <v>642</v>
      </c>
      <c r="EHB3" s="1" t="s">
        <v>642</v>
      </c>
      <c r="EHC3" s="1" t="s">
        <v>642</v>
      </c>
      <c r="EHD3" s="1" t="s">
        <v>642</v>
      </c>
      <c r="EHE3" s="1" t="s">
        <v>642</v>
      </c>
      <c r="EHF3" s="1" t="s">
        <v>642</v>
      </c>
      <c r="EHG3" s="1" t="s">
        <v>642</v>
      </c>
      <c r="EHH3" s="1" t="s">
        <v>642</v>
      </c>
      <c r="EHI3" s="1" t="s">
        <v>642</v>
      </c>
      <c r="EHJ3" s="1" t="s">
        <v>642</v>
      </c>
      <c r="EHK3" s="1" t="s">
        <v>642</v>
      </c>
      <c r="EHL3" s="1" t="s">
        <v>642</v>
      </c>
      <c r="EHM3" s="1" t="s">
        <v>642</v>
      </c>
      <c r="EHN3" s="1" t="s">
        <v>642</v>
      </c>
      <c r="EHO3" s="1" t="s">
        <v>642</v>
      </c>
      <c r="EHP3" s="1" t="s">
        <v>642</v>
      </c>
      <c r="EHQ3" s="1" t="s">
        <v>642</v>
      </c>
      <c r="EHR3" s="1" t="s">
        <v>642</v>
      </c>
      <c r="EHS3" s="1" t="s">
        <v>642</v>
      </c>
      <c r="EHT3" s="1" t="s">
        <v>642</v>
      </c>
      <c r="EHU3" s="1" t="s">
        <v>642</v>
      </c>
      <c r="EHV3" s="1" t="s">
        <v>642</v>
      </c>
      <c r="EHW3" s="1" t="s">
        <v>642</v>
      </c>
      <c r="EHX3" s="1" t="s">
        <v>642</v>
      </c>
      <c r="EHY3" s="1" t="s">
        <v>642</v>
      </c>
      <c r="EHZ3" s="1" t="s">
        <v>642</v>
      </c>
      <c r="EIA3" s="1" t="s">
        <v>642</v>
      </c>
      <c r="EIB3" s="1" t="s">
        <v>642</v>
      </c>
      <c r="EIC3" s="1" t="s">
        <v>642</v>
      </c>
      <c r="EID3" s="1" t="s">
        <v>642</v>
      </c>
      <c r="EIE3" s="1" t="s">
        <v>642</v>
      </c>
      <c r="EIF3" s="1" t="s">
        <v>642</v>
      </c>
      <c r="EIG3" s="1" t="s">
        <v>642</v>
      </c>
      <c r="EIH3" s="1" t="s">
        <v>642</v>
      </c>
      <c r="EII3" s="1" t="s">
        <v>642</v>
      </c>
      <c r="EIJ3" s="1" t="s">
        <v>642</v>
      </c>
      <c r="EIK3" s="1" t="s">
        <v>642</v>
      </c>
      <c r="EIL3" s="1" t="s">
        <v>642</v>
      </c>
      <c r="EIM3" s="1" t="s">
        <v>642</v>
      </c>
      <c r="EIN3" s="1" t="s">
        <v>642</v>
      </c>
      <c r="EIO3" s="1" t="s">
        <v>642</v>
      </c>
      <c r="EIP3" s="1" t="s">
        <v>642</v>
      </c>
      <c r="EIQ3" s="1" t="s">
        <v>642</v>
      </c>
      <c r="EIR3" s="1" t="s">
        <v>642</v>
      </c>
      <c r="EIS3" s="1" t="s">
        <v>642</v>
      </c>
      <c r="EIT3" s="1" t="s">
        <v>642</v>
      </c>
      <c r="EIU3" s="1" t="s">
        <v>642</v>
      </c>
      <c r="EIV3" s="1" t="s">
        <v>642</v>
      </c>
      <c r="EIW3" s="1" t="s">
        <v>642</v>
      </c>
      <c r="EIX3" s="1" t="s">
        <v>642</v>
      </c>
      <c r="EIY3" s="1" t="s">
        <v>642</v>
      </c>
      <c r="EIZ3" s="1" t="s">
        <v>642</v>
      </c>
      <c r="EJA3" s="1" t="s">
        <v>642</v>
      </c>
      <c r="EJB3" s="1" t="s">
        <v>642</v>
      </c>
      <c r="EJC3" s="1" t="s">
        <v>642</v>
      </c>
      <c r="EJD3" s="1" t="s">
        <v>642</v>
      </c>
      <c r="EJE3" s="1" t="s">
        <v>642</v>
      </c>
      <c r="EJF3" s="1" t="s">
        <v>642</v>
      </c>
      <c r="EJG3" s="1" t="s">
        <v>642</v>
      </c>
      <c r="EJH3" s="1" t="s">
        <v>642</v>
      </c>
      <c r="EJI3" s="1" t="s">
        <v>642</v>
      </c>
      <c r="EJJ3" s="1" t="s">
        <v>642</v>
      </c>
      <c r="EJK3" s="1" t="s">
        <v>642</v>
      </c>
      <c r="EJL3" s="1" t="s">
        <v>642</v>
      </c>
      <c r="EJM3" s="1" t="s">
        <v>642</v>
      </c>
      <c r="EJN3" s="1" t="s">
        <v>642</v>
      </c>
      <c r="EJO3" s="1" t="s">
        <v>642</v>
      </c>
      <c r="EJP3" s="1" t="s">
        <v>642</v>
      </c>
      <c r="EJQ3" s="1" t="s">
        <v>642</v>
      </c>
      <c r="EJR3" s="1" t="s">
        <v>642</v>
      </c>
      <c r="EJS3" s="1" t="s">
        <v>642</v>
      </c>
      <c r="EJT3" s="1" t="s">
        <v>642</v>
      </c>
      <c r="EJU3" s="1" t="s">
        <v>642</v>
      </c>
      <c r="EJV3" s="1" t="s">
        <v>642</v>
      </c>
      <c r="EJW3" s="1" t="s">
        <v>642</v>
      </c>
      <c r="EJX3" s="1" t="s">
        <v>642</v>
      </c>
      <c r="EJY3" s="1" t="s">
        <v>642</v>
      </c>
      <c r="EJZ3" s="1" t="s">
        <v>642</v>
      </c>
      <c r="EKA3" s="1" t="s">
        <v>642</v>
      </c>
      <c r="EKB3" s="1" t="s">
        <v>642</v>
      </c>
      <c r="EKC3" s="1" t="s">
        <v>642</v>
      </c>
      <c r="EKD3" s="1" t="s">
        <v>642</v>
      </c>
      <c r="EKE3" s="1" t="s">
        <v>642</v>
      </c>
      <c r="EKF3" s="1" t="s">
        <v>642</v>
      </c>
      <c r="EKG3" s="1" t="s">
        <v>642</v>
      </c>
      <c r="EKH3" s="1" t="s">
        <v>642</v>
      </c>
      <c r="EKI3" s="1" t="s">
        <v>642</v>
      </c>
      <c r="EKJ3" s="1" t="s">
        <v>642</v>
      </c>
      <c r="EKK3" s="1" t="s">
        <v>642</v>
      </c>
      <c r="EKL3" s="1" t="s">
        <v>642</v>
      </c>
      <c r="EKM3" s="1" t="s">
        <v>642</v>
      </c>
      <c r="EKN3" s="1" t="s">
        <v>642</v>
      </c>
      <c r="EKO3" s="1" t="s">
        <v>642</v>
      </c>
      <c r="EKP3" s="1" t="s">
        <v>642</v>
      </c>
      <c r="EKQ3" s="1" t="s">
        <v>642</v>
      </c>
      <c r="EKR3" s="1" t="s">
        <v>642</v>
      </c>
      <c r="EKS3" s="1" t="s">
        <v>642</v>
      </c>
      <c r="EKT3" s="1" t="s">
        <v>642</v>
      </c>
      <c r="EKU3" s="1" t="s">
        <v>642</v>
      </c>
      <c r="EKV3" s="1" t="s">
        <v>642</v>
      </c>
      <c r="EKW3" s="1" t="s">
        <v>642</v>
      </c>
      <c r="EKX3" s="1" t="s">
        <v>642</v>
      </c>
      <c r="EKY3" s="1" t="s">
        <v>642</v>
      </c>
      <c r="EKZ3" s="1" t="s">
        <v>642</v>
      </c>
      <c r="ELA3" s="1" t="s">
        <v>642</v>
      </c>
      <c r="ELB3" s="1" t="s">
        <v>642</v>
      </c>
      <c r="ELC3" s="1" t="s">
        <v>642</v>
      </c>
      <c r="ELD3" s="1" t="s">
        <v>642</v>
      </c>
      <c r="ELE3" s="1" t="s">
        <v>642</v>
      </c>
      <c r="ELF3" s="1" t="s">
        <v>642</v>
      </c>
      <c r="ELG3" s="1" t="s">
        <v>642</v>
      </c>
      <c r="ELH3" s="1" t="s">
        <v>642</v>
      </c>
      <c r="ELI3" s="1" t="s">
        <v>642</v>
      </c>
      <c r="ELJ3" s="1" t="s">
        <v>642</v>
      </c>
      <c r="ELK3" s="1" t="s">
        <v>642</v>
      </c>
      <c r="ELL3" s="1" t="s">
        <v>642</v>
      </c>
      <c r="ELM3" s="1" t="s">
        <v>642</v>
      </c>
      <c r="ELN3" s="1" t="s">
        <v>642</v>
      </c>
      <c r="ELO3" s="1" t="s">
        <v>642</v>
      </c>
      <c r="ELP3" s="1" t="s">
        <v>642</v>
      </c>
      <c r="ELQ3" s="1" t="s">
        <v>642</v>
      </c>
      <c r="ELR3" s="1" t="s">
        <v>642</v>
      </c>
      <c r="ELS3" s="1" t="s">
        <v>642</v>
      </c>
      <c r="ELT3" s="1" t="s">
        <v>642</v>
      </c>
      <c r="ELU3" s="1" t="s">
        <v>642</v>
      </c>
      <c r="ELV3" s="1" t="s">
        <v>642</v>
      </c>
      <c r="ELW3" s="1" t="s">
        <v>642</v>
      </c>
      <c r="ELX3" s="1" t="s">
        <v>642</v>
      </c>
      <c r="ELY3" s="1" t="s">
        <v>642</v>
      </c>
      <c r="ELZ3" s="1" t="s">
        <v>642</v>
      </c>
      <c r="EMA3" s="1" t="s">
        <v>642</v>
      </c>
      <c r="EMB3" s="1" t="s">
        <v>642</v>
      </c>
      <c r="EMC3" s="1" t="s">
        <v>642</v>
      </c>
      <c r="EMD3" s="1" t="s">
        <v>642</v>
      </c>
      <c r="EME3" s="1" t="s">
        <v>642</v>
      </c>
      <c r="EMF3" s="1" t="s">
        <v>642</v>
      </c>
      <c r="EMG3" s="1" t="s">
        <v>642</v>
      </c>
      <c r="EMH3" s="1" t="s">
        <v>642</v>
      </c>
      <c r="EMI3" s="1" t="s">
        <v>642</v>
      </c>
      <c r="EMJ3" s="1" t="s">
        <v>642</v>
      </c>
      <c r="EMK3" s="1" t="s">
        <v>642</v>
      </c>
      <c r="EML3" s="1" t="s">
        <v>642</v>
      </c>
      <c r="EMM3" s="1" t="s">
        <v>642</v>
      </c>
      <c r="EMN3" s="1" t="s">
        <v>642</v>
      </c>
      <c r="EMO3" s="1" t="s">
        <v>642</v>
      </c>
      <c r="EMP3" s="1" t="s">
        <v>642</v>
      </c>
      <c r="EMQ3" s="1" t="s">
        <v>642</v>
      </c>
      <c r="EMR3" s="1" t="s">
        <v>642</v>
      </c>
      <c r="EMS3" s="1" t="s">
        <v>642</v>
      </c>
      <c r="EMT3" s="1" t="s">
        <v>642</v>
      </c>
      <c r="EMU3" s="1" t="s">
        <v>642</v>
      </c>
      <c r="EMV3" s="1" t="s">
        <v>642</v>
      </c>
      <c r="EMW3" s="1" t="s">
        <v>642</v>
      </c>
      <c r="EMX3" s="1" t="s">
        <v>642</v>
      </c>
      <c r="EMY3" s="1" t="s">
        <v>642</v>
      </c>
      <c r="EMZ3" s="1" t="s">
        <v>642</v>
      </c>
      <c r="ENA3" s="1" t="s">
        <v>642</v>
      </c>
      <c r="ENB3" s="1" t="s">
        <v>642</v>
      </c>
      <c r="ENC3" s="1" t="s">
        <v>642</v>
      </c>
      <c r="END3" s="1" t="s">
        <v>642</v>
      </c>
      <c r="ENE3" s="1" t="s">
        <v>642</v>
      </c>
      <c r="ENF3" s="1" t="s">
        <v>642</v>
      </c>
      <c r="ENG3" s="1" t="s">
        <v>642</v>
      </c>
      <c r="ENH3" s="1" t="s">
        <v>642</v>
      </c>
      <c r="ENI3" s="1" t="s">
        <v>642</v>
      </c>
      <c r="ENJ3" s="1" t="s">
        <v>642</v>
      </c>
      <c r="ENK3" s="1" t="s">
        <v>642</v>
      </c>
      <c r="ENL3" s="1" t="s">
        <v>642</v>
      </c>
      <c r="ENM3" s="1" t="s">
        <v>642</v>
      </c>
      <c r="ENN3" s="1" t="s">
        <v>642</v>
      </c>
      <c r="ENO3" s="1" t="s">
        <v>642</v>
      </c>
      <c r="ENP3" s="1" t="s">
        <v>642</v>
      </c>
      <c r="ENQ3" s="1" t="s">
        <v>642</v>
      </c>
      <c r="ENR3" s="1" t="s">
        <v>642</v>
      </c>
      <c r="ENS3" s="1" t="s">
        <v>642</v>
      </c>
      <c r="ENT3" s="1" t="s">
        <v>642</v>
      </c>
      <c r="ENU3" s="1" t="s">
        <v>642</v>
      </c>
      <c r="ENV3" s="1" t="s">
        <v>642</v>
      </c>
      <c r="ENW3" s="1" t="s">
        <v>642</v>
      </c>
      <c r="ENX3" s="1" t="s">
        <v>642</v>
      </c>
      <c r="ENY3" s="1" t="s">
        <v>642</v>
      </c>
      <c r="ENZ3" s="1" t="s">
        <v>642</v>
      </c>
      <c r="EOA3" s="1" t="s">
        <v>642</v>
      </c>
      <c r="EOB3" s="1" t="s">
        <v>642</v>
      </c>
      <c r="EOC3" s="1" t="s">
        <v>642</v>
      </c>
      <c r="EOD3" s="1" t="s">
        <v>642</v>
      </c>
      <c r="EOE3" s="1" t="s">
        <v>642</v>
      </c>
      <c r="EOF3" s="1" t="s">
        <v>642</v>
      </c>
      <c r="EOG3" s="1" t="s">
        <v>642</v>
      </c>
      <c r="EOH3" s="1" t="s">
        <v>642</v>
      </c>
      <c r="EOI3" s="1" t="s">
        <v>642</v>
      </c>
      <c r="EOJ3" s="1" t="s">
        <v>642</v>
      </c>
      <c r="EOK3" s="1" t="s">
        <v>642</v>
      </c>
      <c r="EOL3" s="1" t="s">
        <v>642</v>
      </c>
      <c r="EOM3" s="1" t="s">
        <v>642</v>
      </c>
      <c r="EON3" s="1" t="s">
        <v>642</v>
      </c>
      <c r="EOO3" s="1" t="s">
        <v>642</v>
      </c>
      <c r="EOP3" s="1" t="s">
        <v>642</v>
      </c>
      <c r="EOQ3" s="1" t="s">
        <v>642</v>
      </c>
      <c r="EOR3" s="1" t="s">
        <v>642</v>
      </c>
      <c r="EOS3" s="1" t="s">
        <v>642</v>
      </c>
      <c r="EOT3" s="1" t="s">
        <v>642</v>
      </c>
      <c r="EOU3" s="1" t="s">
        <v>642</v>
      </c>
      <c r="EOV3" s="1" t="s">
        <v>642</v>
      </c>
      <c r="EOW3" s="1" t="s">
        <v>642</v>
      </c>
      <c r="EOX3" s="1" t="s">
        <v>642</v>
      </c>
      <c r="EOY3" s="1" t="s">
        <v>642</v>
      </c>
      <c r="EOZ3" s="1" t="s">
        <v>642</v>
      </c>
      <c r="EPA3" s="1" t="s">
        <v>642</v>
      </c>
      <c r="EPB3" s="1" t="s">
        <v>642</v>
      </c>
      <c r="EPC3" s="1" t="s">
        <v>642</v>
      </c>
      <c r="EPD3" s="1" t="s">
        <v>642</v>
      </c>
      <c r="EPE3" s="1" t="s">
        <v>642</v>
      </c>
      <c r="EPF3" s="1" t="s">
        <v>642</v>
      </c>
      <c r="EPG3" s="1" t="s">
        <v>642</v>
      </c>
      <c r="EPH3" s="1" t="s">
        <v>642</v>
      </c>
      <c r="EPI3" s="1" t="s">
        <v>642</v>
      </c>
      <c r="EPJ3" s="1" t="s">
        <v>642</v>
      </c>
      <c r="EPK3" s="1" t="s">
        <v>642</v>
      </c>
      <c r="EPL3" s="1" t="s">
        <v>642</v>
      </c>
      <c r="EPM3" s="1" t="s">
        <v>642</v>
      </c>
      <c r="EPN3" s="1" t="s">
        <v>642</v>
      </c>
      <c r="EPO3" s="1" t="s">
        <v>642</v>
      </c>
      <c r="EPP3" s="1" t="s">
        <v>642</v>
      </c>
      <c r="EPQ3" s="1" t="s">
        <v>642</v>
      </c>
      <c r="EPR3" s="1" t="s">
        <v>642</v>
      </c>
      <c r="EPS3" s="1" t="s">
        <v>642</v>
      </c>
      <c r="EPT3" s="1" t="s">
        <v>642</v>
      </c>
      <c r="EPU3" s="1" t="s">
        <v>642</v>
      </c>
      <c r="EPV3" s="1" t="s">
        <v>642</v>
      </c>
      <c r="EPW3" s="1" t="s">
        <v>642</v>
      </c>
      <c r="EPX3" s="1" t="s">
        <v>642</v>
      </c>
      <c r="EPY3" s="1" t="s">
        <v>642</v>
      </c>
      <c r="EPZ3" s="1" t="s">
        <v>642</v>
      </c>
      <c r="EQA3" s="1" t="s">
        <v>642</v>
      </c>
      <c r="EQB3" s="1" t="s">
        <v>642</v>
      </c>
      <c r="EQC3" s="1" t="s">
        <v>642</v>
      </c>
      <c r="EQD3" s="1" t="s">
        <v>642</v>
      </c>
      <c r="EQE3" s="1" t="s">
        <v>642</v>
      </c>
      <c r="EQF3" s="1" t="s">
        <v>642</v>
      </c>
      <c r="EQG3" s="1" t="s">
        <v>642</v>
      </c>
      <c r="EQH3" s="1" t="s">
        <v>642</v>
      </c>
      <c r="EQI3" s="1" t="s">
        <v>642</v>
      </c>
      <c r="EQJ3" s="1" t="s">
        <v>642</v>
      </c>
      <c r="EQK3" s="1" t="s">
        <v>642</v>
      </c>
      <c r="EQL3" s="1" t="s">
        <v>642</v>
      </c>
      <c r="EQM3" s="1" t="s">
        <v>642</v>
      </c>
      <c r="EQN3" s="1" t="s">
        <v>642</v>
      </c>
      <c r="EQO3" s="1" t="s">
        <v>642</v>
      </c>
      <c r="EQP3" s="1" t="s">
        <v>642</v>
      </c>
      <c r="EQQ3" s="1" t="s">
        <v>642</v>
      </c>
      <c r="EQR3" s="1" t="s">
        <v>642</v>
      </c>
      <c r="EQS3" s="1" t="s">
        <v>642</v>
      </c>
      <c r="EQT3" s="1" t="s">
        <v>642</v>
      </c>
      <c r="EQU3" s="1" t="s">
        <v>642</v>
      </c>
      <c r="EQV3" s="1" t="s">
        <v>642</v>
      </c>
      <c r="EQW3" s="1" t="s">
        <v>642</v>
      </c>
      <c r="EQX3" s="1" t="s">
        <v>642</v>
      </c>
      <c r="EQY3" s="1" t="s">
        <v>642</v>
      </c>
      <c r="EQZ3" s="1" t="s">
        <v>642</v>
      </c>
      <c r="ERA3" s="1" t="s">
        <v>642</v>
      </c>
      <c r="ERB3" s="1" t="s">
        <v>642</v>
      </c>
      <c r="ERC3" s="1" t="s">
        <v>642</v>
      </c>
      <c r="ERD3" s="1" t="s">
        <v>642</v>
      </c>
      <c r="ERE3" s="1" t="s">
        <v>642</v>
      </c>
      <c r="ERF3" s="1" t="s">
        <v>642</v>
      </c>
      <c r="ERG3" s="1" t="s">
        <v>642</v>
      </c>
      <c r="ERH3" s="1" t="s">
        <v>642</v>
      </c>
      <c r="ERI3" s="1" t="s">
        <v>642</v>
      </c>
      <c r="ERJ3" s="1" t="s">
        <v>642</v>
      </c>
      <c r="ERK3" s="1" t="s">
        <v>642</v>
      </c>
      <c r="ERL3" s="1" t="s">
        <v>642</v>
      </c>
      <c r="ERM3" s="1" t="s">
        <v>642</v>
      </c>
      <c r="ERN3" s="1" t="s">
        <v>642</v>
      </c>
      <c r="ERO3" s="1" t="s">
        <v>642</v>
      </c>
      <c r="ERP3" s="1" t="s">
        <v>642</v>
      </c>
      <c r="ERQ3" s="1" t="s">
        <v>642</v>
      </c>
      <c r="ERR3" s="1" t="s">
        <v>642</v>
      </c>
      <c r="ERS3" s="1" t="s">
        <v>642</v>
      </c>
      <c r="ERT3" s="1" t="s">
        <v>642</v>
      </c>
      <c r="ERU3" s="1" t="s">
        <v>642</v>
      </c>
      <c r="ERV3" s="1" t="s">
        <v>642</v>
      </c>
      <c r="ERW3" s="1" t="s">
        <v>642</v>
      </c>
      <c r="ERX3" s="1" t="s">
        <v>642</v>
      </c>
      <c r="ERY3" s="1" t="s">
        <v>642</v>
      </c>
      <c r="ERZ3" s="1" t="s">
        <v>642</v>
      </c>
      <c r="ESA3" s="1" t="s">
        <v>642</v>
      </c>
      <c r="ESB3" s="1" t="s">
        <v>642</v>
      </c>
      <c r="ESC3" s="1" t="s">
        <v>642</v>
      </c>
      <c r="ESD3" s="1" t="s">
        <v>642</v>
      </c>
      <c r="ESE3" s="1" t="s">
        <v>642</v>
      </c>
      <c r="ESF3" s="1" t="s">
        <v>642</v>
      </c>
      <c r="ESG3" s="1" t="s">
        <v>642</v>
      </c>
      <c r="ESH3" s="1" t="s">
        <v>642</v>
      </c>
      <c r="ESI3" s="1" t="s">
        <v>642</v>
      </c>
      <c r="ESJ3" s="1" t="s">
        <v>642</v>
      </c>
      <c r="ESK3" s="1" t="s">
        <v>642</v>
      </c>
      <c r="ESL3" s="1" t="s">
        <v>642</v>
      </c>
      <c r="ESM3" s="1" t="s">
        <v>642</v>
      </c>
      <c r="ESN3" s="1" t="s">
        <v>642</v>
      </c>
      <c r="ESO3" s="1" t="s">
        <v>642</v>
      </c>
      <c r="ESP3" s="1" t="s">
        <v>642</v>
      </c>
      <c r="ESQ3" s="1" t="s">
        <v>642</v>
      </c>
      <c r="ESR3" s="1" t="s">
        <v>642</v>
      </c>
      <c r="ESS3" s="1" t="s">
        <v>642</v>
      </c>
      <c r="EST3" s="1" t="s">
        <v>642</v>
      </c>
      <c r="ESU3" s="1" t="s">
        <v>642</v>
      </c>
      <c r="ESV3" s="1" t="s">
        <v>642</v>
      </c>
      <c r="ESW3" s="1" t="s">
        <v>642</v>
      </c>
      <c r="ESX3" s="1" t="s">
        <v>642</v>
      </c>
      <c r="ESY3" s="1" t="s">
        <v>642</v>
      </c>
      <c r="ESZ3" s="1" t="s">
        <v>642</v>
      </c>
      <c r="ETA3" s="1" t="s">
        <v>642</v>
      </c>
      <c r="ETB3" s="1" t="s">
        <v>642</v>
      </c>
      <c r="ETC3" s="1" t="s">
        <v>642</v>
      </c>
      <c r="ETD3" s="1" t="s">
        <v>642</v>
      </c>
      <c r="ETE3" s="1" t="s">
        <v>642</v>
      </c>
      <c r="ETF3" s="1" t="s">
        <v>642</v>
      </c>
      <c r="ETG3" s="1" t="s">
        <v>642</v>
      </c>
      <c r="ETH3" s="1" t="s">
        <v>642</v>
      </c>
      <c r="ETI3" s="1" t="s">
        <v>642</v>
      </c>
      <c r="ETJ3" s="1" t="s">
        <v>642</v>
      </c>
      <c r="ETK3" s="1" t="s">
        <v>642</v>
      </c>
      <c r="ETL3" s="1" t="s">
        <v>642</v>
      </c>
      <c r="ETM3" s="1" t="s">
        <v>642</v>
      </c>
      <c r="ETN3" s="1" t="s">
        <v>642</v>
      </c>
      <c r="ETO3" s="1" t="s">
        <v>642</v>
      </c>
      <c r="ETP3" s="1" t="s">
        <v>642</v>
      </c>
      <c r="ETQ3" s="1" t="s">
        <v>642</v>
      </c>
      <c r="ETR3" s="1" t="s">
        <v>642</v>
      </c>
      <c r="ETS3" s="1" t="s">
        <v>642</v>
      </c>
      <c r="ETT3" s="1" t="s">
        <v>642</v>
      </c>
      <c r="ETU3" s="1" t="s">
        <v>642</v>
      </c>
      <c r="ETV3" s="1" t="s">
        <v>642</v>
      </c>
      <c r="ETW3" s="1" t="s">
        <v>642</v>
      </c>
      <c r="ETX3" s="1" t="s">
        <v>642</v>
      </c>
      <c r="ETY3" s="1" t="s">
        <v>642</v>
      </c>
      <c r="ETZ3" s="1" t="s">
        <v>642</v>
      </c>
      <c r="EUA3" s="1" t="s">
        <v>642</v>
      </c>
      <c r="EUB3" s="1" t="s">
        <v>642</v>
      </c>
      <c r="EUC3" s="1" t="s">
        <v>642</v>
      </c>
      <c r="EUD3" s="1" t="s">
        <v>642</v>
      </c>
      <c r="EUE3" s="1" t="s">
        <v>642</v>
      </c>
      <c r="EUF3" s="1" t="s">
        <v>642</v>
      </c>
      <c r="EUG3" s="1" t="s">
        <v>642</v>
      </c>
      <c r="EUH3" s="1" t="s">
        <v>642</v>
      </c>
      <c r="EUI3" s="1" t="s">
        <v>642</v>
      </c>
      <c r="EUJ3" s="1" t="s">
        <v>642</v>
      </c>
      <c r="EUK3" s="1" t="s">
        <v>642</v>
      </c>
      <c r="EUL3" s="1" t="s">
        <v>642</v>
      </c>
      <c r="EUM3" s="1" t="s">
        <v>642</v>
      </c>
      <c r="EUN3" s="1" t="s">
        <v>642</v>
      </c>
      <c r="EUO3" s="1" t="s">
        <v>642</v>
      </c>
      <c r="EUP3" s="1" t="s">
        <v>642</v>
      </c>
      <c r="EUQ3" s="1" t="s">
        <v>642</v>
      </c>
      <c r="EUR3" s="1" t="s">
        <v>642</v>
      </c>
      <c r="EUS3" s="1" t="s">
        <v>642</v>
      </c>
      <c r="EUT3" s="1" t="s">
        <v>642</v>
      </c>
      <c r="EUU3" s="1" t="s">
        <v>642</v>
      </c>
      <c r="EUV3" s="1" t="s">
        <v>642</v>
      </c>
      <c r="EUW3" s="1" t="s">
        <v>642</v>
      </c>
      <c r="EUX3" s="1" t="s">
        <v>642</v>
      </c>
      <c r="EUY3" s="1" t="s">
        <v>642</v>
      </c>
      <c r="EUZ3" s="1" t="s">
        <v>642</v>
      </c>
      <c r="EVA3" s="1" t="s">
        <v>642</v>
      </c>
      <c r="EVB3" s="1" t="s">
        <v>642</v>
      </c>
      <c r="EVC3" s="1" t="s">
        <v>642</v>
      </c>
      <c r="EVD3" s="1" t="s">
        <v>642</v>
      </c>
      <c r="EVE3" s="1" t="s">
        <v>642</v>
      </c>
      <c r="EVF3" s="1" t="s">
        <v>642</v>
      </c>
      <c r="EVG3" s="1" t="s">
        <v>642</v>
      </c>
      <c r="EVH3" s="1" t="s">
        <v>642</v>
      </c>
      <c r="EVI3" s="1" t="s">
        <v>642</v>
      </c>
      <c r="EVJ3" s="1" t="s">
        <v>642</v>
      </c>
      <c r="EVK3" s="1" t="s">
        <v>642</v>
      </c>
      <c r="EVL3" s="1" t="s">
        <v>642</v>
      </c>
      <c r="EVM3" s="1" t="s">
        <v>642</v>
      </c>
      <c r="EVN3" s="1" t="s">
        <v>642</v>
      </c>
      <c r="EVO3" s="1" t="s">
        <v>642</v>
      </c>
      <c r="EVP3" s="1" t="s">
        <v>642</v>
      </c>
      <c r="EVQ3" s="1" t="s">
        <v>642</v>
      </c>
      <c r="EVR3" s="1" t="s">
        <v>642</v>
      </c>
      <c r="EVS3" s="1" t="s">
        <v>642</v>
      </c>
      <c r="EVT3" s="1" t="s">
        <v>642</v>
      </c>
      <c r="EVU3" s="1" t="s">
        <v>642</v>
      </c>
      <c r="EVV3" s="1" t="s">
        <v>642</v>
      </c>
      <c r="EVW3" s="1" t="s">
        <v>642</v>
      </c>
      <c r="EVX3" s="1" t="s">
        <v>642</v>
      </c>
      <c r="EVY3" s="1" t="s">
        <v>642</v>
      </c>
      <c r="EVZ3" s="1" t="s">
        <v>642</v>
      </c>
      <c r="EWA3" s="1" t="s">
        <v>642</v>
      </c>
      <c r="EWB3" s="1" t="s">
        <v>642</v>
      </c>
      <c r="EWC3" s="1" t="s">
        <v>642</v>
      </c>
      <c r="EWD3" s="1" t="s">
        <v>642</v>
      </c>
      <c r="EWE3" s="1" t="s">
        <v>642</v>
      </c>
      <c r="EWF3" s="1" t="s">
        <v>642</v>
      </c>
      <c r="EWG3" s="1" t="s">
        <v>642</v>
      </c>
      <c r="EWH3" s="1" t="s">
        <v>642</v>
      </c>
      <c r="EWI3" s="1" t="s">
        <v>642</v>
      </c>
      <c r="EWJ3" s="1" t="s">
        <v>642</v>
      </c>
      <c r="EWK3" s="1" t="s">
        <v>642</v>
      </c>
      <c r="EWL3" s="1" t="s">
        <v>642</v>
      </c>
      <c r="EWM3" s="1" t="s">
        <v>642</v>
      </c>
      <c r="EWN3" s="1" t="s">
        <v>642</v>
      </c>
      <c r="EWO3" s="1" t="s">
        <v>642</v>
      </c>
      <c r="EWP3" s="1" t="s">
        <v>642</v>
      </c>
      <c r="EWQ3" s="1" t="s">
        <v>642</v>
      </c>
      <c r="EWR3" s="1" t="s">
        <v>642</v>
      </c>
      <c r="EWS3" s="1" t="s">
        <v>642</v>
      </c>
      <c r="EWT3" s="1" t="s">
        <v>642</v>
      </c>
      <c r="EWU3" s="1" t="s">
        <v>642</v>
      </c>
      <c r="EWV3" s="1" t="s">
        <v>642</v>
      </c>
      <c r="EWW3" s="1" t="s">
        <v>642</v>
      </c>
      <c r="EWX3" s="1" t="s">
        <v>642</v>
      </c>
      <c r="EWY3" s="1" t="s">
        <v>642</v>
      </c>
      <c r="EWZ3" s="1" t="s">
        <v>642</v>
      </c>
      <c r="EXA3" s="1" t="s">
        <v>642</v>
      </c>
      <c r="EXB3" s="1" t="s">
        <v>642</v>
      </c>
      <c r="EXC3" s="1" t="s">
        <v>642</v>
      </c>
      <c r="EXD3" s="1" t="s">
        <v>642</v>
      </c>
      <c r="EXE3" s="1" t="s">
        <v>642</v>
      </c>
      <c r="EXF3" s="1" t="s">
        <v>642</v>
      </c>
      <c r="EXG3" s="1" t="s">
        <v>642</v>
      </c>
      <c r="EXH3" s="1" t="s">
        <v>642</v>
      </c>
      <c r="EXI3" s="1" t="s">
        <v>642</v>
      </c>
      <c r="EXJ3" s="1" t="s">
        <v>642</v>
      </c>
      <c r="EXK3" s="1" t="s">
        <v>642</v>
      </c>
      <c r="EXL3" s="1" t="s">
        <v>642</v>
      </c>
      <c r="EXM3" s="1" t="s">
        <v>642</v>
      </c>
      <c r="EXN3" s="1" t="s">
        <v>642</v>
      </c>
      <c r="EXO3" s="1" t="s">
        <v>642</v>
      </c>
      <c r="EXP3" s="1" t="s">
        <v>642</v>
      </c>
      <c r="EXQ3" s="1" t="s">
        <v>642</v>
      </c>
      <c r="EXR3" s="1" t="s">
        <v>642</v>
      </c>
      <c r="EXS3" s="1" t="s">
        <v>642</v>
      </c>
      <c r="EXT3" s="1" t="s">
        <v>642</v>
      </c>
      <c r="EXU3" s="1" t="s">
        <v>642</v>
      </c>
      <c r="EXV3" s="1" t="s">
        <v>642</v>
      </c>
      <c r="EXW3" s="1" t="s">
        <v>642</v>
      </c>
      <c r="EXX3" s="1" t="s">
        <v>642</v>
      </c>
      <c r="EXY3" s="1" t="s">
        <v>642</v>
      </c>
      <c r="EXZ3" s="1" t="s">
        <v>642</v>
      </c>
      <c r="EYA3" s="1" t="s">
        <v>642</v>
      </c>
      <c r="EYB3" s="1" t="s">
        <v>642</v>
      </c>
      <c r="EYC3" s="1" t="s">
        <v>642</v>
      </c>
      <c r="EYD3" s="1" t="s">
        <v>642</v>
      </c>
      <c r="EYE3" s="1" t="s">
        <v>642</v>
      </c>
      <c r="EYF3" s="1" t="s">
        <v>642</v>
      </c>
      <c r="EYG3" s="1" t="s">
        <v>642</v>
      </c>
      <c r="EYH3" s="1" t="s">
        <v>642</v>
      </c>
      <c r="EYI3" s="1" t="s">
        <v>642</v>
      </c>
      <c r="EYJ3" s="1" t="s">
        <v>642</v>
      </c>
      <c r="EYK3" s="1" t="s">
        <v>642</v>
      </c>
      <c r="EYL3" s="1" t="s">
        <v>642</v>
      </c>
      <c r="EYM3" s="1" t="s">
        <v>642</v>
      </c>
      <c r="EYN3" s="1" t="s">
        <v>642</v>
      </c>
      <c r="EYO3" s="1" t="s">
        <v>642</v>
      </c>
      <c r="EYP3" s="1" t="s">
        <v>642</v>
      </c>
      <c r="EYQ3" s="1" t="s">
        <v>642</v>
      </c>
      <c r="EYR3" s="1" t="s">
        <v>642</v>
      </c>
      <c r="EYS3" s="1" t="s">
        <v>642</v>
      </c>
      <c r="EYT3" s="1" t="s">
        <v>642</v>
      </c>
      <c r="EYU3" s="1" t="s">
        <v>642</v>
      </c>
      <c r="EYV3" s="1" t="s">
        <v>642</v>
      </c>
      <c r="EYW3" s="1" t="s">
        <v>642</v>
      </c>
      <c r="EYX3" s="1" t="s">
        <v>642</v>
      </c>
      <c r="EYY3" s="1" t="s">
        <v>642</v>
      </c>
      <c r="EYZ3" s="1" t="s">
        <v>642</v>
      </c>
      <c r="EZA3" s="1" t="s">
        <v>642</v>
      </c>
      <c r="EZB3" s="1" t="s">
        <v>642</v>
      </c>
      <c r="EZC3" s="1" t="s">
        <v>642</v>
      </c>
      <c r="EZD3" s="1" t="s">
        <v>642</v>
      </c>
      <c r="EZE3" s="1" t="s">
        <v>642</v>
      </c>
      <c r="EZF3" s="1" t="s">
        <v>642</v>
      </c>
      <c r="EZG3" s="1" t="s">
        <v>642</v>
      </c>
      <c r="EZH3" s="1" t="s">
        <v>642</v>
      </c>
      <c r="EZI3" s="1" t="s">
        <v>642</v>
      </c>
      <c r="EZJ3" s="1" t="s">
        <v>642</v>
      </c>
      <c r="EZK3" s="1" t="s">
        <v>642</v>
      </c>
      <c r="EZL3" s="1" t="s">
        <v>642</v>
      </c>
      <c r="EZM3" s="1" t="s">
        <v>642</v>
      </c>
      <c r="EZN3" s="1" t="s">
        <v>642</v>
      </c>
      <c r="EZO3" s="1" t="s">
        <v>642</v>
      </c>
      <c r="EZP3" s="1" t="s">
        <v>642</v>
      </c>
      <c r="EZQ3" s="1" t="s">
        <v>642</v>
      </c>
      <c r="EZR3" s="1" t="s">
        <v>642</v>
      </c>
      <c r="EZS3" s="1" t="s">
        <v>642</v>
      </c>
      <c r="EZT3" s="1" t="s">
        <v>642</v>
      </c>
      <c r="EZU3" s="1" t="s">
        <v>642</v>
      </c>
      <c r="EZV3" s="1" t="s">
        <v>642</v>
      </c>
      <c r="EZW3" s="1" t="s">
        <v>642</v>
      </c>
      <c r="EZX3" s="1" t="s">
        <v>642</v>
      </c>
      <c r="EZY3" s="1" t="s">
        <v>642</v>
      </c>
      <c r="EZZ3" s="1" t="s">
        <v>642</v>
      </c>
      <c r="FAA3" s="1" t="s">
        <v>642</v>
      </c>
      <c r="FAB3" s="1" t="s">
        <v>642</v>
      </c>
      <c r="FAC3" s="1" t="s">
        <v>642</v>
      </c>
      <c r="FAD3" s="1" t="s">
        <v>642</v>
      </c>
      <c r="FAE3" s="1" t="s">
        <v>642</v>
      </c>
      <c r="FAF3" s="1" t="s">
        <v>642</v>
      </c>
      <c r="FAG3" s="1" t="s">
        <v>642</v>
      </c>
      <c r="FAH3" s="1" t="s">
        <v>642</v>
      </c>
      <c r="FAI3" s="1" t="s">
        <v>642</v>
      </c>
      <c r="FAJ3" s="1" t="s">
        <v>642</v>
      </c>
      <c r="FAK3" s="1" t="s">
        <v>642</v>
      </c>
      <c r="FAL3" s="1" t="s">
        <v>642</v>
      </c>
      <c r="FAM3" s="1" t="s">
        <v>642</v>
      </c>
      <c r="FAN3" s="1" t="s">
        <v>642</v>
      </c>
      <c r="FAO3" s="1" t="s">
        <v>642</v>
      </c>
      <c r="FAP3" s="1" t="s">
        <v>642</v>
      </c>
      <c r="FAQ3" s="1" t="s">
        <v>642</v>
      </c>
      <c r="FAR3" s="1" t="s">
        <v>642</v>
      </c>
      <c r="FAS3" s="1" t="s">
        <v>642</v>
      </c>
      <c r="FAT3" s="1" t="s">
        <v>642</v>
      </c>
      <c r="FAU3" s="1" t="s">
        <v>642</v>
      </c>
      <c r="FAV3" s="1" t="s">
        <v>642</v>
      </c>
      <c r="FAW3" s="1" t="s">
        <v>642</v>
      </c>
      <c r="FAX3" s="1" t="s">
        <v>642</v>
      </c>
      <c r="FAY3" s="1" t="s">
        <v>642</v>
      </c>
      <c r="FAZ3" s="1" t="s">
        <v>642</v>
      </c>
      <c r="FBA3" s="1" t="s">
        <v>642</v>
      </c>
      <c r="FBB3" s="1" t="s">
        <v>642</v>
      </c>
      <c r="FBC3" s="1" t="s">
        <v>642</v>
      </c>
      <c r="FBD3" s="1" t="s">
        <v>642</v>
      </c>
      <c r="FBE3" s="1" t="s">
        <v>642</v>
      </c>
      <c r="FBF3" s="1" t="s">
        <v>642</v>
      </c>
      <c r="FBG3" s="1" t="s">
        <v>642</v>
      </c>
      <c r="FBH3" s="1" t="s">
        <v>642</v>
      </c>
      <c r="FBI3" s="1" t="s">
        <v>642</v>
      </c>
      <c r="FBJ3" s="1" t="s">
        <v>642</v>
      </c>
      <c r="FBK3" s="1" t="s">
        <v>642</v>
      </c>
      <c r="FBL3" s="1" t="s">
        <v>642</v>
      </c>
      <c r="FBM3" s="1" t="s">
        <v>642</v>
      </c>
      <c r="FBN3" s="1" t="s">
        <v>642</v>
      </c>
      <c r="FBO3" s="1" t="s">
        <v>642</v>
      </c>
      <c r="FBP3" s="1" t="s">
        <v>642</v>
      </c>
      <c r="FBQ3" s="1" t="s">
        <v>642</v>
      </c>
      <c r="FBR3" s="1" t="s">
        <v>642</v>
      </c>
      <c r="FBS3" s="1" t="s">
        <v>642</v>
      </c>
      <c r="FBT3" s="1" t="s">
        <v>642</v>
      </c>
      <c r="FBU3" s="1" t="s">
        <v>642</v>
      </c>
      <c r="FBV3" s="1" t="s">
        <v>642</v>
      </c>
      <c r="FBW3" s="1" t="s">
        <v>642</v>
      </c>
      <c r="FBX3" s="1" t="s">
        <v>642</v>
      </c>
      <c r="FBY3" s="1" t="s">
        <v>642</v>
      </c>
      <c r="FBZ3" s="1" t="s">
        <v>642</v>
      </c>
      <c r="FCA3" s="1" t="s">
        <v>642</v>
      </c>
      <c r="FCB3" s="1" t="s">
        <v>642</v>
      </c>
      <c r="FCC3" s="1" t="s">
        <v>642</v>
      </c>
      <c r="FCD3" s="1" t="s">
        <v>642</v>
      </c>
      <c r="FCE3" s="1" t="s">
        <v>642</v>
      </c>
      <c r="FCF3" s="1" t="s">
        <v>642</v>
      </c>
      <c r="FCG3" s="1" t="s">
        <v>642</v>
      </c>
      <c r="FCH3" s="1" t="s">
        <v>642</v>
      </c>
      <c r="FCI3" s="1" t="s">
        <v>642</v>
      </c>
      <c r="FCJ3" s="1" t="s">
        <v>642</v>
      </c>
      <c r="FCK3" s="1" t="s">
        <v>642</v>
      </c>
      <c r="FCL3" s="1" t="s">
        <v>642</v>
      </c>
      <c r="FCM3" s="1" t="s">
        <v>642</v>
      </c>
      <c r="FCN3" s="1" t="s">
        <v>642</v>
      </c>
      <c r="FCO3" s="1" t="s">
        <v>642</v>
      </c>
      <c r="FCP3" s="1" t="s">
        <v>642</v>
      </c>
      <c r="FCQ3" s="1" t="s">
        <v>642</v>
      </c>
      <c r="FCR3" s="1" t="s">
        <v>642</v>
      </c>
      <c r="FCS3" s="1" t="s">
        <v>642</v>
      </c>
      <c r="FCT3" s="1" t="s">
        <v>642</v>
      </c>
      <c r="FCU3" s="1" t="s">
        <v>642</v>
      </c>
      <c r="FCV3" s="1" t="s">
        <v>642</v>
      </c>
      <c r="FCW3" s="1" t="s">
        <v>642</v>
      </c>
      <c r="FCX3" s="1" t="s">
        <v>642</v>
      </c>
      <c r="FCY3" s="1" t="s">
        <v>642</v>
      </c>
      <c r="FCZ3" s="1" t="s">
        <v>642</v>
      </c>
      <c r="FDA3" s="1" t="s">
        <v>642</v>
      </c>
      <c r="FDB3" s="1" t="s">
        <v>642</v>
      </c>
      <c r="FDC3" s="1" t="s">
        <v>642</v>
      </c>
      <c r="FDD3" s="1" t="s">
        <v>642</v>
      </c>
      <c r="FDE3" s="1" t="s">
        <v>642</v>
      </c>
      <c r="FDF3" s="1" t="s">
        <v>642</v>
      </c>
      <c r="FDG3" s="1" t="s">
        <v>642</v>
      </c>
      <c r="FDH3" s="1" t="s">
        <v>642</v>
      </c>
      <c r="FDI3" s="1" t="s">
        <v>642</v>
      </c>
      <c r="FDJ3" s="1" t="s">
        <v>642</v>
      </c>
      <c r="FDK3" s="1" t="s">
        <v>642</v>
      </c>
      <c r="FDL3" s="1" t="s">
        <v>642</v>
      </c>
      <c r="FDM3" s="1" t="s">
        <v>642</v>
      </c>
      <c r="FDN3" s="1" t="s">
        <v>642</v>
      </c>
      <c r="FDO3" s="1" t="s">
        <v>642</v>
      </c>
      <c r="FDP3" s="1" t="s">
        <v>642</v>
      </c>
      <c r="FDQ3" s="1" t="s">
        <v>642</v>
      </c>
      <c r="FDR3" s="1" t="s">
        <v>642</v>
      </c>
      <c r="FDS3" s="1" t="s">
        <v>642</v>
      </c>
      <c r="FDT3" s="1" t="s">
        <v>642</v>
      </c>
      <c r="FDU3" s="1" t="s">
        <v>642</v>
      </c>
      <c r="FDV3" s="1" t="s">
        <v>642</v>
      </c>
      <c r="FDW3" s="1" t="s">
        <v>642</v>
      </c>
      <c r="FDX3" s="1" t="s">
        <v>642</v>
      </c>
      <c r="FDY3" s="1" t="s">
        <v>642</v>
      </c>
      <c r="FDZ3" s="1" t="s">
        <v>642</v>
      </c>
      <c r="FEA3" s="1" t="s">
        <v>642</v>
      </c>
      <c r="FEB3" s="1" t="s">
        <v>642</v>
      </c>
      <c r="FEC3" s="1" t="s">
        <v>642</v>
      </c>
      <c r="FED3" s="1" t="s">
        <v>642</v>
      </c>
      <c r="FEE3" s="1" t="s">
        <v>642</v>
      </c>
      <c r="FEF3" s="1" t="s">
        <v>642</v>
      </c>
      <c r="FEG3" s="1" t="s">
        <v>642</v>
      </c>
      <c r="FEH3" s="1" t="s">
        <v>642</v>
      </c>
      <c r="FEI3" s="1" t="s">
        <v>642</v>
      </c>
      <c r="FEJ3" s="1" t="s">
        <v>642</v>
      </c>
      <c r="FEK3" s="1" t="s">
        <v>642</v>
      </c>
      <c r="FEL3" s="1" t="s">
        <v>642</v>
      </c>
      <c r="FEM3" s="1" t="s">
        <v>642</v>
      </c>
      <c r="FEN3" s="1" t="s">
        <v>642</v>
      </c>
      <c r="FEO3" s="1" t="s">
        <v>642</v>
      </c>
      <c r="FEP3" s="1" t="s">
        <v>642</v>
      </c>
      <c r="FEQ3" s="1" t="s">
        <v>642</v>
      </c>
      <c r="FER3" s="1" t="s">
        <v>642</v>
      </c>
      <c r="FES3" s="1" t="s">
        <v>642</v>
      </c>
      <c r="FET3" s="1" t="s">
        <v>642</v>
      </c>
      <c r="FEU3" s="1" t="s">
        <v>642</v>
      </c>
      <c r="FEV3" s="1" t="s">
        <v>642</v>
      </c>
      <c r="FEW3" s="1" t="s">
        <v>642</v>
      </c>
      <c r="FEX3" s="1" t="s">
        <v>642</v>
      </c>
      <c r="FEY3" s="1" t="s">
        <v>642</v>
      </c>
      <c r="FEZ3" s="1" t="s">
        <v>642</v>
      </c>
      <c r="FFA3" s="1" t="s">
        <v>642</v>
      </c>
      <c r="FFB3" s="1" t="s">
        <v>642</v>
      </c>
      <c r="FFC3" s="1" t="s">
        <v>642</v>
      </c>
      <c r="FFD3" s="1" t="s">
        <v>642</v>
      </c>
      <c r="FFE3" s="1" t="s">
        <v>642</v>
      </c>
      <c r="FFF3" s="1" t="s">
        <v>642</v>
      </c>
      <c r="FFG3" s="1" t="s">
        <v>642</v>
      </c>
      <c r="FFH3" s="1" t="s">
        <v>642</v>
      </c>
      <c r="FFI3" s="1" t="s">
        <v>642</v>
      </c>
      <c r="FFJ3" s="1" t="s">
        <v>642</v>
      </c>
      <c r="FFK3" s="1" t="s">
        <v>642</v>
      </c>
      <c r="FFL3" s="1" t="s">
        <v>642</v>
      </c>
      <c r="FFM3" s="1" t="s">
        <v>642</v>
      </c>
      <c r="FFN3" s="1" t="s">
        <v>642</v>
      </c>
      <c r="FFO3" s="1" t="s">
        <v>642</v>
      </c>
      <c r="FFP3" s="1" t="s">
        <v>642</v>
      </c>
      <c r="FFQ3" s="1" t="s">
        <v>642</v>
      </c>
      <c r="FFR3" s="1" t="s">
        <v>642</v>
      </c>
      <c r="FFS3" s="1" t="s">
        <v>642</v>
      </c>
      <c r="FFT3" s="1" t="s">
        <v>642</v>
      </c>
      <c r="FFU3" s="1" t="s">
        <v>642</v>
      </c>
      <c r="FFV3" s="1" t="s">
        <v>642</v>
      </c>
      <c r="FFW3" s="1" t="s">
        <v>642</v>
      </c>
      <c r="FFX3" s="1" t="s">
        <v>642</v>
      </c>
      <c r="FFY3" s="1" t="s">
        <v>642</v>
      </c>
      <c r="FFZ3" s="1" t="s">
        <v>642</v>
      </c>
      <c r="FGA3" s="1" t="s">
        <v>642</v>
      </c>
      <c r="FGB3" s="1" t="s">
        <v>642</v>
      </c>
      <c r="FGC3" s="1" t="s">
        <v>642</v>
      </c>
      <c r="FGD3" s="1" t="s">
        <v>642</v>
      </c>
      <c r="FGE3" s="1" t="s">
        <v>642</v>
      </c>
      <c r="FGF3" s="1" t="s">
        <v>642</v>
      </c>
      <c r="FGG3" s="1" t="s">
        <v>642</v>
      </c>
      <c r="FGH3" s="1" t="s">
        <v>642</v>
      </c>
      <c r="FGI3" s="1" t="s">
        <v>642</v>
      </c>
      <c r="FGJ3" s="1" t="s">
        <v>642</v>
      </c>
      <c r="FGK3" s="1" t="s">
        <v>642</v>
      </c>
      <c r="FGL3" s="1" t="s">
        <v>642</v>
      </c>
      <c r="FGM3" s="1" t="s">
        <v>642</v>
      </c>
      <c r="FGN3" s="1" t="s">
        <v>642</v>
      </c>
      <c r="FGO3" s="1" t="s">
        <v>642</v>
      </c>
      <c r="FGP3" s="1" t="s">
        <v>642</v>
      </c>
      <c r="FGQ3" s="1" t="s">
        <v>642</v>
      </c>
      <c r="FGR3" s="1" t="s">
        <v>642</v>
      </c>
      <c r="FGS3" s="1" t="s">
        <v>642</v>
      </c>
      <c r="FGT3" s="1" t="s">
        <v>642</v>
      </c>
      <c r="FGU3" s="1" t="s">
        <v>642</v>
      </c>
      <c r="FGV3" s="1" t="s">
        <v>642</v>
      </c>
      <c r="FGW3" s="1" t="s">
        <v>642</v>
      </c>
      <c r="FGX3" s="1" t="s">
        <v>642</v>
      </c>
      <c r="FGY3" s="1" t="s">
        <v>642</v>
      </c>
      <c r="FGZ3" s="1" t="s">
        <v>642</v>
      </c>
      <c r="FHA3" s="1" t="s">
        <v>642</v>
      </c>
      <c r="FHB3" s="1" t="s">
        <v>642</v>
      </c>
      <c r="FHC3" s="1" t="s">
        <v>642</v>
      </c>
      <c r="FHD3" s="1" t="s">
        <v>642</v>
      </c>
      <c r="FHE3" s="1" t="s">
        <v>642</v>
      </c>
      <c r="FHF3" s="1" t="s">
        <v>642</v>
      </c>
      <c r="FHG3" s="1" t="s">
        <v>642</v>
      </c>
      <c r="FHH3" s="1" t="s">
        <v>642</v>
      </c>
      <c r="FHI3" s="1" t="s">
        <v>642</v>
      </c>
      <c r="FHJ3" s="1" t="s">
        <v>642</v>
      </c>
      <c r="FHK3" s="1" t="s">
        <v>642</v>
      </c>
      <c r="FHL3" s="1" t="s">
        <v>642</v>
      </c>
      <c r="FHM3" s="1" t="s">
        <v>642</v>
      </c>
      <c r="FHN3" s="1" t="s">
        <v>642</v>
      </c>
      <c r="FHO3" s="1" t="s">
        <v>642</v>
      </c>
      <c r="FHP3" s="1" t="s">
        <v>642</v>
      </c>
      <c r="FHQ3" s="1" t="s">
        <v>642</v>
      </c>
      <c r="FHR3" s="1" t="s">
        <v>642</v>
      </c>
      <c r="FHS3" s="1" t="s">
        <v>642</v>
      </c>
      <c r="FHT3" s="1" t="s">
        <v>642</v>
      </c>
      <c r="FHU3" s="1" t="s">
        <v>642</v>
      </c>
      <c r="FHV3" s="1" t="s">
        <v>642</v>
      </c>
      <c r="FHW3" s="1" t="s">
        <v>642</v>
      </c>
      <c r="FHX3" s="1" t="s">
        <v>642</v>
      </c>
      <c r="FHY3" s="1" t="s">
        <v>642</v>
      </c>
      <c r="FHZ3" s="1" t="s">
        <v>642</v>
      </c>
      <c r="FIA3" s="1" t="s">
        <v>642</v>
      </c>
      <c r="FIB3" s="1" t="s">
        <v>642</v>
      </c>
      <c r="FIC3" s="1" t="s">
        <v>642</v>
      </c>
      <c r="FID3" s="1" t="s">
        <v>642</v>
      </c>
      <c r="FIE3" s="1" t="s">
        <v>642</v>
      </c>
      <c r="FIF3" s="1" t="s">
        <v>642</v>
      </c>
      <c r="FIG3" s="1" t="s">
        <v>642</v>
      </c>
      <c r="FIH3" s="1" t="s">
        <v>642</v>
      </c>
      <c r="FII3" s="1" t="s">
        <v>642</v>
      </c>
      <c r="FIJ3" s="1" t="s">
        <v>642</v>
      </c>
      <c r="FIK3" s="1" t="s">
        <v>642</v>
      </c>
      <c r="FIL3" s="1" t="s">
        <v>642</v>
      </c>
      <c r="FIM3" s="1" t="s">
        <v>642</v>
      </c>
      <c r="FIN3" s="1" t="s">
        <v>642</v>
      </c>
      <c r="FIO3" s="1" t="s">
        <v>642</v>
      </c>
      <c r="FIP3" s="1" t="s">
        <v>642</v>
      </c>
      <c r="FIQ3" s="1" t="s">
        <v>642</v>
      </c>
      <c r="FIR3" s="1" t="s">
        <v>642</v>
      </c>
      <c r="FIS3" s="1" t="s">
        <v>642</v>
      </c>
      <c r="FIT3" s="1" t="s">
        <v>642</v>
      </c>
      <c r="FIU3" s="1" t="s">
        <v>642</v>
      </c>
      <c r="FIV3" s="1" t="s">
        <v>642</v>
      </c>
      <c r="FIW3" s="1" t="s">
        <v>642</v>
      </c>
      <c r="FIX3" s="1" t="s">
        <v>642</v>
      </c>
      <c r="FIY3" s="1" t="s">
        <v>642</v>
      </c>
      <c r="FIZ3" s="1" t="s">
        <v>642</v>
      </c>
      <c r="FJA3" s="1" t="s">
        <v>642</v>
      </c>
      <c r="FJB3" s="1" t="s">
        <v>642</v>
      </c>
      <c r="FJC3" s="1" t="s">
        <v>642</v>
      </c>
      <c r="FJD3" s="1" t="s">
        <v>642</v>
      </c>
      <c r="FJE3" s="1" t="s">
        <v>642</v>
      </c>
      <c r="FJF3" s="1" t="s">
        <v>642</v>
      </c>
      <c r="FJG3" s="1" t="s">
        <v>642</v>
      </c>
      <c r="FJH3" s="1" t="s">
        <v>642</v>
      </c>
      <c r="FJI3" s="1" t="s">
        <v>642</v>
      </c>
      <c r="FJJ3" s="1" t="s">
        <v>642</v>
      </c>
      <c r="FJK3" s="1" t="s">
        <v>642</v>
      </c>
      <c r="FJL3" s="1" t="s">
        <v>642</v>
      </c>
      <c r="FJM3" s="1" t="s">
        <v>642</v>
      </c>
      <c r="FJN3" s="1" t="s">
        <v>642</v>
      </c>
      <c r="FJO3" s="1" t="s">
        <v>642</v>
      </c>
      <c r="FJP3" s="1" t="s">
        <v>642</v>
      </c>
      <c r="FJQ3" s="1" t="s">
        <v>642</v>
      </c>
      <c r="FJR3" s="1" t="s">
        <v>642</v>
      </c>
      <c r="FJS3" s="1" t="s">
        <v>642</v>
      </c>
      <c r="FJT3" s="1" t="s">
        <v>642</v>
      </c>
      <c r="FJU3" s="1" t="s">
        <v>642</v>
      </c>
      <c r="FJV3" s="1" t="s">
        <v>642</v>
      </c>
      <c r="FJW3" s="1" t="s">
        <v>642</v>
      </c>
      <c r="FJX3" s="1" t="s">
        <v>642</v>
      </c>
      <c r="FJY3" s="1" t="s">
        <v>642</v>
      </c>
      <c r="FJZ3" s="1" t="s">
        <v>642</v>
      </c>
      <c r="FKA3" s="1" t="s">
        <v>642</v>
      </c>
      <c r="FKB3" s="1" t="s">
        <v>642</v>
      </c>
      <c r="FKC3" s="1" t="s">
        <v>642</v>
      </c>
      <c r="FKD3" s="1" t="s">
        <v>642</v>
      </c>
      <c r="FKE3" s="1" t="s">
        <v>642</v>
      </c>
      <c r="FKF3" s="1" t="s">
        <v>642</v>
      </c>
      <c r="FKG3" s="1" t="s">
        <v>642</v>
      </c>
      <c r="FKH3" s="1" t="s">
        <v>642</v>
      </c>
      <c r="FKI3" s="1" t="s">
        <v>642</v>
      </c>
      <c r="FKJ3" s="1" t="s">
        <v>642</v>
      </c>
      <c r="FKK3" s="1" t="s">
        <v>642</v>
      </c>
      <c r="FKL3" s="1" t="s">
        <v>642</v>
      </c>
      <c r="FKM3" s="1" t="s">
        <v>642</v>
      </c>
      <c r="FKN3" s="1" t="s">
        <v>642</v>
      </c>
      <c r="FKO3" s="1" t="s">
        <v>642</v>
      </c>
      <c r="FKP3" s="1" t="s">
        <v>642</v>
      </c>
      <c r="FKQ3" s="1" t="s">
        <v>642</v>
      </c>
      <c r="FKR3" s="1" t="s">
        <v>642</v>
      </c>
      <c r="FKS3" s="1" t="s">
        <v>642</v>
      </c>
      <c r="FKT3" s="1" t="s">
        <v>642</v>
      </c>
      <c r="FKU3" s="1" t="s">
        <v>642</v>
      </c>
      <c r="FKV3" s="1" t="s">
        <v>642</v>
      </c>
      <c r="FKW3" s="1" t="s">
        <v>642</v>
      </c>
      <c r="FKX3" s="1" t="s">
        <v>642</v>
      </c>
      <c r="FKY3" s="1" t="s">
        <v>642</v>
      </c>
      <c r="FKZ3" s="1" t="s">
        <v>642</v>
      </c>
      <c r="FLA3" s="1" t="s">
        <v>642</v>
      </c>
      <c r="FLB3" s="1" t="s">
        <v>642</v>
      </c>
      <c r="FLC3" s="1" t="s">
        <v>642</v>
      </c>
      <c r="FLD3" s="1" t="s">
        <v>642</v>
      </c>
      <c r="FLE3" s="1" t="s">
        <v>642</v>
      </c>
      <c r="FLF3" s="1" t="s">
        <v>642</v>
      </c>
      <c r="FLG3" s="1" t="s">
        <v>642</v>
      </c>
      <c r="FLH3" s="1" t="s">
        <v>642</v>
      </c>
      <c r="FLI3" s="1" t="s">
        <v>642</v>
      </c>
      <c r="FLJ3" s="1" t="s">
        <v>642</v>
      </c>
      <c r="FLK3" s="1" t="s">
        <v>642</v>
      </c>
      <c r="FLL3" s="1" t="s">
        <v>642</v>
      </c>
      <c r="FLM3" s="1" t="s">
        <v>642</v>
      </c>
      <c r="FLN3" s="1" t="s">
        <v>642</v>
      </c>
      <c r="FLO3" s="1" t="s">
        <v>642</v>
      </c>
      <c r="FLP3" s="1" t="s">
        <v>642</v>
      </c>
      <c r="FLQ3" s="1" t="s">
        <v>642</v>
      </c>
      <c r="FLR3" s="1" t="s">
        <v>642</v>
      </c>
      <c r="FLS3" s="1" t="s">
        <v>642</v>
      </c>
      <c r="FLT3" s="1" t="s">
        <v>642</v>
      </c>
      <c r="FLU3" s="1" t="s">
        <v>642</v>
      </c>
      <c r="FLV3" s="1" t="s">
        <v>642</v>
      </c>
      <c r="FLW3" s="1" t="s">
        <v>642</v>
      </c>
      <c r="FLX3" s="1" t="s">
        <v>642</v>
      </c>
      <c r="FLY3" s="1" t="s">
        <v>642</v>
      </c>
      <c r="FLZ3" s="1" t="s">
        <v>642</v>
      </c>
      <c r="FMA3" s="1" t="s">
        <v>642</v>
      </c>
      <c r="FMB3" s="1" t="s">
        <v>642</v>
      </c>
      <c r="FMC3" s="1" t="s">
        <v>642</v>
      </c>
      <c r="FMD3" s="1" t="s">
        <v>642</v>
      </c>
      <c r="FME3" s="1" t="s">
        <v>642</v>
      </c>
      <c r="FMF3" s="1" t="s">
        <v>642</v>
      </c>
      <c r="FMG3" s="1" t="s">
        <v>642</v>
      </c>
      <c r="FMH3" s="1" t="s">
        <v>642</v>
      </c>
      <c r="FMI3" s="1" t="s">
        <v>642</v>
      </c>
      <c r="FMJ3" s="1" t="s">
        <v>642</v>
      </c>
      <c r="FMK3" s="1" t="s">
        <v>642</v>
      </c>
      <c r="FML3" s="1" t="s">
        <v>642</v>
      </c>
      <c r="FMM3" s="1" t="s">
        <v>642</v>
      </c>
      <c r="FMN3" s="1" t="s">
        <v>642</v>
      </c>
      <c r="FMO3" s="1" t="s">
        <v>642</v>
      </c>
      <c r="FMP3" s="1" t="s">
        <v>642</v>
      </c>
      <c r="FMQ3" s="1" t="s">
        <v>642</v>
      </c>
      <c r="FMR3" s="1" t="s">
        <v>642</v>
      </c>
      <c r="FMS3" s="1" t="s">
        <v>642</v>
      </c>
      <c r="FMT3" s="1" t="s">
        <v>642</v>
      </c>
      <c r="FMU3" s="1" t="s">
        <v>642</v>
      </c>
      <c r="FMV3" s="1" t="s">
        <v>642</v>
      </c>
      <c r="FMW3" s="1" t="s">
        <v>642</v>
      </c>
      <c r="FMX3" s="1" t="s">
        <v>642</v>
      </c>
      <c r="FMY3" s="1" t="s">
        <v>642</v>
      </c>
      <c r="FMZ3" s="1" t="s">
        <v>642</v>
      </c>
      <c r="FNA3" s="1" t="s">
        <v>642</v>
      </c>
      <c r="FNB3" s="1" t="s">
        <v>642</v>
      </c>
      <c r="FNC3" s="1" t="s">
        <v>642</v>
      </c>
      <c r="FND3" s="1" t="s">
        <v>642</v>
      </c>
      <c r="FNE3" s="1" t="s">
        <v>642</v>
      </c>
      <c r="FNF3" s="1" t="s">
        <v>642</v>
      </c>
      <c r="FNG3" s="1" t="s">
        <v>642</v>
      </c>
      <c r="FNH3" s="1" t="s">
        <v>642</v>
      </c>
      <c r="FNI3" s="1" t="s">
        <v>642</v>
      </c>
      <c r="FNJ3" s="1" t="s">
        <v>642</v>
      </c>
      <c r="FNK3" s="1" t="s">
        <v>642</v>
      </c>
      <c r="FNL3" s="1" t="s">
        <v>642</v>
      </c>
      <c r="FNM3" s="1" t="s">
        <v>642</v>
      </c>
      <c r="FNN3" s="1" t="s">
        <v>642</v>
      </c>
      <c r="FNO3" s="1" t="s">
        <v>642</v>
      </c>
      <c r="FNP3" s="1" t="s">
        <v>642</v>
      </c>
      <c r="FNQ3" s="1" t="s">
        <v>642</v>
      </c>
      <c r="FNR3" s="1" t="s">
        <v>642</v>
      </c>
      <c r="FNS3" s="1" t="s">
        <v>642</v>
      </c>
      <c r="FNT3" s="1" t="s">
        <v>642</v>
      </c>
      <c r="FNU3" s="1" t="s">
        <v>642</v>
      </c>
      <c r="FNV3" s="1" t="s">
        <v>642</v>
      </c>
      <c r="FNW3" s="1" t="s">
        <v>642</v>
      </c>
      <c r="FNX3" s="1" t="s">
        <v>642</v>
      </c>
      <c r="FNY3" s="1" t="s">
        <v>642</v>
      </c>
      <c r="FNZ3" s="1" t="s">
        <v>642</v>
      </c>
      <c r="FOA3" s="1" t="s">
        <v>642</v>
      </c>
      <c r="FOB3" s="1" t="s">
        <v>642</v>
      </c>
      <c r="FOC3" s="1" t="s">
        <v>642</v>
      </c>
      <c r="FOD3" s="1" t="s">
        <v>642</v>
      </c>
      <c r="FOE3" s="1" t="s">
        <v>642</v>
      </c>
      <c r="FOF3" s="1" t="s">
        <v>642</v>
      </c>
      <c r="FOG3" s="1" t="s">
        <v>642</v>
      </c>
      <c r="FOH3" s="1" t="s">
        <v>642</v>
      </c>
      <c r="FOI3" s="1" t="s">
        <v>642</v>
      </c>
      <c r="FOJ3" s="1" t="s">
        <v>642</v>
      </c>
      <c r="FOK3" s="1" t="s">
        <v>642</v>
      </c>
      <c r="FOL3" s="1" t="s">
        <v>642</v>
      </c>
      <c r="FOM3" s="1" t="s">
        <v>642</v>
      </c>
      <c r="FON3" s="1" t="s">
        <v>642</v>
      </c>
      <c r="FOO3" s="1" t="s">
        <v>642</v>
      </c>
      <c r="FOP3" s="1" t="s">
        <v>642</v>
      </c>
      <c r="FOQ3" s="1" t="s">
        <v>642</v>
      </c>
      <c r="FOR3" s="1" t="s">
        <v>642</v>
      </c>
      <c r="FOS3" s="1" t="s">
        <v>642</v>
      </c>
      <c r="FOT3" s="1" t="s">
        <v>642</v>
      </c>
      <c r="FOU3" s="1" t="s">
        <v>642</v>
      </c>
      <c r="FOV3" s="1" t="s">
        <v>642</v>
      </c>
      <c r="FOW3" s="1" t="s">
        <v>642</v>
      </c>
      <c r="FOX3" s="1" t="s">
        <v>642</v>
      </c>
      <c r="FOY3" s="1" t="s">
        <v>642</v>
      </c>
      <c r="FOZ3" s="1" t="s">
        <v>642</v>
      </c>
      <c r="FPA3" s="1" t="s">
        <v>642</v>
      </c>
      <c r="FPB3" s="1" t="s">
        <v>642</v>
      </c>
      <c r="FPC3" s="1" t="s">
        <v>642</v>
      </c>
      <c r="FPD3" s="1" t="s">
        <v>642</v>
      </c>
      <c r="FPE3" s="1" t="s">
        <v>642</v>
      </c>
      <c r="FPF3" s="1" t="s">
        <v>642</v>
      </c>
      <c r="FPG3" s="1" t="s">
        <v>642</v>
      </c>
      <c r="FPH3" s="1" t="s">
        <v>642</v>
      </c>
      <c r="FPI3" s="1" t="s">
        <v>642</v>
      </c>
      <c r="FPJ3" s="1" t="s">
        <v>642</v>
      </c>
      <c r="FPK3" s="1" t="s">
        <v>642</v>
      </c>
      <c r="FPL3" s="1" t="s">
        <v>642</v>
      </c>
      <c r="FPM3" s="1" t="s">
        <v>642</v>
      </c>
      <c r="FPN3" s="1" t="s">
        <v>642</v>
      </c>
      <c r="FPO3" s="1" t="s">
        <v>642</v>
      </c>
      <c r="FPP3" s="1" t="s">
        <v>642</v>
      </c>
      <c r="FPQ3" s="1" t="s">
        <v>642</v>
      </c>
      <c r="FPR3" s="1" t="s">
        <v>642</v>
      </c>
      <c r="FPS3" s="1" t="s">
        <v>642</v>
      </c>
      <c r="FPT3" s="1" t="s">
        <v>642</v>
      </c>
      <c r="FPU3" s="1" t="s">
        <v>642</v>
      </c>
      <c r="FPV3" s="1" t="s">
        <v>642</v>
      </c>
      <c r="FPW3" s="1" t="s">
        <v>642</v>
      </c>
      <c r="FPX3" s="1" t="s">
        <v>642</v>
      </c>
      <c r="FPY3" s="1" t="s">
        <v>642</v>
      </c>
      <c r="FPZ3" s="1" t="s">
        <v>642</v>
      </c>
      <c r="FQA3" s="1" t="s">
        <v>642</v>
      </c>
      <c r="FQB3" s="1" t="s">
        <v>642</v>
      </c>
      <c r="FQC3" s="1" t="s">
        <v>642</v>
      </c>
      <c r="FQD3" s="1" t="s">
        <v>642</v>
      </c>
      <c r="FQE3" s="1" t="s">
        <v>642</v>
      </c>
      <c r="FQF3" s="1" t="s">
        <v>642</v>
      </c>
      <c r="FQG3" s="1" t="s">
        <v>642</v>
      </c>
      <c r="FQH3" s="1" t="s">
        <v>642</v>
      </c>
      <c r="FQI3" s="1" t="s">
        <v>642</v>
      </c>
      <c r="FQJ3" s="1" t="s">
        <v>642</v>
      </c>
      <c r="FQK3" s="1" t="s">
        <v>642</v>
      </c>
      <c r="FQL3" s="1" t="s">
        <v>642</v>
      </c>
      <c r="FQM3" s="1" t="s">
        <v>642</v>
      </c>
      <c r="FQN3" s="1" t="s">
        <v>642</v>
      </c>
      <c r="FQO3" s="1" t="s">
        <v>642</v>
      </c>
      <c r="FQP3" s="1" t="s">
        <v>642</v>
      </c>
      <c r="FQQ3" s="1" t="s">
        <v>642</v>
      </c>
      <c r="FQR3" s="1" t="s">
        <v>642</v>
      </c>
      <c r="FQS3" s="1" t="s">
        <v>642</v>
      </c>
      <c r="FQT3" s="1" t="s">
        <v>642</v>
      </c>
      <c r="FQU3" s="1" t="s">
        <v>642</v>
      </c>
      <c r="FQV3" s="1" t="s">
        <v>642</v>
      </c>
      <c r="FQW3" s="1" t="s">
        <v>642</v>
      </c>
      <c r="FQX3" s="1" t="s">
        <v>642</v>
      </c>
      <c r="FQY3" s="1" t="s">
        <v>642</v>
      </c>
      <c r="FQZ3" s="1" t="s">
        <v>642</v>
      </c>
      <c r="FRA3" s="1" t="s">
        <v>642</v>
      </c>
      <c r="FRB3" s="1" t="s">
        <v>642</v>
      </c>
      <c r="FRC3" s="1" t="s">
        <v>642</v>
      </c>
      <c r="FRD3" s="1" t="s">
        <v>642</v>
      </c>
      <c r="FRE3" s="1" t="s">
        <v>642</v>
      </c>
      <c r="FRF3" s="1" t="s">
        <v>642</v>
      </c>
      <c r="FRG3" s="1" t="s">
        <v>642</v>
      </c>
      <c r="FRH3" s="1" t="s">
        <v>642</v>
      </c>
      <c r="FRI3" s="1" t="s">
        <v>642</v>
      </c>
      <c r="FRJ3" s="1" t="s">
        <v>642</v>
      </c>
      <c r="FRK3" s="1" t="s">
        <v>642</v>
      </c>
      <c r="FRL3" s="1" t="s">
        <v>642</v>
      </c>
      <c r="FRM3" s="1" t="s">
        <v>642</v>
      </c>
      <c r="FRN3" s="1" t="s">
        <v>642</v>
      </c>
      <c r="FRO3" s="1" t="s">
        <v>642</v>
      </c>
      <c r="FRP3" s="1" t="s">
        <v>642</v>
      </c>
      <c r="FRQ3" s="1" t="s">
        <v>642</v>
      </c>
      <c r="FRR3" s="1" t="s">
        <v>642</v>
      </c>
      <c r="FRS3" s="1" t="s">
        <v>642</v>
      </c>
      <c r="FRT3" s="1" t="s">
        <v>642</v>
      </c>
      <c r="FRU3" s="1" t="s">
        <v>642</v>
      </c>
      <c r="FRV3" s="1" t="s">
        <v>642</v>
      </c>
      <c r="FRW3" s="1" t="s">
        <v>642</v>
      </c>
      <c r="FRX3" s="1" t="s">
        <v>642</v>
      </c>
      <c r="FRY3" s="1" t="s">
        <v>642</v>
      </c>
      <c r="FRZ3" s="1" t="s">
        <v>642</v>
      </c>
      <c r="FSA3" s="1" t="s">
        <v>642</v>
      </c>
      <c r="FSB3" s="1" t="s">
        <v>642</v>
      </c>
      <c r="FSC3" s="1" t="s">
        <v>642</v>
      </c>
      <c r="FSD3" s="1" t="s">
        <v>642</v>
      </c>
      <c r="FSE3" s="1" t="s">
        <v>642</v>
      </c>
      <c r="FSF3" s="1" t="s">
        <v>642</v>
      </c>
      <c r="FSG3" s="1" t="s">
        <v>642</v>
      </c>
      <c r="FSH3" s="1" t="s">
        <v>642</v>
      </c>
      <c r="FSI3" s="1" t="s">
        <v>642</v>
      </c>
      <c r="FSJ3" s="1" t="s">
        <v>642</v>
      </c>
      <c r="FSK3" s="1" t="s">
        <v>642</v>
      </c>
      <c r="FSL3" s="1" t="s">
        <v>642</v>
      </c>
      <c r="FSM3" s="1" t="s">
        <v>642</v>
      </c>
      <c r="FSN3" s="1" t="s">
        <v>642</v>
      </c>
      <c r="FSO3" s="1" t="s">
        <v>642</v>
      </c>
      <c r="FSP3" s="1" t="s">
        <v>642</v>
      </c>
      <c r="FSQ3" s="1" t="s">
        <v>642</v>
      </c>
      <c r="FSR3" s="1" t="s">
        <v>642</v>
      </c>
      <c r="FSS3" s="1" t="s">
        <v>642</v>
      </c>
      <c r="FST3" s="1" t="s">
        <v>642</v>
      </c>
      <c r="FSU3" s="1" t="s">
        <v>642</v>
      </c>
      <c r="FSV3" s="1" t="s">
        <v>642</v>
      </c>
      <c r="FSW3" s="1" t="s">
        <v>642</v>
      </c>
      <c r="FSX3" s="1" t="s">
        <v>642</v>
      </c>
      <c r="FSY3" s="1" t="s">
        <v>642</v>
      </c>
      <c r="FSZ3" s="1" t="s">
        <v>642</v>
      </c>
      <c r="FTA3" s="1" t="s">
        <v>642</v>
      </c>
      <c r="FTB3" s="1" t="s">
        <v>642</v>
      </c>
      <c r="FTC3" s="1" t="s">
        <v>642</v>
      </c>
      <c r="FTD3" s="1" t="s">
        <v>642</v>
      </c>
      <c r="FTE3" s="1" t="s">
        <v>642</v>
      </c>
      <c r="FTF3" s="1" t="s">
        <v>642</v>
      </c>
      <c r="FTG3" s="1" t="s">
        <v>642</v>
      </c>
      <c r="FTH3" s="1" t="s">
        <v>642</v>
      </c>
      <c r="FTI3" s="1" t="s">
        <v>642</v>
      </c>
      <c r="FTJ3" s="1" t="s">
        <v>642</v>
      </c>
      <c r="FTK3" s="1" t="s">
        <v>642</v>
      </c>
      <c r="FTL3" s="1" t="s">
        <v>642</v>
      </c>
      <c r="FTM3" s="1" t="s">
        <v>642</v>
      </c>
      <c r="FTN3" s="1" t="s">
        <v>642</v>
      </c>
      <c r="FTO3" s="1" t="s">
        <v>642</v>
      </c>
      <c r="FTP3" s="1" t="s">
        <v>642</v>
      </c>
      <c r="FTQ3" s="1" t="s">
        <v>642</v>
      </c>
      <c r="FTR3" s="1" t="s">
        <v>642</v>
      </c>
      <c r="FTS3" s="1" t="s">
        <v>642</v>
      </c>
      <c r="FTT3" s="1" t="s">
        <v>642</v>
      </c>
      <c r="FTU3" s="1" t="s">
        <v>642</v>
      </c>
      <c r="FTV3" s="1" t="s">
        <v>642</v>
      </c>
      <c r="FTW3" s="1" t="s">
        <v>642</v>
      </c>
      <c r="FTX3" s="1" t="s">
        <v>642</v>
      </c>
      <c r="FTY3" s="1" t="s">
        <v>642</v>
      </c>
      <c r="FTZ3" s="1" t="s">
        <v>642</v>
      </c>
      <c r="FUA3" s="1" t="s">
        <v>642</v>
      </c>
      <c r="FUB3" s="1" t="s">
        <v>642</v>
      </c>
      <c r="FUC3" s="1" t="s">
        <v>642</v>
      </c>
      <c r="FUD3" s="1" t="s">
        <v>642</v>
      </c>
      <c r="FUE3" s="1" t="s">
        <v>642</v>
      </c>
      <c r="FUF3" s="1" t="s">
        <v>642</v>
      </c>
      <c r="FUG3" s="1" t="s">
        <v>642</v>
      </c>
      <c r="FUH3" s="1" t="s">
        <v>642</v>
      </c>
      <c r="FUI3" s="1" t="s">
        <v>642</v>
      </c>
      <c r="FUJ3" s="1" t="s">
        <v>642</v>
      </c>
      <c r="FUK3" s="1" t="s">
        <v>642</v>
      </c>
      <c r="FUL3" s="1" t="s">
        <v>642</v>
      </c>
      <c r="FUM3" s="1" t="s">
        <v>642</v>
      </c>
      <c r="FUN3" s="1" t="s">
        <v>642</v>
      </c>
      <c r="FUO3" s="1" t="s">
        <v>642</v>
      </c>
      <c r="FUP3" s="1" t="s">
        <v>642</v>
      </c>
      <c r="FUQ3" s="1" t="s">
        <v>642</v>
      </c>
      <c r="FUR3" s="1" t="s">
        <v>642</v>
      </c>
      <c r="FUS3" s="1" t="s">
        <v>642</v>
      </c>
      <c r="FUT3" s="1" t="s">
        <v>642</v>
      </c>
      <c r="FUU3" s="1" t="s">
        <v>642</v>
      </c>
      <c r="FUV3" s="1" t="s">
        <v>642</v>
      </c>
      <c r="FUW3" s="1" t="s">
        <v>642</v>
      </c>
      <c r="FUX3" s="1" t="s">
        <v>642</v>
      </c>
      <c r="FUY3" s="1" t="s">
        <v>642</v>
      </c>
      <c r="FUZ3" s="1" t="s">
        <v>642</v>
      </c>
      <c r="FVA3" s="1" t="s">
        <v>642</v>
      </c>
      <c r="FVB3" s="1" t="s">
        <v>642</v>
      </c>
      <c r="FVC3" s="1" t="s">
        <v>642</v>
      </c>
      <c r="FVD3" s="1" t="s">
        <v>642</v>
      </c>
      <c r="FVE3" s="1" t="s">
        <v>642</v>
      </c>
      <c r="FVF3" s="1" t="s">
        <v>642</v>
      </c>
      <c r="FVG3" s="1" t="s">
        <v>642</v>
      </c>
      <c r="FVH3" s="1" t="s">
        <v>642</v>
      </c>
      <c r="FVI3" s="1" t="s">
        <v>642</v>
      </c>
      <c r="FVJ3" s="1" t="s">
        <v>642</v>
      </c>
      <c r="FVK3" s="1" t="s">
        <v>642</v>
      </c>
      <c r="FVL3" s="1" t="s">
        <v>642</v>
      </c>
      <c r="FVM3" s="1" t="s">
        <v>642</v>
      </c>
      <c r="FVN3" s="1" t="s">
        <v>642</v>
      </c>
      <c r="FVO3" s="1" t="s">
        <v>642</v>
      </c>
      <c r="FVP3" s="1" t="s">
        <v>642</v>
      </c>
      <c r="FVQ3" s="1" t="s">
        <v>642</v>
      </c>
      <c r="FVR3" s="1" t="s">
        <v>642</v>
      </c>
      <c r="FVS3" s="1" t="s">
        <v>642</v>
      </c>
      <c r="FVT3" s="1" t="s">
        <v>642</v>
      </c>
      <c r="FVU3" s="1" t="s">
        <v>642</v>
      </c>
      <c r="FVV3" s="1" t="s">
        <v>642</v>
      </c>
      <c r="FVW3" s="1" t="s">
        <v>642</v>
      </c>
      <c r="FVX3" s="1" t="s">
        <v>642</v>
      </c>
      <c r="FVY3" s="1" t="s">
        <v>642</v>
      </c>
      <c r="FVZ3" s="1" t="s">
        <v>642</v>
      </c>
      <c r="FWA3" s="1" t="s">
        <v>642</v>
      </c>
      <c r="FWB3" s="1" t="s">
        <v>642</v>
      </c>
      <c r="FWC3" s="1" t="s">
        <v>642</v>
      </c>
      <c r="FWD3" s="1" t="s">
        <v>642</v>
      </c>
      <c r="FWE3" s="1" t="s">
        <v>642</v>
      </c>
      <c r="FWF3" s="1" t="s">
        <v>642</v>
      </c>
      <c r="FWG3" s="1" t="s">
        <v>642</v>
      </c>
      <c r="FWH3" s="1" t="s">
        <v>642</v>
      </c>
      <c r="FWI3" s="1" t="s">
        <v>642</v>
      </c>
      <c r="FWJ3" s="1" t="s">
        <v>642</v>
      </c>
      <c r="FWK3" s="1" t="s">
        <v>642</v>
      </c>
      <c r="FWL3" s="1" t="s">
        <v>642</v>
      </c>
      <c r="FWM3" s="1" t="s">
        <v>642</v>
      </c>
      <c r="FWN3" s="1" t="s">
        <v>642</v>
      </c>
      <c r="FWO3" s="1" t="s">
        <v>642</v>
      </c>
      <c r="FWP3" s="1" t="s">
        <v>642</v>
      </c>
      <c r="FWQ3" s="1" t="s">
        <v>642</v>
      </c>
      <c r="FWR3" s="1" t="s">
        <v>642</v>
      </c>
      <c r="FWS3" s="1" t="s">
        <v>642</v>
      </c>
      <c r="FWT3" s="1" t="s">
        <v>642</v>
      </c>
      <c r="FWU3" s="1" t="s">
        <v>642</v>
      </c>
      <c r="FWV3" s="1" t="s">
        <v>642</v>
      </c>
      <c r="FWW3" s="1" t="s">
        <v>642</v>
      </c>
      <c r="FWX3" s="1" t="s">
        <v>642</v>
      </c>
      <c r="FWY3" s="1" t="s">
        <v>642</v>
      </c>
      <c r="FWZ3" s="1" t="s">
        <v>642</v>
      </c>
      <c r="FXA3" s="1" t="s">
        <v>642</v>
      </c>
      <c r="FXB3" s="1" t="s">
        <v>642</v>
      </c>
      <c r="FXC3" s="1" t="s">
        <v>642</v>
      </c>
      <c r="FXD3" s="1" t="s">
        <v>642</v>
      </c>
      <c r="FXE3" s="1" t="s">
        <v>642</v>
      </c>
      <c r="FXF3" s="1" t="s">
        <v>642</v>
      </c>
      <c r="FXG3" s="1" t="s">
        <v>642</v>
      </c>
      <c r="FXH3" s="1" t="s">
        <v>642</v>
      </c>
      <c r="FXI3" s="1" t="s">
        <v>642</v>
      </c>
      <c r="FXJ3" s="1" t="s">
        <v>642</v>
      </c>
      <c r="FXK3" s="1" t="s">
        <v>642</v>
      </c>
      <c r="FXL3" s="1" t="s">
        <v>642</v>
      </c>
      <c r="FXM3" s="1" t="s">
        <v>642</v>
      </c>
      <c r="FXN3" s="1" t="s">
        <v>642</v>
      </c>
      <c r="FXO3" s="1" t="s">
        <v>642</v>
      </c>
      <c r="FXP3" s="1" t="s">
        <v>642</v>
      </c>
      <c r="FXQ3" s="1" t="s">
        <v>642</v>
      </c>
      <c r="FXR3" s="1" t="s">
        <v>642</v>
      </c>
      <c r="FXS3" s="1" t="s">
        <v>642</v>
      </c>
      <c r="FXT3" s="1" t="s">
        <v>642</v>
      </c>
      <c r="FXU3" s="1" t="s">
        <v>642</v>
      </c>
      <c r="FXV3" s="1" t="s">
        <v>642</v>
      </c>
      <c r="FXW3" s="1" t="s">
        <v>642</v>
      </c>
      <c r="FXX3" s="1" t="s">
        <v>642</v>
      </c>
      <c r="FXY3" s="1" t="s">
        <v>642</v>
      </c>
      <c r="FXZ3" s="1" t="s">
        <v>642</v>
      </c>
      <c r="FYA3" s="1" t="s">
        <v>642</v>
      </c>
      <c r="FYB3" s="1" t="s">
        <v>642</v>
      </c>
      <c r="FYC3" s="1" t="s">
        <v>642</v>
      </c>
      <c r="FYD3" s="1" t="s">
        <v>642</v>
      </c>
      <c r="FYE3" s="1" t="s">
        <v>642</v>
      </c>
      <c r="FYF3" s="1" t="s">
        <v>642</v>
      </c>
      <c r="FYG3" s="1" t="s">
        <v>642</v>
      </c>
      <c r="FYH3" s="1" t="s">
        <v>642</v>
      </c>
      <c r="FYI3" s="1" t="s">
        <v>642</v>
      </c>
      <c r="FYJ3" s="1" t="s">
        <v>642</v>
      </c>
      <c r="FYK3" s="1" t="s">
        <v>642</v>
      </c>
      <c r="FYL3" s="1" t="s">
        <v>642</v>
      </c>
      <c r="FYM3" s="1" t="s">
        <v>642</v>
      </c>
      <c r="FYN3" s="1" t="s">
        <v>642</v>
      </c>
      <c r="FYO3" s="1" t="s">
        <v>642</v>
      </c>
      <c r="FYP3" s="1" t="s">
        <v>642</v>
      </c>
      <c r="FYQ3" s="1" t="s">
        <v>642</v>
      </c>
      <c r="FYR3" s="1" t="s">
        <v>642</v>
      </c>
      <c r="FYS3" s="1" t="s">
        <v>642</v>
      </c>
      <c r="FYT3" s="1" t="s">
        <v>642</v>
      </c>
      <c r="FYU3" s="1" t="s">
        <v>642</v>
      </c>
      <c r="FYV3" s="1" t="s">
        <v>642</v>
      </c>
      <c r="FYW3" s="1" t="s">
        <v>642</v>
      </c>
      <c r="FYX3" s="1" t="s">
        <v>642</v>
      </c>
      <c r="FYY3" s="1" t="s">
        <v>642</v>
      </c>
      <c r="FYZ3" s="1" t="s">
        <v>642</v>
      </c>
      <c r="FZA3" s="1" t="s">
        <v>642</v>
      </c>
      <c r="FZB3" s="1" t="s">
        <v>642</v>
      </c>
      <c r="FZC3" s="1" t="s">
        <v>642</v>
      </c>
      <c r="FZD3" s="1" t="s">
        <v>642</v>
      </c>
      <c r="FZE3" s="1" t="s">
        <v>642</v>
      </c>
      <c r="FZF3" s="1" t="s">
        <v>642</v>
      </c>
      <c r="FZG3" s="1" t="s">
        <v>642</v>
      </c>
      <c r="FZH3" s="1" t="s">
        <v>642</v>
      </c>
      <c r="FZI3" s="1" t="s">
        <v>642</v>
      </c>
      <c r="FZJ3" s="1" t="s">
        <v>642</v>
      </c>
      <c r="FZK3" s="1" t="s">
        <v>642</v>
      </c>
      <c r="FZL3" s="1" t="s">
        <v>642</v>
      </c>
      <c r="FZM3" s="1" t="s">
        <v>642</v>
      </c>
      <c r="FZN3" s="1" t="s">
        <v>642</v>
      </c>
      <c r="FZO3" s="1" t="s">
        <v>642</v>
      </c>
      <c r="FZP3" s="1" t="s">
        <v>642</v>
      </c>
      <c r="FZQ3" s="1" t="s">
        <v>642</v>
      </c>
      <c r="FZR3" s="1" t="s">
        <v>642</v>
      </c>
      <c r="FZS3" s="1" t="s">
        <v>642</v>
      </c>
      <c r="FZT3" s="1" t="s">
        <v>642</v>
      </c>
      <c r="FZU3" s="1" t="s">
        <v>642</v>
      </c>
      <c r="FZV3" s="1" t="s">
        <v>642</v>
      </c>
      <c r="FZW3" s="1" t="s">
        <v>642</v>
      </c>
      <c r="FZX3" s="1" t="s">
        <v>642</v>
      </c>
      <c r="FZY3" s="1" t="s">
        <v>642</v>
      </c>
      <c r="FZZ3" s="1" t="s">
        <v>642</v>
      </c>
      <c r="GAA3" s="1" t="s">
        <v>642</v>
      </c>
      <c r="GAB3" s="1" t="s">
        <v>642</v>
      </c>
      <c r="GAC3" s="1" t="s">
        <v>642</v>
      </c>
      <c r="GAD3" s="1" t="s">
        <v>642</v>
      </c>
      <c r="GAE3" s="1" t="s">
        <v>642</v>
      </c>
      <c r="GAF3" s="1" t="s">
        <v>642</v>
      </c>
      <c r="GAG3" s="1" t="s">
        <v>642</v>
      </c>
      <c r="GAH3" s="1" t="s">
        <v>642</v>
      </c>
      <c r="GAI3" s="1" t="s">
        <v>642</v>
      </c>
      <c r="GAJ3" s="1" t="s">
        <v>642</v>
      </c>
      <c r="GAK3" s="1" t="s">
        <v>642</v>
      </c>
      <c r="GAL3" s="1" t="s">
        <v>642</v>
      </c>
      <c r="GAM3" s="1" t="s">
        <v>642</v>
      </c>
      <c r="GAN3" s="1" t="s">
        <v>642</v>
      </c>
      <c r="GAO3" s="1" t="s">
        <v>642</v>
      </c>
      <c r="GAP3" s="1" t="s">
        <v>642</v>
      </c>
      <c r="GAQ3" s="1" t="s">
        <v>642</v>
      </c>
      <c r="GAR3" s="1" t="s">
        <v>642</v>
      </c>
      <c r="GAS3" s="1" t="s">
        <v>642</v>
      </c>
      <c r="GAT3" s="1" t="s">
        <v>642</v>
      </c>
      <c r="GAU3" s="1" t="s">
        <v>642</v>
      </c>
      <c r="GAV3" s="1" t="s">
        <v>642</v>
      </c>
      <c r="GAW3" s="1" t="s">
        <v>642</v>
      </c>
      <c r="GAX3" s="1" t="s">
        <v>642</v>
      </c>
      <c r="GAY3" s="1" t="s">
        <v>642</v>
      </c>
      <c r="GAZ3" s="1" t="s">
        <v>642</v>
      </c>
      <c r="GBA3" s="1" t="s">
        <v>642</v>
      </c>
      <c r="GBB3" s="1" t="s">
        <v>642</v>
      </c>
      <c r="GBC3" s="1" t="s">
        <v>642</v>
      </c>
      <c r="GBD3" s="1" t="s">
        <v>642</v>
      </c>
      <c r="GBE3" s="1" t="s">
        <v>642</v>
      </c>
      <c r="GBF3" s="1" t="s">
        <v>642</v>
      </c>
      <c r="GBG3" s="1" t="s">
        <v>642</v>
      </c>
      <c r="GBH3" s="1" t="s">
        <v>642</v>
      </c>
      <c r="GBI3" s="1" t="s">
        <v>642</v>
      </c>
      <c r="GBJ3" s="1" t="s">
        <v>642</v>
      </c>
      <c r="GBK3" s="1" t="s">
        <v>642</v>
      </c>
      <c r="GBL3" s="1" t="s">
        <v>642</v>
      </c>
      <c r="GBM3" s="1" t="s">
        <v>642</v>
      </c>
      <c r="GBN3" s="1" t="s">
        <v>642</v>
      </c>
      <c r="GBO3" s="1" t="s">
        <v>642</v>
      </c>
      <c r="GBP3" s="1" t="s">
        <v>642</v>
      </c>
      <c r="GBQ3" s="1" t="s">
        <v>642</v>
      </c>
      <c r="GBR3" s="1" t="s">
        <v>642</v>
      </c>
      <c r="GBS3" s="1" t="s">
        <v>642</v>
      </c>
      <c r="GBT3" s="1" t="s">
        <v>642</v>
      </c>
      <c r="GBU3" s="1" t="s">
        <v>642</v>
      </c>
      <c r="GBV3" s="1" t="s">
        <v>642</v>
      </c>
      <c r="GBW3" s="1" t="s">
        <v>642</v>
      </c>
      <c r="GBX3" s="1" t="s">
        <v>642</v>
      </c>
      <c r="GBY3" s="1" t="s">
        <v>642</v>
      </c>
      <c r="GBZ3" s="1" t="s">
        <v>642</v>
      </c>
      <c r="GCA3" s="1" t="s">
        <v>642</v>
      </c>
      <c r="GCB3" s="1" t="s">
        <v>642</v>
      </c>
      <c r="GCC3" s="1" t="s">
        <v>642</v>
      </c>
      <c r="GCD3" s="1" t="s">
        <v>642</v>
      </c>
      <c r="GCE3" s="1" t="s">
        <v>642</v>
      </c>
      <c r="GCF3" s="1" t="s">
        <v>642</v>
      </c>
      <c r="GCG3" s="1" t="s">
        <v>642</v>
      </c>
      <c r="GCH3" s="1" t="s">
        <v>642</v>
      </c>
      <c r="GCI3" s="1" t="s">
        <v>642</v>
      </c>
      <c r="GCJ3" s="1" t="s">
        <v>642</v>
      </c>
      <c r="GCK3" s="1" t="s">
        <v>642</v>
      </c>
      <c r="GCL3" s="1" t="s">
        <v>642</v>
      </c>
      <c r="GCM3" s="1" t="s">
        <v>642</v>
      </c>
      <c r="GCN3" s="1" t="s">
        <v>642</v>
      </c>
      <c r="GCO3" s="1" t="s">
        <v>642</v>
      </c>
      <c r="GCP3" s="1" t="s">
        <v>642</v>
      </c>
      <c r="GCQ3" s="1" t="s">
        <v>642</v>
      </c>
      <c r="GCR3" s="1" t="s">
        <v>642</v>
      </c>
      <c r="GCS3" s="1" t="s">
        <v>642</v>
      </c>
      <c r="GCT3" s="1" t="s">
        <v>642</v>
      </c>
      <c r="GCU3" s="1" t="s">
        <v>642</v>
      </c>
      <c r="GCV3" s="1" t="s">
        <v>642</v>
      </c>
      <c r="GCW3" s="1" t="s">
        <v>642</v>
      </c>
      <c r="GCX3" s="1" t="s">
        <v>642</v>
      </c>
      <c r="GCY3" s="1" t="s">
        <v>642</v>
      </c>
      <c r="GCZ3" s="1" t="s">
        <v>642</v>
      </c>
      <c r="GDA3" s="1" t="s">
        <v>642</v>
      </c>
      <c r="GDB3" s="1" t="s">
        <v>642</v>
      </c>
      <c r="GDC3" s="1" t="s">
        <v>642</v>
      </c>
      <c r="GDD3" s="1" t="s">
        <v>642</v>
      </c>
      <c r="GDE3" s="1" t="s">
        <v>642</v>
      </c>
      <c r="GDF3" s="1" t="s">
        <v>642</v>
      </c>
      <c r="GDG3" s="1" t="s">
        <v>642</v>
      </c>
      <c r="GDH3" s="1" t="s">
        <v>642</v>
      </c>
      <c r="GDI3" s="1" t="s">
        <v>642</v>
      </c>
      <c r="GDJ3" s="1" t="s">
        <v>642</v>
      </c>
      <c r="GDK3" s="1" t="s">
        <v>642</v>
      </c>
      <c r="GDL3" s="1" t="s">
        <v>642</v>
      </c>
      <c r="GDM3" s="1" t="s">
        <v>642</v>
      </c>
      <c r="GDN3" s="1" t="s">
        <v>642</v>
      </c>
      <c r="GDO3" s="1" t="s">
        <v>642</v>
      </c>
      <c r="GDP3" s="1" t="s">
        <v>642</v>
      </c>
      <c r="GDQ3" s="1" t="s">
        <v>642</v>
      </c>
      <c r="GDR3" s="1" t="s">
        <v>642</v>
      </c>
      <c r="GDS3" s="1" t="s">
        <v>642</v>
      </c>
      <c r="GDT3" s="1" t="s">
        <v>642</v>
      </c>
      <c r="GDU3" s="1" t="s">
        <v>642</v>
      </c>
      <c r="GDV3" s="1" t="s">
        <v>642</v>
      </c>
      <c r="GDW3" s="1" t="s">
        <v>642</v>
      </c>
      <c r="GDX3" s="1" t="s">
        <v>642</v>
      </c>
      <c r="GDY3" s="1" t="s">
        <v>642</v>
      </c>
      <c r="GDZ3" s="1" t="s">
        <v>642</v>
      </c>
      <c r="GEA3" s="1" t="s">
        <v>642</v>
      </c>
      <c r="GEB3" s="1" t="s">
        <v>642</v>
      </c>
      <c r="GEC3" s="1" t="s">
        <v>642</v>
      </c>
      <c r="GED3" s="1" t="s">
        <v>642</v>
      </c>
      <c r="GEE3" s="1" t="s">
        <v>642</v>
      </c>
      <c r="GEF3" s="1" t="s">
        <v>642</v>
      </c>
      <c r="GEG3" s="1" t="s">
        <v>642</v>
      </c>
      <c r="GEH3" s="1" t="s">
        <v>642</v>
      </c>
      <c r="GEI3" s="1" t="s">
        <v>642</v>
      </c>
      <c r="GEJ3" s="1" t="s">
        <v>642</v>
      </c>
      <c r="GEK3" s="1" t="s">
        <v>642</v>
      </c>
      <c r="GEL3" s="1" t="s">
        <v>642</v>
      </c>
      <c r="GEM3" s="1" t="s">
        <v>642</v>
      </c>
      <c r="GEN3" s="1" t="s">
        <v>642</v>
      </c>
      <c r="GEO3" s="1" t="s">
        <v>642</v>
      </c>
      <c r="GEP3" s="1" t="s">
        <v>642</v>
      </c>
      <c r="GEQ3" s="1" t="s">
        <v>642</v>
      </c>
      <c r="GER3" s="1" t="s">
        <v>642</v>
      </c>
      <c r="GES3" s="1" t="s">
        <v>642</v>
      </c>
      <c r="GET3" s="1" t="s">
        <v>642</v>
      </c>
      <c r="GEU3" s="1" t="s">
        <v>642</v>
      </c>
      <c r="GEV3" s="1" t="s">
        <v>642</v>
      </c>
      <c r="GEW3" s="1" t="s">
        <v>642</v>
      </c>
      <c r="GEX3" s="1" t="s">
        <v>642</v>
      </c>
      <c r="GEY3" s="1" t="s">
        <v>642</v>
      </c>
      <c r="GEZ3" s="1" t="s">
        <v>642</v>
      </c>
      <c r="GFA3" s="1" t="s">
        <v>642</v>
      </c>
      <c r="GFB3" s="1" t="s">
        <v>642</v>
      </c>
      <c r="GFC3" s="1" t="s">
        <v>642</v>
      </c>
      <c r="GFD3" s="1" t="s">
        <v>642</v>
      </c>
      <c r="GFE3" s="1" t="s">
        <v>642</v>
      </c>
      <c r="GFF3" s="1" t="s">
        <v>642</v>
      </c>
      <c r="GFG3" s="1" t="s">
        <v>642</v>
      </c>
      <c r="GFH3" s="1" t="s">
        <v>642</v>
      </c>
      <c r="GFI3" s="1" t="s">
        <v>642</v>
      </c>
      <c r="GFJ3" s="1" t="s">
        <v>642</v>
      </c>
      <c r="GFK3" s="1" t="s">
        <v>642</v>
      </c>
      <c r="GFL3" s="1" t="s">
        <v>642</v>
      </c>
      <c r="GFM3" s="1" t="s">
        <v>642</v>
      </c>
      <c r="GFN3" s="1" t="s">
        <v>642</v>
      </c>
      <c r="GFO3" s="1" t="s">
        <v>642</v>
      </c>
      <c r="GFP3" s="1" t="s">
        <v>642</v>
      </c>
      <c r="GFQ3" s="1" t="s">
        <v>642</v>
      </c>
      <c r="GFR3" s="1" t="s">
        <v>642</v>
      </c>
      <c r="GFS3" s="1" t="s">
        <v>642</v>
      </c>
      <c r="GFT3" s="1" t="s">
        <v>642</v>
      </c>
      <c r="GFU3" s="1" t="s">
        <v>642</v>
      </c>
      <c r="GFV3" s="1" t="s">
        <v>642</v>
      </c>
      <c r="GFW3" s="1" t="s">
        <v>642</v>
      </c>
      <c r="GFX3" s="1" t="s">
        <v>642</v>
      </c>
      <c r="GFY3" s="1" t="s">
        <v>642</v>
      </c>
      <c r="GFZ3" s="1" t="s">
        <v>642</v>
      </c>
      <c r="GGA3" s="1" t="s">
        <v>642</v>
      </c>
      <c r="GGB3" s="1" t="s">
        <v>642</v>
      </c>
      <c r="GGC3" s="1" t="s">
        <v>642</v>
      </c>
      <c r="GGD3" s="1" t="s">
        <v>642</v>
      </c>
      <c r="GGE3" s="1" t="s">
        <v>642</v>
      </c>
      <c r="GGF3" s="1" t="s">
        <v>642</v>
      </c>
      <c r="GGG3" s="1" t="s">
        <v>642</v>
      </c>
      <c r="GGH3" s="1" t="s">
        <v>642</v>
      </c>
      <c r="GGI3" s="1" t="s">
        <v>642</v>
      </c>
      <c r="GGJ3" s="1" t="s">
        <v>642</v>
      </c>
      <c r="GGK3" s="1" t="s">
        <v>642</v>
      </c>
      <c r="GGL3" s="1" t="s">
        <v>642</v>
      </c>
      <c r="GGM3" s="1" t="s">
        <v>642</v>
      </c>
      <c r="GGN3" s="1" t="s">
        <v>642</v>
      </c>
      <c r="GGO3" s="1" t="s">
        <v>642</v>
      </c>
      <c r="GGP3" s="1" t="s">
        <v>642</v>
      </c>
      <c r="GGQ3" s="1" t="s">
        <v>642</v>
      </c>
      <c r="GGR3" s="1" t="s">
        <v>642</v>
      </c>
      <c r="GGS3" s="1" t="s">
        <v>642</v>
      </c>
      <c r="GGT3" s="1" t="s">
        <v>642</v>
      </c>
      <c r="GGU3" s="1" t="s">
        <v>642</v>
      </c>
      <c r="GGV3" s="1" t="s">
        <v>642</v>
      </c>
      <c r="GGW3" s="1" t="s">
        <v>642</v>
      </c>
      <c r="GGX3" s="1" t="s">
        <v>642</v>
      </c>
      <c r="GGY3" s="1" t="s">
        <v>642</v>
      </c>
      <c r="GGZ3" s="1" t="s">
        <v>642</v>
      </c>
      <c r="GHA3" s="1" t="s">
        <v>642</v>
      </c>
      <c r="GHB3" s="1" t="s">
        <v>642</v>
      </c>
      <c r="GHC3" s="1" t="s">
        <v>642</v>
      </c>
      <c r="GHD3" s="1" t="s">
        <v>642</v>
      </c>
      <c r="GHE3" s="1" t="s">
        <v>642</v>
      </c>
      <c r="GHF3" s="1" t="s">
        <v>642</v>
      </c>
      <c r="GHG3" s="1" t="s">
        <v>642</v>
      </c>
      <c r="GHH3" s="1" t="s">
        <v>642</v>
      </c>
      <c r="GHI3" s="1" t="s">
        <v>642</v>
      </c>
      <c r="GHJ3" s="1" t="s">
        <v>642</v>
      </c>
      <c r="GHK3" s="1" t="s">
        <v>642</v>
      </c>
      <c r="GHL3" s="1" t="s">
        <v>642</v>
      </c>
      <c r="GHM3" s="1" t="s">
        <v>642</v>
      </c>
      <c r="GHN3" s="1" t="s">
        <v>642</v>
      </c>
      <c r="GHO3" s="1" t="s">
        <v>642</v>
      </c>
      <c r="GHP3" s="1" t="s">
        <v>642</v>
      </c>
      <c r="GHQ3" s="1" t="s">
        <v>642</v>
      </c>
      <c r="GHR3" s="1" t="s">
        <v>642</v>
      </c>
      <c r="GHS3" s="1" t="s">
        <v>642</v>
      </c>
      <c r="GHT3" s="1" t="s">
        <v>642</v>
      </c>
      <c r="GHU3" s="1" t="s">
        <v>642</v>
      </c>
      <c r="GHV3" s="1" t="s">
        <v>642</v>
      </c>
      <c r="GHW3" s="1" t="s">
        <v>642</v>
      </c>
      <c r="GHX3" s="1" t="s">
        <v>642</v>
      </c>
      <c r="GHY3" s="1" t="s">
        <v>642</v>
      </c>
      <c r="GHZ3" s="1" t="s">
        <v>642</v>
      </c>
      <c r="GIA3" s="1" t="s">
        <v>642</v>
      </c>
      <c r="GIB3" s="1" t="s">
        <v>642</v>
      </c>
      <c r="GIC3" s="1" t="s">
        <v>642</v>
      </c>
      <c r="GID3" s="1" t="s">
        <v>642</v>
      </c>
      <c r="GIE3" s="1" t="s">
        <v>642</v>
      </c>
      <c r="GIF3" s="1" t="s">
        <v>642</v>
      </c>
      <c r="GIG3" s="1" t="s">
        <v>642</v>
      </c>
      <c r="GIH3" s="1" t="s">
        <v>642</v>
      </c>
      <c r="GII3" s="1" t="s">
        <v>642</v>
      </c>
      <c r="GIJ3" s="1" t="s">
        <v>642</v>
      </c>
      <c r="GIK3" s="1" t="s">
        <v>642</v>
      </c>
      <c r="GIL3" s="1" t="s">
        <v>642</v>
      </c>
      <c r="GIM3" s="1" t="s">
        <v>642</v>
      </c>
      <c r="GIN3" s="1" t="s">
        <v>642</v>
      </c>
      <c r="GIO3" s="1" t="s">
        <v>642</v>
      </c>
      <c r="GIP3" s="1" t="s">
        <v>642</v>
      </c>
      <c r="GIQ3" s="1" t="s">
        <v>642</v>
      </c>
      <c r="GIR3" s="1" t="s">
        <v>642</v>
      </c>
      <c r="GIS3" s="1" t="s">
        <v>642</v>
      </c>
      <c r="GIT3" s="1" t="s">
        <v>642</v>
      </c>
      <c r="GIU3" s="1" t="s">
        <v>642</v>
      </c>
      <c r="GIV3" s="1" t="s">
        <v>642</v>
      </c>
      <c r="GIW3" s="1" t="s">
        <v>642</v>
      </c>
      <c r="GIX3" s="1" t="s">
        <v>642</v>
      </c>
      <c r="GIY3" s="1" t="s">
        <v>642</v>
      </c>
      <c r="GIZ3" s="1" t="s">
        <v>642</v>
      </c>
      <c r="GJA3" s="1" t="s">
        <v>642</v>
      </c>
      <c r="GJB3" s="1" t="s">
        <v>642</v>
      </c>
      <c r="GJC3" s="1" t="s">
        <v>642</v>
      </c>
      <c r="GJD3" s="1" t="s">
        <v>642</v>
      </c>
      <c r="GJE3" s="1" t="s">
        <v>642</v>
      </c>
      <c r="GJF3" s="1" t="s">
        <v>642</v>
      </c>
      <c r="GJG3" s="1" t="s">
        <v>642</v>
      </c>
      <c r="GJH3" s="1" t="s">
        <v>642</v>
      </c>
      <c r="GJI3" s="1" t="s">
        <v>642</v>
      </c>
      <c r="GJJ3" s="1" t="s">
        <v>642</v>
      </c>
      <c r="GJK3" s="1" t="s">
        <v>642</v>
      </c>
      <c r="GJL3" s="1" t="s">
        <v>642</v>
      </c>
      <c r="GJM3" s="1" t="s">
        <v>642</v>
      </c>
      <c r="GJN3" s="1" t="s">
        <v>642</v>
      </c>
      <c r="GJO3" s="1" t="s">
        <v>642</v>
      </c>
      <c r="GJP3" s="1" t="s">
        <v>642</v>
      </c>
      <c r="GJQ3" s="1" t="s">
        <v>642</v>
      </c>
      <c r="GJR3" s="1" t="s">
        <v>642</v>
      </c>
      <c r="GJS3" s="1" t="s">
        <v>642</v>
      </c>
      <c r="GJT3" s="1" t="s">
        <v>642</v>
      </c>
      <c r="GJU3" s="1" t="s">
        <v>642</v>
      </c>
      <c r="GJV3" s="1" t="s">
        <v>642</v>
      </c>
      <c r="GJW3" s="1" t="s">
        <v>642</v>
      </c>
      <c r="GJX3" s="1" t="s">
        <v>642</v>
      </c>
      <c r="GJY3" s="1" t="s">
        <v>642</v>
      </c>
      <c r="GJZ3" s="1" t="s">
        <v>642</v>
      </c>
      <c r="GKA3" s="1" t="s">
        <v>642</v>
      </c>
      <c r="GKB3" s="1" t="s">
        <v>642</v>
      </c>
      <c r="GKC3" s="1" t="s">
        <v>642</v>
      </c>
      <c r="GKD3" s="1" t="s">
        <v>642</v>
      </c>
      <c r="GKE3" s="1" t="s">
        <v>642</v>
      </c>
      <c r="GKF3" s="1" t="s">
        <v>642</v>
      </c>
      <c r="GKG3" s="1" t="s">
        <v>642</v>
      </c>
      <c r="GKH3" s="1" t="s">
        <v>642</v>
      </c>
      <c r="GKI3" s="1" t="s">
        <v>642</v>
      </c>
      <c r="GKJ3" s="1" t="s">
        <v>642</v>
      </c>
      <c r="GKK3" s="1" t="s">
        <v>642</v>
      </c>
      <c r="GKL3" s="1" t="s">
        <v>642</v>
      </c>
      <c r="GKM3" s="1" t="s">
        <v>642</v>
      </c>
      <c r="GKN3" s="1" t="s">
        <v>642</v>
      </c>
      <c r="GKO3" s="1" t="s">
        <v>642</v>
      </c>
      <c r="GKP3" s="1" t="s">
        <v>642</v>
      </c>
      <c r="GKQ3" s="1" t="s">
        <v>642</v>
      </c>
      <c r="GKR3" s="1" t="s">
        <v>642</v>
      </c>
      <c r="GKS3" s="1" t="s">
        <v>642</v>
      </c>
      <c r="GKT3" s="1" t="s">
        <v>642</v>
      </c>
      <c r="GKU3" s="1" t="s">
        <v>642</v>
      </c>
      <c r="GKV3" s="1" t="s">
        <v>642</v>
      </c>
      <c r="GKW3" s="1" t="s">
        <v>642</v>
      </c>
      <c r="GKX3" s="1" t="s">
        <v>642</v>
      </c>
      <c r="GKY3" s="1" t="s">
        <v>642</v>
      </c>
      <c r="GKZ3" s="1" t="s">
        <v>642</v>
      </c>
      <c r="GLA3" s="1" t="s">
        <v>642</v>
      </c>
      <c r="GLB3" s="1" t="s">
        <v>642</v>
      </c>
      <c r="GLC3" s="1" t="s">
        <v>642</v>
      </c>
      <c r="GLD3" s="1" t="s">
        <v>642</v>
      </c>
      <c r="GLE3" s="1" t="s">
        <v>642</v>
      </c>
      <c r="GLF3" s="1" t="s">
        <v>642</v>
      </c>
      <c r="GLG3" s="1" t="s">
        <v>642</v>
      </c>
      <c r="GLH3" s="1" t="s">
        <v>642</v>
      </c>
      <c r="GLI3" s="1" t="s">
        <v>642</v>
      </c>
      <c r="GLJ3" s="1" t="s">
        <v>642</v>
      </c>
      <c r="GLK3" s="1" t="s">
        <v>642</v>
      </c>
      <c r="GLL3" s="1" t="s">
        <v>642</v>
      </c>
      <c r="GLM3" s="1" t="s">
        <v>642</v>
      </c>
      <c r="GLN3" s="1" t="s">
        <v>642</v>
      </c>
      <c r="GLO3" s="1" t="s">
        <v>642</v>
      </c>
      <c r="GLP3" s="1" t="s">
        <v>642</v>
      </c>
      <c r="GLQ3" s="1" t="s">
        <v>642</v>
      </c>
      <c r="GLR3" s="1" t="s">
        <v>642</v>
      </c>
      <c r="GLS3" s="1" t="s">
        <v>642</v>
      </c>
      <c r="GLT3" s="1" t="s">
        <v>642</v>
      </c>
      <c r="GLU3" s="1" t="s">
        <v>642</v>
      </c>
      <c r="GLV3" s="1" t="s">
        <v>642</v>
      </c>
      <c r="GLW3" s="1" t="s">
        <v>642</v>
      </c>
      <c r="GLX3" s="1" t="s">
        <v>642</v>
      </c>
      <c r="GLY3" s="1" t="s">
        <v>642</v>
      </c>
      <c r="GLZ3" s="1" t="s">
        <v>642</v>
      </c>
      <c r="GMA3" s="1" t="s">
        <v>642</v>
      </c>
      <c r="GMB3" s="1" t="s">
        <v>642</v>
      </c>
      <c r="GMC3" s="1" t="s">
        <v>642</v>
      </c>
      <c r="GMD3" s="1" t="s">
        <v>642</v>
      </c>
      <c r="GME3" s="1" t="s">
        <v>642</v>
      </c>
      <c r="GMF3" s="1" t="s">
        <v>642</v>
      </c>
      <c r="GMG3" s="1" t="s">
        <v>642</v>
      </c>
      <c r="GMH3" s="1" t="s">
        <v>642</v>
      </c>
      <c r="GMI3" s="1" t="s">
        <v>642</v>
      </c>
      <c r="GMJ3" s="1" t="s">
        <v>642</v>
      </c>
      <c r="GMK3" s="1" t="s">
        <v>642</v>
      </c>
      <c r="GML3" s="1" t="s">
        <v>642</v>
      </c>
      <c r="GMM3" s="1" t="s">
        <v>642</v>
      </c>
      <c r="GMN3" s="1" t="s">
        <v>642</v>
      </c>
      <c r="GMO3" s="1" t="s">
        <v>642</v>
      </c>
      <c r="GMP3" s="1" t="s">
        <v>642</v>
      </c>
      <c r="GMQ3" s="1" t="s">
        <v>642</v>
      </c>
      <c r="GMR3" s="1" t="s">
        <v>642</v>
      </c>
      <c r="GMS3" s="1" t="s">
        <v>642</v>
      </c>
      <c r="GMT3" s="1" t="s">
        <v>642</v>
      </c>
      <c r="GMU3" s="1" t="s">
        <v>642</v>
      </c>
      <c r="GMV3" s="1" t="s">
        <v>642</v>
      </c>
      <c r="GMW3" s="1" t="s">
        <v>642</v>
      </c>
      <c r="GMX3" s="1" t="s">
        <v>642</v>
      </c>
      <c r="GMY3" s="1" t="s">
        <v>642</v>
      </c>
      <c r="GMZ3" s="1" t="s">
        <v>642</v>
      </c>
      <c r="GNA3" s="1" t="s">
        <v>642</v>
      </c>
      <c r="GNB3" s="1" t="s">
        <v>642</v>
      </c>
      <c r="GNC3" s="1" t="s">
        <v>642</v>
      </c>
      <c r="GND3" s="1" t="s">
        <v>642</v>
      </c>
      <c r="GNE3" s="1" t="s">
        <v>642</v>
      </c>
      <c r="GNF3" s="1" t="s">
        <v>642</v>
      </c>
      <c r="GNG3" s="1" t="s">
        <v>642</v>
      </c>
      <c r="GNH3" s="1" t="s">
        <v>642</v>
      </c>
      <c r="GNI3" s="1" t="s">
        <v>642</v>
      </c>
      <c r="GNJ3" s="1" t="s">
        <v>642</v>
      </c>
      <c r="GNK3" s="1" t="s">
        <v>642</v>
      </c>
      <c r="GNL3" s="1" t="s">
        <v>642</v>
      </c>
      <c r="GNM3" s="1" t="s">
        <v>642</v>
      </c>
      <c r="GNN3" s="1" t="s">
        <v>642</v>
      </c>
      <c r="GNO3" s="1" t="s">
        <v>642</v>
      </c>
      <c r="GNP3" s="1" t="s">
        <v>642</v>
      </c>
      <c r="GNQ3" s="1" t="s">
        <v>642</v>
      </c>
      <c r="GNR3" s="1" t="s">
        <v>642</v>
      </c>
      <c r="GNS3" s="1" t="s">
        <v>642</v>
      </c>
      <c r="GNT3" s="1" t="s">
        <v>642</v>
      </c>
      <c r="GNU3" s="1" t="s">
        <v>642</v>
      </c>
      <c r="GNV3" s="1" t="s">
        <v>642</v>
      </c>
      <c r="GNW3" s="1" t="s">
        <v>642</v>
      </c>
      <c r="GNX3" s="1" t="s">
        <v>642</v>
      </c>
      <c r="GNY3" s="1" t="s">
        <v>642</v>
      </c>
      <c r="GNZ3" s="1" t="s">
        <v>642</v>
      </c>
      <c r="GOA3" s="1" t="s">
        <v>642</v>
      </c>
      <c r="GOB3" s="1" t="s">
        <v>642</v>
      </c>
      <c r="GOC3" s="1" t="s">
        <v>642</v>
      </c>
      <c r="GOD3" s="1" t="s">
        <v>642</v>
      </c>
      <c r="GOE3" s="1" t="s">
        <v>642</v>
      </c>
      <c r="GOF3" s="1" t="s">
        <v>642</v>
      </c>
      <c r="GOG3" s="1" t="s">
        <v>642</v>
      </c>
      <c r="GOH3" s="1" t="s">
        <v>642</v>
      </c>
      <c r="GOI3" s="1" t="s">
        <v>642</v>
      </c>
      <c r="GOJ3" s="1" t="s">
        <v>642</v>
      </c>
      <c r="GOK3" s="1" t="s">
        <v>642</v>
      </c>
      <c r="GOL3" s="1" t="s">
        <v>642</v>
      </c>
      <c r="GOM3" s="1" t="s">
        <v>642</v>
      </c>
      <c r="GON3" s="1" t="s">
        <v>642</v>
      </c>
      <c r="GOO3" s="1" t="s">
        <v>642</v>
      </c>
      <c r="GOP3" s="1" t="s">
        <v>642</v>
      </c>
      <c r="GOQ3" s="1" t="s">
        <v>642</v>
      </c>
      <c r="GOR3" s="1" t="s">
        <v>642</v>
      </c>
      <c r="GOS3" s="1" t="s">
        <v>642</v>
      </c>
      <c r="GOT3" s="1" t="s">
        <v>642</v>
      </c>
      <c r="GOU3" s="1" t="s">
        <v>642</v>
      </c>
      <c r="GOV3" s="1" t="s">
        <v>642</v>
      </c>
      <c r="GOW3" s="1" t="s">
        <v>642</v>
      </c>
      <c r="GOX3" s="1" t="s">
        <v>642</v>
      </c>
      <c r="GOY3" s="1" t="s">
        <v>642</v>
      </c>
      <c r="GOZ3" s="1" t="s">
        <v>642</v>
      </c>
      <c r="GPA3" s="1" t="s">
        <v>642</v>
      </c>
      <c r="GPB3" s="1" t="s">
        <v>642</v>
      </c>
      <c r="GPC3" s="1" t="s">
        <v>642</v>
      </c>
      <c r="GPD3" s="1" t="s">
        <v>642</v>
      </c>
      <c r="GPE3" s="1" t="s">
        <v>642</v>
      </c>
      <c r="GPF3" s="1" t="s">
        <v>642</v>
      </c>
      <c r="GPG3" s="1" t="s">
        <v>642</v>
      </c>
      <c r="GPH3" s="1" t="s">
        <v>642</v>
      </c>
      <c r="GPI3" s="1" t="s">
        <v>642</v>
      </c>
      <c r="GPJ3" s="1" t="s">
        <v>642</v>
      </c>
      <c r="GPK3" s="1" t="s">
        <v>642</v>
      </c>
      <c r="GPL3" s="1" t="s">
        <v>642</v>
      </c>
      <c r="GPM3" s="1" t="s">
        <v>642</v>
      </c>
      <c r="GPN3" s="1" t="s">
        <v>642</v>
      </c>
      <c r="GPO3" s="1" t="s">
        <v>642</v>
      </c>
      <c r="GPP3" s="1" t="s">
        <v>642</v>
      </c>
      <c r="GPQ3" s="1" t="s">
        <v>642</v>
      </c>
      <c r="GPR3" s="1" t="s">
        <v>642</v>
      </c>
      <c r="GPS3" s="1" t="s">
        <v>642</v>
      </c>
      <c r="GPT3" s="1" t="s">
        <v>642</v>
      </c>
      <c r="GPU3" s="1" t="s">
        <v>642</v>
      </c>
      <c r="GPV3" s="1" t="s">
        <v>642</v>
      </c>
      <c r="GPW3" s="1" t="s">
        <v>642</v>
      </c>
      <c r="GPX3" s="1" t="s">
        <v>642</v>
      </c>
      <c r="GPY3" s="1" t="s">
        <v>642</v>
      </c>
      <c r="GPZ3" s="1" t="s">
        <v>642</v>
      </c>
      <c r="GQA3" s="1" t="s">
        <v>642</v>
      </c>
      <c r="GQB3" s="1" t="s">
        <v>642</v>
      </c>
      <c r="GQC3" s="1" t="s">
        <v>642</v>
      </c>
      <c r="GQD3" s="1" t="s">
        <v>642</v>
      </c>
      <c r="GQE3" s="1" t="s">
        <v>642</v>
      </c>
      <c r="GQF3" s="1" t="s">
        <v>642</v>
      </c>
      <c r="GQG3" s="1" t="s">
        <v>642</v>
      </c>
      <c r="GQH3" s="1" t="s">
        <v>642</v>
      </c>
      <c r="GQI3" s="1" t="s">
        <v>642</v>
      </c>
      <c r="GQJ3" s="1" t="s">
        <v>642</v>
      </c>
      <c r="GQK3" s="1" t="s">
        <v>642</v>
      </c>
      <c r="GQL3" s="1" t="s">
        <v>642</v>
      </c>
      <c r="GQM3" s="1" t="s">
        <v>642</v>
      </c>
      <c r="GQN3" s="1" t="s">
        <v>642</v>
      </c>
      <c r="GQO3" s="1" t="s">
        <v>642</v>
      </c>
      <c r="GQP3" s="1" t="s">
        <v>642</v>
      </c>
      <c r="GQQ3" s="1" t="s">
        <v>642</v>
      </c>
      <c r="GQR3" s="1" t="s">
        <v>642</v>
      </c>
      <c r="GQS3" s="1" t="s">
        <v>642</v>
      </c>
      <c r="GQT3" s="1" t="s">
        <v>642</v>
      </c>
      <c r="GQU3" s="1" t="s">
        <v>642</v>
      </c>
      <c r="GQV3" s="1" t="s">
        <v>642</v>
      </c>
      <c r="GQW3" s="1" t="s">
        <v>642</v>
      </c>
      <c r="GQX3" s="1" t="s">
        <v>642</v>
      </c>
      <c r="GQY3" s="1" t="s">
        <v>642</v>
      </c>
      <c r="GQZ3" s="1" t="s">
        <v>642</v>
      </c>
      <c r="GRA3" s="1" t="s">
        <v>642</v>
      </c>
      <c r="GRB3" s="1" t="s">
        <v>642</v>
      </c>
      <c r="GRC3" s="1" t="s">
        <v>642</v>
      </c>
      <c r="GRD3" s="1" t="s">
        <v>642</v>
      </c>
      <c r="GRE3" s="1" t="s">
        <v>642</v>
      </c>
      <c r="GRF3" s="1" t="s">
        <v>642</v>
      </c>
      <c r="GRG3" s="1" t="s">
        <v>642</v>
      </c>
      <c r="GRH3" s="1" t="s">
        <v>642</v>
      </c>
      <c r="GRI3" s="1" t="s">
        <v>642</v>
      </c>
      <c r="GRJ3" s="1" t="s">
        <v>642</v>
      </c>
      <c r="GRK3" s="1" t="s">
        <v>642</v>
      </c>
      <c r="GRL3" s="1" t="s">
        <v>642</v>
      </c>
      <c r="GRM3" s="1" t="s">
        <v>642</v>
      </c>
      <c r="GRN3" s="1" t="s">
        <v>642</v>
      </c>
      <c r="GRO3" s="1" t="s">
        <v>642</v>
      </c>
      <c r="GRP3" s="1" t="s">
        <v>642</v>
      </c>
      <c r="GRQ3" s="1" t="s">
        <v>642</v>
      </c>
      <c r="GRR3" s="1" t="s">
        <v>642</v>
      </c>
      <c r="GRS3" s="1" t="s">
        <v>642</v>
      </c>
      <c r="GRT3" s="1" t="s">
        <v>642</v>
      </c>
      <c r="GRU3" s="1" t="s">
        <v>642</v>
      </c>
      <c r="GRV3" s="1" t="s">
        <v>642</v>
      </c>
      <c r="GRW3" s="1" t="s">
        <v>642</v>
      </c>
      <c r="GRX3" s="1" t="s">
        <v>642</v>
      </c>
      <c r="GRY3" s="1" t="s">
        <v>642</v>
      </c>
      <c r="GRZ3" s="1" t="s">
        <v>642</v>
      </c>
      <c r="GSA3" s="1" t="s">
        <v>642</v>
      </c>
      <c r="GSB3" s="1" t="s">
        <v>642</v>
      </c>
      <c r="GSC3" s="1" t="s">
        <v>642</v>
      </c>
      <c r="GSD3" s="1" t="s">
        <v>642</v>
      </c>
      <c r="GSE3" s="1" t="s">
        <v>642</v>
      </c>
      <c r="GSF3" s="1" t="s">
        <v>642</v>
      </c>
      <c r="GSG3" s="1" t="s">
        <v>642</v>
      </c>
      <c r="GSH3" s="1" t="s">
        <v>642</v>
      </c>
      <c r="GSI3" s="1" t="s">
        <v>642</v>
      </c>
      <c r="GSJ3" s="1" t="s">
        <v>642</v>
      </c>
      <c r="GSK3" s="1" t="s">
        <v>642</v>
      </c>
      <c r="GSL3" s="1" t="s">
        <v>642</v>
      </c>
      <c r="GSM3" s="1" t="s">
        <v>642</v>
      </c>
      <c r="GSN3" s="1" t="s">
        <v>642</v>
      </c>
      <c r="GSO3" s="1" t="s">
        <v>642</v>
      </c>
      <c r="GSP3" s="1" t="s">
        <v>642</v>
      </c>
      <c r="GSQ3" s="1" t="s">
        <v>642</v>
      </c>
      <c r="GSR3" s="1" t="s">
        <v>642</v>
      </c>
      <c r="GSS3" s="1" t="s">
        <v>642</v>
      </c>
      <c r="GST3" s="1" t="s">
        <v>642</v>
      </c>
      <c r="GSU3" s="1" t="s">
        <v>642</v>
      </c>
      <c r="GSV3" s="1" t="s">
        <v>642</v>
      </c>
      <c r="GSW3" s="1" t="s">
        <v>642</v>
      </c>
      <c r="GSX3" s="1" t="s">
        <v>642</v>
      </c>
      <c r="GSY3" s="1" t="s">
        <v>642</v>
      </c>
      <c r="GSZ3" s="1" t="s">
        <v>642</v>
      </c>
      <c r="GTA3" s="1" t="s">
        <v>642</v>
      </c>
      <c r="GTB3" s="1" t="s">
        <v>642</v>
      </c>
      <c r="GTC3" s="1" t="s">
        <v>642</v>
      </c>
      <c r="GTD3" s="1" t="s">
        <v>642</v>
      </c>
      <c r="GTE3" s="1" t="s">
        <v>642</v>
      </c>
      <c r="GTF3" s="1" t="s">
        <v>642</v>
      </c>
      <c r="GTG3" s="1" t="s">
        <v>642</v>
      </c>
      <c r="GTH3" s="1" t="s">
        <v>642</v>
      </c>
      <c r="GTI3" s="1" t="s">
        <v>642</v>
      </c>
      <c r="GTJ3" s="1" t="s">
        <v>642</v>
      </c>
      <c r="GTK3" s="1" t="s">
        <v>642</v>
      </c>
      <c r="GTL3" s="1" t="s">
        <v>642</v>
      </c>
      <c r="GTM3" s="1" t="s">
        <v>642</v>
      </c>
      <c r="GTN3" s="1" t="s">
        <v>642</v>
      </c>
      <c r="GTO3" s="1" t="s">
        <v>642</v>
      </c>
      <c r="GTP3" s="1" t="s">
        <v>642</v>
      </c>
      <c r="GTQ3" s="1" t="s">
        <v>642</v>
      </c>
      <c r="GTR3" s="1" t="s">
        <v>642</v>
      </c>
      <c r="GTS3" s="1" t="s">
        <v>642</v>
      </c>
      <c r="GTT3" s="1" t="s">
        <v>642</v>
      </c>
      <c r="GTU3" s="1" t="s">
        <v>642</v>
      </c>
      <c r="GTV3" s="1" t="s">
        <v>642</v>
      </c>
      <c r="GTW3" s="1" t="s">
        <v>642</v>
      </c>
      <c r="GTX3" s="1" t="s">
        <v>642</v>
      </c>
      <c r="GTY3" s="1" t="s">
        <v>642</v>
      </c>
      <c r="GTZ3" s="1" t="s">
        <v>642</v>
      </c>
      <c r="GUA3" s="1" t="s">
        <v>642</v>
      </c>
      <c r="GUB3" s="1" t="s">
        <v>642</v>
      </c>
      <c r="GUC3" s="1" t="s">
        <v>642</v>
      </c>
      <c r="GUD3" s="1" t="s">
        <v>642</v>
      </c>
      <c r="GUE3" s="1" t="s">
        <v>642</v>
      </c>
      <c r="GUF3" s="1" t="s">
        <v>642</v>
      </c>
      <c r="GUG3" s="1" t="s">
        <v>642</v>
      </c>
      <c r="GUH3" s="1" t="s">
        <v>642</v>
      </c>
      <c r="GUI3" s="1" t="s">
        <v>642</v>
      </c>
      <c r="GUJ3" s="1" t="s">
        <v>642</v>
      </c>
      <c r="GUK3" s="1" t="s">
        <v>642</v>
      </c>
      <c r="GUL3" s="1" t="s">
        <v>642</v>
      </c>
      <c r="GUM3" s="1" t="s">
        <v>642</v>
      </c>
      <c r="GUN3" s="1" t="s">
        <v>642</v>
      </c>
      <c r="GUO3" s="1" t="s">
        <v>642</v>
      </c>
      <c r="GUP3" s="1" t="s">
        <v>642</v>
      </c>
      <c r="GUQ3" s="1" t="s">
        <v>642</v>
      </c>
      <c r="GUR3" s="1" t="s">
        <v>642</v>
      </c>
      <c r="GUS3" s="1" t="s">
        <v>642</v>
      </c>
      <c r="GUT3" s="1" t="s">
        <v>642</v>
      </c>
      <c r="GUU3" s="1" t="s">
        <v>642</v>
      </c>
      <c r="GUV3" s="1" t="s">
        <v>642</v>
      </c>
      <c r="GUW3" s="1" t="s">
        <v>642</v>
      </c>
      <c r="GUX3" s="1" t="s">
        <v>642</v>
      </c>
      <c r="GUY3" s="1" t="s">
        <v>642</v>
      </c>
      <c r="GUZ3" s="1" t="s">
        <v>642</v>
      </c>
      <c r="GVA3" s="1" t="s">
        <v>642</v>
      </c>
      <c r="GVB3" s="1" t="s">
        <v>642</v>
      </c>
      <c r="GVC3" s="1" t="s">
        <v>642</v>
      </c>
      <c r="GVD3" s="1" t="s">
        <v>642</v>
      </c>
      <c r="GVE3" s="1" t="s">
        <v>642</v>
      </c>
      <c r="GVF3" s="1" t="s">
        <v>642</v>
      </c>
      <c r="GVG3" s="1" t="s">
        <v>642</v>
      </c>
      <c r="GVH3" s="1" t="s">
        <v>642</v>
      </c>
      <c r="GVI3" s="1" t="s">
        <v>642</v>
      </c>
      <c r="GVJ3" s="1" t="s">
        <v>642</v>
      </c>
      <c r="GVK3" s="1" t="s">
        <v>642</v>
      </c>
      <c r="GVL3" s="1" t="s">
        <v>642</v>
      </c>
      <c r="GVM3" s="1" t="s">
        <v>642</v>
      </c>
      <c r="GVN3" s="1" t="s">
        <v>642</v>
      </c>
      <c r="GVO3" s="1" t="s">
        <v>642</v>
      </c>
      <c r="GVP3" s="1" t="s">
        <v>642</v>
      </c>
      <c r="GVQ3" s="1" t="s">
        <v>642</v>
      </c>
      <c r="GVR3" s="1" t="s">
        <v>642</v>
      </c>
      <c r="GVS3" s="1" t="s">
        <v>642</v>
      </c>
      <c r="GVT3" s="1" t="s">
        <v>642</v>
      </c>
      <c r="GVU3" s="1" t="s">
        <v>642</v>
      </c>
      <c r="GVV3" s="1" t="s">
        <v>642</v>
      </c>
      <c r="GVW3" s="1" t="s">
        <v>642</v>
      </c>
      <c r="GVX3" s="1" t="s">
        <v>642</v>
      </c>
      <c r="GVY3" s="1" t="s">
        <v>642</v>
      </c>
      <c r="GVZ3" s="1" t="s">
        <v>642</v>
      </c>
      <c r="GWA3" s="1" t="s">
        <v>642</v>
      </c>
      <c r="GWB3" s="1" t="s">
        <v>642</v>
      </c>
      <c r="GWC3" s="1" t="s">
        <v>642</v>
      </c>
      <c r="GWD3" s="1" t="s">
        <v>642</v>
      </c>
      <c r="GWE3" s="1" t="s">
        <v>642</v>
      </c>
      <c r="GWF3" s="1" t="s">
        <v>642</v>
      </c>
      <c r="GWG3" s="1" t="s">
        <v>642</v>
      </c>
      <c r="GWH3" s="1" t="s">
        <v>642</v>
      </c>
      <c r="GWI3" s="1" t="s">
        <v>642</v>
      </c>
      <c r="GWJ3" s="1" t="s">
        <v>642</v>
      </c>
      <c r="GWK3" s="1" t="s">
        <v>642</v>
      </c>
      <c r="GWL3" s="1" t="s">
        <v>642</v>
      </c>
      <c r="GWM3" s="1" t="s">
        <v>642</v>
      </c>
      <c r="GWN3" s="1" t="s">
        <v>642</v>
      </c>
      <c r="GWO3" s="1" t="s">
        <v>642</v>
      </c>
      <c r="GWP3" s="1" t="s">
        <v>642</v>
      </c>
      <c r="GWQ3" s="1" t="s">
        <v>642</v>
      </c>
      <c r="GWR3" s="1" t="s">
        <v>642</v>
      </c>
      <c r="GWS3" s="1" t="s">
        <v>642</v>
      </c>
      <c r="GWT3" s="1" t="s">
        <v>642</v>
      </c>
      <c r="GWU3" s="1" t="s">
        <v>642</v>
      </c>
      <c r="GWV3" s="1" t="s">
        <v>642</v>
      </c>
      <c r="GWW3" s="1" t="s">
        <v>642</v>
      </c>
      <c r="GWX3" s="1" t="s">
        <v>642</v>
      </c>
      <c r="GWY3" s="1" t="s">
        <v>642</v>
      </c>
      <c r="GWZ3" s="1" t="s">
        <v>642</v>
      </c>
      <c r="GXA3" s="1" t="s">
        <v>642</v>
      </c>
      <c r="GXB3" s="1" t="s">
        <v>642</v>
      </c>
      <c r="GXC3" s="1" t="s">
        <v>642</v>
      </c>
      <c r="GXD3" s="1" t="s">
        <v>642</v>
      </c>
      <c r="GXE3" s="1" t="s">
        <v>642</v>
      </c>
      <c r="GXF3" s="1" t="s">
        <v>642</v>
      </c>
      <c r="GXG3" s="1" t="s">
        <v>642</v>
      </c>
      <c r="GXH3" s="1" t="s">
        <v>642</v>
      </c>
      <c r="GXI3" s="1" t="s">
        <v>642</v>
      </c>
      <c r="GXJ3" s="1" t="s">
        <v>642</v>
      </c>
      <c r="GXK3" s="1" t="s">
        <v>642</v>
      </c>
      <c r="GXL3" s="1" t="s">
        <v>642</v>
      </c>
      <c r="GXM3" s="1" t="s">
        <v>642</v>
      </c>
      <c r="GXN3" s="1" t="s">
        <v>642</v>
      </c>
      <c r="GXO3" s="1" t="s">
        <v>642</v>
      </c>
      <c r="GXP3" s="1" t="s">
        <v>642</v>
      </c>
      <c r="GXQ3" s="1" t="s">
        <v>642</v>
      </c>
      <c r="GXR3" s="1" t="s">
        <v>642</v>
      </c>
      <c r="GXS3" s="1" t="s">
        <v>642</v>
      </c>
      <c r="GXT3" s="1" t="s">
        <v>642</v>
      </c>
      <c r="GXU3" s="1" t="s">
        <v>642</v>
      </c>
      <c r="GXV3" s="1" t="s">
        <v>642</v>
      </c>
      <c r="GXW3" s="1" t="s">
        <v>642</v>
      </c>
      <c r="GXX3" s="1" t="s">
        <v>642</v>
      </c>
      <c r="GXY3" s="1" t="s">
        <v>642</v>
      </c>
      <c r="GXZ3" s="1" t="s">
        <v>642</v>
      </c>
      <c r="GYA3" s="1" t="s">
        <v>642</v>
      </c>
      <c r="GYB3" s="1" t="s">
        <v>642</v>
      </c>
      <c r="GYC3" s="1" t="s">
        <v>642</v>
      </c>
      <c r="GYD3" s="1" t="s">
        <v>642</v>
      </c>
      <c r="GYE3" s="1" t="s">
        <v>642</v>
      </c>
      <c r="GYF3" s="1" t="s">
        <v>642</v>
      </c>
      <c r="GYG3" s="1" t="s">
        <v>642</v>
      </c>
      <c r="GYH3" s="1" t="s">
        <v>642</v>
      </c>
      <c r="GYI3" s="1" t="s">
        <v>642</v>
      </c>
      <c r="GYJ3" s="1" t="s">
        <v>642</v>
      </c>
      <c r="GYK3" s="1" t="s">
        <v>642</v>
      </c>
      <c r="GYL3" s="1" t="s">
        <v>642</v>
      </c>
      <c r="GYM3" s="1" t="s">
        <v>642</v>
      </c>
      <c r="GYN3" s="1" t="s">
        <v>642</v>
      </c>
      <c r="GYO3" s="1" t="s">
        <v>642</v>
      </c>
      <c r="GYP3" s="1" t="s">
        <v>642</v>
      </c>
      <c r="GYQ3" s="1" t="s">
        <v>642</v>
      </c>
      <c r="GYR3" s="1" t="s">
        <v>642</v>
      </c>
      <c r="GYS3" s="1" t="s">
        <v>642</v>
      </c>
      <c r="GYT3" s="1" t="s">
        <v>642</v>
      </c>
      <c r="GYU3" s="1" t="s">
        <v>642</v>
      </c>
      <c r="GYV3" s="1" t="s">
        <v>642</v>
      </c>
      <c r="GYW3" s="1" t="s">
        <v>642</v>
      </c>
      <c r="GYX3" s="1" t="s">
        <v>642</v>
      </c>
      <c r="GYY3" s="1" t="s">
        <v>642</v>
      </c>
      <c r="GYZ3" s="1" t="s">
        <v>642</v>
      </c>
      <c r="GZA3" s="1" t="s">
        <v>642</v>
      </c>
      <c r="GZB3" s="1" t="s">
        <v>642</v>
      </c>
      <c r="GZC3" s="1" t="s">
        <v>642</v>
      </c>
      <c r="GZD3" s="1" t="s">
        <v>642</v>
      </c>
      <c r="GZE3" s="1" t="s">
        <v>642</v>
      </c>
      <c r="GZF3" s="1" t="s">
        <v>642</v>
      </c>
      <c r="GZG3" s="1" t="s">
        <v>642</v>
      </c>
      <c r="GZH3" s="1" t="s">
        <v>642</v>
      </c>
      <c r="GZI3" s="1" t="s">
        <v>642</v>
      </c>
      <c r="GZJ3" s="1" t="s">
        <v>642</v>
      </c>
      <c r="GZK3" s="1" t="s">
        <v>642</v>
      </c>
      <c r="GZL3" s="1" t="s">
        <v>642</v>
      </c>
      <c r="GZM3" s="1" t="s">
        <v>642</v>
      </c>
      <c r="GZN3" s="1" t="s">
        <v>642</v>
      </c>
      <c r="GZO3" s="1" t="s">
        <v>642</v>
      </c>
      <c r="GZP3" s="1" t="s">
        <v>642</v>
      </c>
      <c r="GZQ3" s="1" t="s">
        <v>642</v>
      </c>
      <c r="GZR3" s="1" t="s">
        <v>642</v>
      </c>
      <c r="GZS3" s="1" t="s">
        <v>642</v>
      </c>
      <c r="GZT3" s="1" t="s">
        <v>642</v>
      </c>
      <c r="GZU3" s="1" t="s">
        <v>642</v>
      </c>
      <c r="GZV3" s="1" t="s">
        <v>642</v>
      </c>
      <c r="GZW3" s="1" t="s">
        <v>642</v>
      </c>
      <c r="GZX3" s="1" t="s">
        <v>642</v>
      </c>
      <c r="GZY3" s="1" t="s">
        <v>642</v>
      </c>
      <c r="GZZ3" s="1" t="s">
        <v>642</v>
      </c>
      <c r="HAA3" s="1" t="s">
        <v>642</v>
      </c>
      <c r="HAB3" s="1" t="s">
        <v>642</v>
      </c>
      <c r="HAC3" s="1" t="s">
        <v>642</v>
      </c>
      <c r="HAD3" s="1" t="s">
        <v>642</v>
      </c>
      <c r="HAE3" s="1" t="s">
        <v>642</v>
      </c>
      <c r="HAF3" s="1" t="s">
        <v>642</v>
      </c>
      <c r="HAG3" s="1" t="s">
        <v>642</v>
      </c>
      <c r="HAH3" s="1" t="s">
        <v>642</v>
      </c>
      <c r="HAI3" s="1" t="s">
        <v>642</v>
      </c>
      <c r="HAJ3" s="1" t="s">
        <v>642</v>
      </c>
      <c r="HAK3" s="1" t="s">
        <v>642</v>
      </c>
      <c r="HAL3" s="1" t="s">
        <v>642</v>
      </c>
      <c r="HAM3" s="1" t="s">
        <v>642</v>
      </c>
      <c r="HAN3" s="1" t="s">
        <v>642</v>
      </c>
      <c r="HAO3" s="1" t="s">
        <v>642</v>
      </c>
      <c r="HAP3" s="1" t="s">
        <v>642</v>
      </c>
      <c r="HAQ3" s="1" t="s">
        <v>642</v>
      </c>
      <c r="HAR3" s="1" t="s">
        <v>642</v>
      </c>
      <c r="HAS3" s="1" t="s">
        <v>642</v>
      </c>
      <c r="HAT3" s="1" t="s">
        <v>642</v>
      </c>
      <c r="HAU3" s="1" t="s">
        <v>642</v>
      </c>
      <c r="HAV3" s="1" t="s">
        <v>642</v>
      </c>
      <c r="HAW3" s="1" t="s">
        <v>642</v>
      </c>
      <c r="HAX3" s="1" t="s">
        <v>642</v>
      </c>
      <c r="HAY3" s="1" t="s">
        <v>642</v>
      </c>
      <c r="HAZ3" s="1" t="s">
        <v>642</v>
      </c>
      <c r="HBA3" s="1" t="s">
        <v>642</v>
      </c>
      <c r="HBB3" s="1" t="s">
        <v>642</v>
      </c>
      <c r="HBC3" s="1" t="s">
        <v>642</v>
      </c>
      <c r="HBD3" s="1" t="s">
        <v>642</v>
      </c>
      <c r="HBE3" s="1" t="s">
        <v>642</v>
      </c>
      <c r="HBF3" s="1" t="s">
        <v>642</v>
      </c>
      <c r="HBG3" s="1" t="s">
        <v>642</v>
      </c>
      <c r="HBH3" s="1" t="s">
        <v>642</v>
      </c>
      <c r="HBI3" s="1" t="s">
        <v>642</v>
      </c>
      <c r="HBJ3" s="1" t="s">
        <v>642</v>
      </c>
      <c r="HBK3" s="1" t="s">
        <v>642</v>
      </c>
      <c r="HBL3" s="1" t="s">
        <v>642</v>
      </c>
      <c r="HBM3" s="1" t="s">
        <v>642</v>
      </c>
      <c r="HBN3" s="1" t="s">
        <v>642</v>
      </c>
      <c r="HBO3" s="1" t="s">
        <v>642</v>
      </c>
      <c r="HBP3" s="1" t="s">
        <v>642</v>
      </c>
      <c r="HBQ3" s="1" t="s">
        <v>642</v>
      </c>
      <c r="HBR3" s="1" t="s">
        <v>642</v>
      </c>
      <c r="HBS3" s="1" t="s">
        <v>642</v>
      </c>
      <c r="HBT3" s="1" t="s">
        <v>642</v>
      </c>
      <c r="HBU3" s="1" t="s">
        <v>642</v>
      </c>
      <c r="HBV3" s="1" t="s">
        <v>642</v>
      </c>
      <c r="HBW3" s="1" t="s">
        <v>642</v>
      </c>
      <c r="HBX3" s="1" t="s">
        <v>642</v>
      </c>
      <c r="HBY3" s="1" t="s">
        <v>642</v>
      </c>
      <c r="HBZ3" s="1" t="s">
        <v>642</v>
      </c>
      <c r="HCA3" s="1" t="s">
        <v>642</v>
      </c>
      <c r="HCB3" s="1" t="s">
        <v>642</v>
      </c>
      <c r="HCC3" s="1" t="s">
        <v>642</v>
      </c>
      <c r="HCD3" s="1" t="s">
        <v>642</v>
      </c>
      <c r="HCE3" s="1" t="s">
        <v>642</v>
      </c>
      <c r="HCF3" s="1" t="s">
        <v>642</v>
      </c>
      <c r="HCG3" s="1" t="s">
        <v>642</v>
      </c>
      <c r="HCH3" s="1" t="s">
        <v>642</v>
      </c>
      <c r="HCI3" s="1" t="s">
        <v>642</v>
      </c>
      <c r="HCJ3" s="1" t="s">
        <v>642</v>
      </c>
      <c r="HCK3" s="1" t="s">
        <v>642</v>
      </c>
      <c r="HCL3" s="1" t="s">
        <v>642</v>
      </c>
      <c r="HCM3" s="1" t="s">
        <v>642</v>
      </c>
      <c r="HCN3" s="1" t="s">
        <v>642</v>
      </c>
      <c r="HCO3" s="1" t="s">
        <v>642</v>
      </c>
      <c r="HCP3" s="1" t="s">
        <v>642</v>
      </c>
      <c r="HCQ3" s="1" t="s">
        <v>642</v>
      </c>
      <c r="HCR3" s="1" t="s">
        <v>642</v>
      </c>
      <c r="HCS3" s="1" t="s">
        <v>642</v>
      </c>
      <c r="HCT3" s="1" t="s">
        <v>642</v>
      </c>
      <c r="HCU3" s="1" t="s">
        <v>642</v>
      </c>
      <c r="HCV3" s="1" t="s">
        <v>642</v>
      </c>
      <c r="HCW3" s="1" t="s">
        <v>642</v>
      </c>
      <c r="HCX3" s="1" t="s">
        <v>642</v>
      </c>
      <c r="HCY3" s="1" t="s">
        <v>642</v>
      </c>
      <c r="HCZ3" s="1" t="s">
        <v>642</v>
      </c>
      <c r="HDA3" s="1" t="s">
        <v>642</v>
      </c>
      <c r="HDB3" s="1" t="s">
        <v>642</v>
      </c>
      <c r="HDC3" s="1" t="s">
        <v>642</v>
      </c>
      <c r="HDD3" s="1" t="s">
        <v>642</v>
      </c>
      <c r="HDE3" s="1" t="s">
        <v>642</v>
      </c>
      <c r="HDF3" s="1" t="s">
        <v>642</v>
      </c>
      <c r="HDG3" s="1" t="s">
        <v>642</v>
      </c>
      <c r="HDH3" s="1" t="s">
        <v>642</v>
      </c>
      <c r="HDI3" s="1" t="s">
        <v>642</v>
      </c>
      <c r="HDJ3" s="1" t="s">
        <v>642</v>
      </c>
      <c r="HDK3" s="1" t="s">
        <v>642</v>
      </c>
      <c r="HDL3" s="1" t="s">
        <v>642</v>
      </c>
      <c r="HDM3" s="1" t="s">
        <v>642</v>
      </c>
      <c r="HDN3" s="1" t="s">
        <v>642</v>
      </c>
      <c r="HDO3" s="1" t="s">
        <v>642</v>
      </c>
      <c r="HDP3" s="1" t="s">
        <v>642</v>
      </c>
      <c r="HDQ3" s="1" t="s">
        <v>642</v>
      </c>
      <c r="HDR3" s="1" t="s">
        <v>642</v>
      </c>
      <c r="HDS3" s="1" t="s">
        <v>642</v>
      </c>
      <c r="HDT3" s="1" t="s">
        <v>642</v>
      </c>
      <c r="HDU3" s="1" t="s">
        <v>642</v>
      </c>
      <c r="HDV3" s="1" t="s">
        <v>642</v>
      </c>
      <c r="HDW3" s="1" t="s">
        <v>642</v>
      </c>
      <c r="HDX3" s="1" t="s">
        <v>642</v>
      </c>
      <c r="HDY3" s="1" t="s">
        <v>642</v>
      </c>
      <c r="HDZ3" s="1" t="s">
        <v>642</v>
      </c>
      <c r="HEA3" s="1" t="s">
        <v>642</v>
      </c>
      <c r="HEB3" s="1" t="s">
        <v>642</v>
      </c>
      <c r="HEC3" s="1" t="s">
        <v>642</v>
      </c>
      <c r="HED3" s="1" t="s">
        <v>642</v>
      </c>
      <c r="HEE3" s="1" t="s">
        <v>642</v>
      </c>
      <c r="HEF3" s="1" t="s">
        <v>642</v>
      </c>
      <c r="HEG3" s="1" t="s">
        <v>642</v>
      </c>
      <c r="HEH3" s="1" t="s">
        <v>642</v>
      </c>
      <c r="HEI3" s="1" t="s">
        <v>642</v>
      </c>
      <c r="HEJ3" s="1" t="s">
        <v>642</v>
      </c>
      <c r="HEK3" s="1" t="s">
        <v>642</v>
      </c>
      <c r="HEL3" s="1" t="s">
        <v>642</v>
      </c>
      <c r="HEM3" s="1" t="s">
        <v>642</v>
      </c>
      <c r="HEN3" s="1" t="s">
        <v>642</v>
      </c>
      <c r="HEO3" s="1" t="s">
        <v>642</v>
      </c>
      <c r="HEP3" s="1" t="s">
        <v>642</v>
      </c>
      <c r="HEQ3" s="1" t="s">
        <v>642</v>
      </c>
      <c r="HER3" s="1" t="s">
        <v>642</v>
      </c>
      <c r="HES3" s="1" t="s">
        <v>642</v>
      </c>
      <c r="HET3" s="1" t="s">
        <v>642</v>
      </c>
      <c r="HEU3" s="1" t="s">
        <v>642</v>
      </c>
      <c r="HEV3" s="1" t="s">
        <v>642</v>
      </c>
      <c r="HEW3" s="1" t="s">
        <v>642</v>
      </c>
      <c r="HEX3" s="1" t="s">
        <v>642</v>
      </c>
      <c r="HEY3" s="1" t="s">
        <v>642</v>
      </c>
      <c r="HEZ3" s="1" t="s">
        <v>642</v>
      </c>
      <c r="HFA3" s="1" t="s">
        <v>642</v>
      </c>
      <c r="HFB3" s="1" t="s">
        <v>642</v>
      </c>
      <c r="HFC3" s="1" t="s">
        <v>642</v>
      </c>
      <c r="HFD3" s="1" t="s">
        <v>642</v>
      </c>
      <c r="HFE3" s="1" t="s">
        <v>642</v>
      </c>
      <c r="HFF3" s="1" t="s">
        <v>642</v>
      </c>
      <c r="HFG3" s="1" t="s">
        <v>642</v>
      </c>
      <c r="HFH3" s="1" t="s">
        <v>642</v>
      </c>
      <c r="HFI3" s="1" t="s">
        <v>642</v>
      </c>
      <c r="HFJ3" s="1" t="s">
        <v>642</v>
      </c>
      <c r="HFK3" s="1" t="s">
        <v>642</v>
      </c>
      <c r="HFL3" s="1" t="s">
        <v>642</v>
      </c>
      <c r="HFM3" s="1" t="s">
        <v>642</v>
      </c>
      <c r="HFN3" s="1" t="s">
        <v>642</v>
      </c>
      <c r="HFO3" s="1" t="s">
        <v>642</v>
      </c>
      <c r="HFP3" s="1" t="s">
        <v>642</v>
      </c>
      <c r="HFQ3" s="1" t="s">
        <v>642</v>
      </c>
      <c r="HFR3" s="1" t="s">
        <v>642</v>
      </c>
      <c r="HFS3" s="1" t="s">
        <v>642</v>
      </c>
      <c r="HFT3" s="1" t="s">
        <v>642</v>
      </c>
      <c r="HFU3" s="1" t="s">
        <v>642</v>
      </c>
      <c r="HFV3" s="1" t="s">
        <v>642</v>
      </c>
      <c r="HFW3" s="1" t="s">
        <v>642</v>
      </c>
      <c r="HFX3" s="1" t="s">
        <v>642</v>
      </c>
      <c r="HFY3" s="1" t="s">
        <v>642</v>
      </c>
      <c r="HFZ3" s="1" t="s">
        <v>642</v>
      </c>
      <c r="HGA3" s="1" t="s">
        <v>642</v>
      </c>
      <c r="HGB3" s="1" t="s">
        <v>642</v>
      </c>
      <c r="HGC3" s="1" t="s">
        <v>642</v>
      </c>
      <c r="HGD3" s="1" t="s">
        <v>642</v>
      </c>
      <c r="HGE3" s="1" t="s">
        <v>642</v>
      </c>
      <c r="HGF3" s="1" t="s">
        <v>642</v>
      </c>
      <c r="HGG3" s="1" t="s">
        <v>642</v>
      </c>
      <c r="HGH3" s="1" t="s">
        <v>642</v>
      </c>
      <c r="HGI3" s="1" t="s">
        <v>642</v>
      </c>
      <c r="HGJ3" s="1" t="s">
        <v>642</v>
      </c>
      <c r="HGK3" s="1" t="s">
        <v>642</v>
      </c>
      <c r="HGL3" s="1" t="s">
        <v>642</v>
      </c>
      <c r="HGM3" s="1" t="s">
        <v>642</v>
      </c>
      <c r="HGN3" s="1" t="s">
        <v>642</v>
      </c>
      <c r="HGO3" s="1" t="s">
        <v>642</v>
      </c>
      <c r="HGP3" s="1" t="s">
        <v>642</v>
      </c>
      <c r="HGQ3" s="1" t="s">
        <v>642</v>
      </c>
      <c r="HGR3" s="1" t="s">
        <v>642</v>
      </c>
      <c r="HGS3" s="1" t="s">
        <v>642</v>
      </c>
      <c r="HGT3" s="1" t="s">
        <v>642</v>
      </c>
      <c r="HGU3" s="1" t="s">
        <v>642</v>
      </c>
      <c r="HGV3" s="1" t="s">
        <v>642</v>
      </c>
      <c r="HGW3" s="1" t="s">
        <v>642</v>
      </c>
      <c r="HGX3" s="1" t="s">
        <v>642</v>
      </c>
      <c r="HGY3" s="1" t="s">
        <v>642</v>
      </c>
      <c r="HGZ3" s="1" t="s">
        <v>642</v>
      </c>
      <c r="HHA3" s="1" t="s">
        <v>642</v>
      </c>
      <c r="HHB3" s="1" t="s">
        <v>642</v>
      </c>
      <c r="HHC3" s="1" t="s">
        <v>642</v>
      </c>
      <c r="HHD3" s="1" t="s">
        <v>642</v>
      </c>
      <c r="HHE3" s="1" t="s">
        <v>642</v>
      </c>
      <c r="HHF3" s="1" t="s">
        <v>642</v>
      </c>
      <c r="HHG3" s="1" t="s">
        <v>642</v>
      </c>
      <c r="HHH3" s="1" t="s">
        <v>642</v>
      </c>
      <c r="HHI3" s="1" t="s">
        <v>642</v>
      </c>
      <c r="HHJ3" s="1" t="s">
        <v>642</v>
      </c>
      <c r="HHK3" s="1" t="s">
        <v>642</v>
      </c>
      <c r="HHL3" s="1" t="s">
        <v>642</v>
      </c>
      <c r="HHM3" s="1" t="s">
        <v>642</v>
      </c>
      <c r="HHN3" s="1" t="s">
        <v>642</v>
      </c>
      <c r="HHO3" s="1" t="s">
        <v>642</v>
      </c>
      <c r="HHP3" s="1" t="s">
        <v>642</v>
      </c>
      <c r="HHQ3" s="1" t="s">
        <v>642</v>
      </c>
      <c r="HHR3" s="1" t="s">
        <v>642</v>
      </c>
      <c r="HHS3" s="1" t="s">
        <v>642</v>
      </c>
      <c r="HHT3" s="1" t="s">
        <v>642</v>
      </c>
      <c r="HHU3" s="1" t="s">
        <v>642</v>
      </c>
      <c r="HHV3" s="1" t="s">
        <v>642</v>
      </c>
      <c r="HHW3" s="1" t="s">
        <v>642</v>
      </c>
      <c r="HHX3" s="1" t="s">
        <v>642</v>
      </c>
      <c r="HHY3" s="1" t="s">
        <v>642</v>
      </c>
      <c r="HHZ3" s="1" t="s">
        <v>642</v>
      </c>
      <c r="HIA3" s="1" t="s">
        <v>642</v>
      </c>
      <c r="HIB3" s="1" t="s">
        <v>642</v>
      </c>
      <c r="HIC3" s="1" t="s">
        <v>642</v>
      </c>
      <c r="HID3" s="1" t="s">
        <v>642</v>
      </c>
      <c r="HIE3" s="1" t="s">
        <v>642</v>
      </c>
      <c r="HIF3" s="1" t="s">
        <v>642</v>
      </c>
      <c r="HIG3" s="1" t="s">
        <v>642</v>
      </c>
      <c r="HIH3" s="1" t="s">
        <v>642</v>
      </c>
      <c r="HII3" s="1" t="s">
        <v>642</v>
      </c>
      <c r="HIJ3" s="1" t="s">
        <v>642</v>
      </c>
      <c r="HIK3" s="1" t="s">
        <v>642</v>
      </c>
      <c r="HIL3" s="1" t="s">
        <v>642</v>
      </c>
      <c r="HIM3" s="1" t="s">
        <v>642</v>
      </c>
      <c r="HIN3" s="1" t="s">
        <v>642</v>
      </c>
      <c r="HIO3" s="1" t="s">
        <v>642</v>
      </c>
      <c r="HIP3" s="1" t="s">
        <v>642</v>
      </c>
      <c r="HIQ3" s="1" t="s">
        <v>642</v>
      </c>
      <c r="HIR3" s="1" t="s">
        <v>642</v>
      </c>
      <c r="HIS3" s="1" t="s">
        <v>642</v>
      </c>
      <c r="HIT3" s="1" t="s">
        <v>642</v>
      </c>
      <c r="HIU3" s="1" t="s">
        <v>642</v>
      </c>
      <c r="HIV3" s="1" t="s">
        <v>642</v>
      </c>
      <c r="HIW3" s="1" t="s">
        <v>642</v>
      </c>
      <c r="HIX3" s="1" t="s">
        <v>642</v>
      </c>
      <c r="HIY3" s="1" t="s">
        <v>642</v>
      </c>
      <c r="HIZ3" s="1" t="s">
        <v>642</v>
      </c>
      <c r="HJA3" s="1" t="s">
        <v>642</v>
      </c>
      <c r="HJB3" s="1" t="s">
        <v>642</v>
      </c>
      <c r="HJC3" s="1" t="s">
        <v>642</v>
      </c>
      <c r="HJD3" s="1" t="s">
        <v>642</v>
      </c>
      <c r="HJE3" s="1" t="s">
        <v>642</v>
      </c>
      <c r="HJF3" s="1" t="s">
        <v>642</v>
      </c>
      <c r="HJG3" s="1" t="s">
        <v>642</v>
      </c>
      <c r="HJH3" s="1" t="s">
        <v>642</v>
      </c>
      <c r="HJI3" s="1" t="s">
        <v>642</v>
      </c>
      <c r="HJJ3" s="1" t="s">
        <v>642</v>
      </c>
      <c r="HJK3" s="1" t="s">
        <v>642</v>
      </c>
      <c r="HJL3" s="1" t="s">
        <v>642</v>
      </c>
      <c r="HJM3" s="1" t="s">
        <v>642</v>
      </c>
      <c r="HJN3" s="1" t="s">
        <v>642</v>
      </c>
      <c r="HJO3" s="1" t="s">
        <v>642</v>
      </c>
      <c r="HJP3" s="1" t="s">
        <v>642</v>
      </c>
      <c r="HJQ3" s="1" t="s">
        <v>642</v>
      </c>
      <c r="HJR3" s="1" t="s">
        <v>642</v>
      </c>
      <c r="HJS3" s="1" t="s">
        <v>642</v>
      </c>
      <c r="HJT3" s="1" t="s">
        <v>642</v>
      </c>
      <c r="HJU3" s="1" t="s">
        <v>642</v>
      </c>
      <c r="HJV3" s="1" t="s">
        <v>642</v>
      </c>
      <c r="HJW3" s="1" t="s">
        <v>642</v>
      </c>
      <c r="HJX3" s="1" t="s">
        <v>642</v>
      </c>
      <c r="HJY3" s="1" t="s">
        <v>642</v>
      </c>
      <c r="HJZ3" s="1" t="s">
        <v>642</v>
      </c>
      <c r="HKA3" s="1" t="s">
        <v>642</v>
      </c>
      <c r="HKB3" s="1" t="s">
        <v>642</v>
      </c>
      <c r="HKC3" s="1" t="s">
        <v>642</v>
      </c>
      <c r="HKD3" s="1" t="s">
        <v>642</v>
      </c>
      <c r="HKE3" s="1" t="s">
        <v>642</v>
      </c>
      <c r="HKF3" s="1" t="s">
        <v>642</v>
      </c>
      <c r="HKG3" s="1" t="s">
        <v>642</v>
      </c>
      <c r="HKH3" s="1" t="s">
        <v>642</v>
      </c>
      <c r="HKI3" s="1" t="s">
        <v>642</v>
      </c>
      <c r="HKJ3" s="1" t="s">
        <v>642</v>
      </c>
      <c r="HKK3" s="1" t="s">
        <v>642</v>
      </c>
      <c r="HKL3" s="1" t="s">
        <v>642</v>
      </c>
      <c r="HKM3" s="1" t="s">
        <v>642</v>
      </c>
      <c r="HKN3" s="1" t="s">
        <v>642</v>
      </c>
      <c r="HKO3" s="1" t="s">
        <v>642</v>
      </c>
      <c r="HKP3" s="1" t="s">
        <v>642</v>
      </c>
      <c r="HKQ3" s="1" t="s">
        <v>642</v>
      </c>
      <c r="HKR3" s="1" t="s">
        <v>642</v>
      </c>
      <c r="HKS3" s="1" t="s">
        <v>642</v>
      </c>
      <c r="HKT3" s="1" t="s">
        <v>642</v>
      </c>
      <c r="HKU3" s="1" t="s">
        <v>642</v>
      </c>
      <c r="HKV3" s="1" t="s">
        <v>642</v>
      </c>
      <c r="HKW3" s="1" t="s">
        <v>642</v>
      </c>
      <c r="HKX3" s="1" t="s">
        <v>642</v>
      </c>
      <c r="HKY3" s="1" t="s">
        <v>642</v>
      </c>
      <c r="HKZ3" s="1" t="s">
        <v>642</v>
      </c>
      <c r="HLA3" s="1" t="s">
        <v>642</v>
      </c>
      <c r="HLB3" s="1" t="s">
        <v>642</v>
      </c>
      <c r="HLC3" s="1" t="s">
        <v>642</v>
      </c>
      <c r="HLD3" s="1" t="s">
        <v>642</v>
      </c>
      <c r="HLE3" s="1" t="s">
        <v>642</v>
      </c>
      <c r="HLF3" s="1" t="s">
        <v>642</v>
      </c>
      <c r="HLG3" s="1" t="s">
        <v>642</v>
      </c>
      <c r="HLH3" s="1" t="s">
        <v>642</v>
      </c>
      <c r="HLI3" s="1" t="s">
        <v>642</v>
      </c>
      <c r="HLJ3" s="1" t="s">
        <v>642</v>
      </c>
      <c r="HLK3" s="1" t="s">
        <v>642</v>
      </c>
      <c r="HLL3" s="1" t="s">
        <v>642</v>
      </c>
      <c r="HLM3" s="1" t="s">
        <v>642</v>
      </c>
      <c r="HLN3" s="1" t="s">
        <v>642</v>
      </c>
      <c r="HLO3" s="1" t="s">
        <v>642</v>
      </c>
      <c r="HLP3" s="1" t="s">
        <v>642</v>
      </c>
      <c r="HLQ3" s="1" t="s">
        <v>642</v>
      </c>
      <c r="HLR3" s="1" t="s">
        <v>642</v>
      </c>
      <c r="HLS3" s="1" t="s">
        <v>642</v>
      </c>
      <c r="HLT3" s="1" t="s">
        <v>642</v>
      </c>
      <c r="HLU3" s="1" t="s">
        <v>642</v>
      </c>
      <c r="HLV3" s="1" t="s">
        <v>642</v>
      </c>
      <c r="HLW3" s="1" t="s">
        <v>642</v>
      </c>
      <c r="HLX3" s="1" t="s">
        <v>642</v>
      </c>
      <c r="HLY3" s="1" t="s">
        <v>642</v>
      </c>
      <c r="HLZ3" s="1" t="s">
        <v>642</v>
      </c>
      <c r="HMA3" s="1" t="s">
        <v>642</v>
      </c>
      <c r="HMB3" s="1" t="s">
        <v>642</v>
      </c>
      <c r="HMC3" s="1" t="s">
        <v>642</v>
      </c>
      <c r="HMD3" s="1" t="s">
        <v>642</v>
      </c>
      <c r="HME3" s="1" t="s">
        <v>642</v>
      </c>
      <c r="HMF3" s="1" t="s">
        <v>642</v>
      </c>
      <c r="HMG3" s="1" t="s">
        <v>642</v>
      </c>
      <c r="HMH3" s="1" t="s">
        <v>642</v>
      </c>
      <c r="HMI3" s="1" t="s">
        <v>642</v>
      </c>
      <c r="HMJ3" s="1" t="s">
        <v>642</v>
      </c>
      <c r="HMK3" s="1" t="s">
        <v>642</v>
      </c>
      <c r="HML3" s="1" t="s">
        <v>642</v>
      </c>
      <c r="HMM3" s="1" t="s">
        <v>642</v>
      </c>
      <c r="HMN3" s="1" t="s">
        <v>642</v>
      </c>
      <c r="HMO3" s="1" t="s">
        <v>642</v>
      </c>
      <c r="HMP3" s="1" t="s">
        <v>642</v>
      </c>
      <c r="HMQ3" s="1" t="s">
        <v>642</v>
      </c>
      <c r="HMR3" s="1" t="s">
        <v>642</v>
      </c>
      <c r="HMS3" s="1" t="s">
        <v>642</v>
      </c>
      <c r="HMT3" s="1" t="s">
        <v>642</v>
      </c>
      <c r="HMU3" s="1" t="s">
        <v>642</v>
      </c>
      <c r="HMV3" s="1" t="s">
        <v>642</v>
      </c>
      <c r="HMW3" s="1" t="s">
        <v>642</v>
      </c>
      <c r="HMX3" s="1" t="s">
        <v>642</v>
      </c>
      <c r="HMY3" s="1" t="s">
        <v>642</v>
      </c>
      <c r="HMZ3" s="1" t="s">
        <v>642</v>
      </c>
      <c r="HNA3" s="1" t="s">
        <v>642</v>
      </c>
      <c r="HNB3" s="1" t="s">
        <v>642</v>
      </c>
      <c r="HNC3" s="1" t="s">
        <v>642</v>
      </c>
      <c r="HND3" s="1" t="s">
        <v>642</v>
      </c>
      <c r="HNE3" s="1" t="s">
        <v>642</v>
      </c>
      <c r="HNF3" s="1" t="s">
        <v>642</v>
      </c>
      <c r="HNG3" s="1" t="s">
        <v>642</v>
      </c>
      <c r="HNH3" s="1" t="s">
        <v>642</v>
      </c>
      <c r="HNI3" s="1" t="s">
        <v>642</v>
      </c>
      <c r="HNJ3" s="1" t="s">
        <v>642</v>
      </c>
      <c r="HNK3" s="1" t="s">
        <v>642</v>
      </c>
      <c r="HNL3" s="1" t="s">
        <v>642</v>
      </c>
      <c r="HNM3" s="1" t="s">
        <v>642</v>
      </c>
      <c r="HNN3" s="1" t="s">
        <v>642</v>
      </c>
      <c r="HNO3" s="1" t="s">
        <v>642</v>
      </c>
      <c r="HNP3" s="1" t="s">
        <v>642</v>
      </c>
      <c r="HNQ3" s="1" t="s">
        <v>642</v>
      </c>
      <c r="HNR3" s="1" t="s">
        <v>642</v>
      </c>
      <c r="HNS3" s="1" t="s">
        <v>642</v>
      </c>
      <c r="HNT3" s="1" t="s">
        <v>642</v>
      </c>
      <c r="HNU3" s="1" t="s">
        <v>642</v>
      </c>
      <c r="HNV3" s="1" t="s">
        <v>642</v>
      </c>
      <c r="HNW3" s="1" t="s">
        <v>642</v>
      </c>
      <c r="HNX3" s="1" t="s">
        <v>642</v>
      </c>
      <c r="HNY3" s="1" t="s">
        <v>642</v>
      </c>
      <c r="HNZ3" s="1" t="s">
        <v>642</v>
      </c>
      <c r="HOA3" s="1" t="s">
        <v>642</v>
      </c>
      <c r="HOB3" s="1" t="s">
        <v>642</v>
      </c>
      <c r="HOC3" s="1" t="s">
        <v>642</v>
      </c>
      <c r="HOD3" s="1" t="s">
        <v>642</v>
      </c>
      <c r="HOE3" s="1" t="s">
        <v>642</v>
      </c>
      <c r="HOF3" s="1" t="s">
        <v>642</v>
      </c>
      <c r="HOG3" s="1" t="s">
        <v>642</v>
      </c>
      <c r="HOH3" s="1" t="s">
        <v>642</v>
      </c>
      <c r="HOI3" s="1" t="s">
        <v>642</v>
      </c>
      <c r="HOJ3" s="1" t="s">
        <v>642</v>
      </c>
      <c r="HOK3" s="1" t="s">
        <v>642</v>
      </c>
      <c r="HOL3" s="1" t="s">
        <v>642</v>
      </c>
      <c r="HOM3" s="1" t="s">
        <v>642</v>
      </c>
      <c r="HON3" s="1" t="s">
        <v>642</v>
      </c>
      <c r="HOO3" s="1" t="s">
        <v>642</v>
      </c>
      <c r="HOP3" s="1" t="s">
        <v>642</v>
      </c>
      <c r="HOQ3" s="1" t="s">
        <v>642</v>
      </c>
      <c r="HOR3" s="1" t="s">
        <v>642</v>
      </c>
      <c r="HOS3" s="1" t="s">
        <v>642</v>
      </c>
      <c r="HOT3" s="1" t="s">
        <v>642</v>
      </c>
      <c r="HOU3" s="1" t="s">
        <v>642</v>
      </c>
      <c r="HOV3" s="1" t="s">
        <v>642</v>
      </c>
      <c r="HOW3" s="1" t="s">
        <v>642</v>
      </c>
      <c r="HOX3" s="1" t="s">
        <v>642</v>
      </c>
      <c r="HOY3" s="1" t="s">
        <v>642</v>
      </c>
      <c r="HOZ3" s="1" t="s">
        <v>642</v>
      </c>
      <c r="HPA3" s="1" t="s">
        <v>642</v>
      </c>
      <c r="HPB3" s="1" t="s">
        <v>642</v>
      </c>
      <c r="HPC3" s="1" t="s">
        <v>642</v>
      </c>
      <c r="HPD3" s="1" t="s">
        <v>642</v>
      </c>
      <c r="HPE3" s="1" t="s">
        <v>642</v>
      </c>
      <c r="HPF3" s="1" t="s">
        <v>642</v>
      </c>
      <c r="HPG3" s="1" t="s">
        <v>642</v>
      </c>
      <c r="HPH3" s="1" t="s">
        <v>642</v>
      </c>
      <c r="HPI3" s="1" t="s">
        <v>642</v>
      </c>
      <c r="HPJ3" s="1" t="s">
        <v>642</v>
      </c>
      <c r="HPK3" s="1" t="s">
        <v>642</v>
      </c>
      <c r="HPL3" s="1" t="s">
        <v>642</v>
      </c>
      <c r="HPM3" s="1" t="s">
        <v>642</v>
      </c>
      <c r="HPN3" s="1" t="s">
        <v>642</v>
      </c>
      <c r="HPO3" s="1" t="s">
        <v>642</v>
      </c>
      <c r="HPP3" s="1" t="s">
        <v>642</v>
      </c>
      <c r="HPQ3" s="1" t="s">
        <v>642</v>
      </c>
      <c r="HPR3" s="1" t="s">
        <v>642</v>
      </c>
      <c r="HPS3" s="1" t="s">
        <v>642</v>
      </c>
      <c r="HPT3" s="1" t="s">
        <v>642</v>
      </c>
      <c r="HPU3" s="1" t="s">
        <v>642</v>
      </c>
      <c r="HPV3" s="1" t="s">
        <v>642</v>
      </c>
      <c r="HPW3" s="1" t="s">
        <v>642</v>
      </c>
      <c r="HPX3" s="1" t="s">
        <v>642</v>
      </c>
      <c r="HPY3" s="1" t="s">
        <v>642</v>
      </c>
      <c r="HPZ3" s="1" t="s">
        <v>642</v>
      </c>
      <c r="HQA3" s="1" t="s">
        <v>642</v>
      </c>
      <c r="HQB3" s="1" t="s">
        <v>642</v>
      </c>
      <c r="HQC3" s="1" t="s">
        <v>642</v>
      </c>
      <c r="HQD3" s="1" t="s">
        <v>642</v>
      </c>
      <c r="HQE3" s="1" t="s">
        <v>642</v>
      </c>
      <c r="HQF3" s="1" t="s">
        <v>642</v>
      </c>
      <c r="HQG3" s="1" t="s">
        <v>642</v>
      </c>
      <c r="HQH3" s="1" t="s">
        <v>642</v>
      </c>
      <c r="HQI3" s="1" t="s">
        <v>642</v>
      </c>
      <c r="HQJ3" s="1" t="s">
        <v>642</v>
      </c>
      <c r="HQK3" s="1" t="s">
        <v>642</v>
      </c>
      <c r="HQL3" s="1" t="s">
        <v>642</v>
      </c>
      <c r="HQM3" s="1" t="s">
        <v>642</v>
      </c>
      <c r="HQN3" s="1" t="s">
        <v>642</v>
      </c>
      <c r="HQO3" s="1" t="s">
        <v>642</v>
      </c>
      <c r="HQP3" s="1" t="s">
        <v>642</v>
      </c>
      <c r="HQQ3" s="1" t="s">
        <v>642</v>
      </c>
      <c r="HQR3" s="1" t="s">
        <v>642</v>
      </c>
      <c r="HQS3" s="1" t="s">
        <v>642</v>
      </c>
      <c r="HQT3" s="1" t="s">
        <v>642</v>
      </c>
      <c r="HQU3" s="1" t="s">
        <v>642</v>
      </c>
      <c r="HQV3" s="1" t="s">
        <v>642</v>
      </c>
      <c r="HQW3" s="1" t="s">
        <v>642</v>
      </c>
      <c r="HQX3" s="1" t="s">
        <v>642</v>
      </c>
      <c r="HQY3" s="1" t="s">
        <v>642</v>
      </c>
      <c r="HQZ3" s="1" t="s">
        <v>642</v>
      </c>
      <c r="HRA3" s="1" t="s">
        <v>642</v>
      </c>
      <c r="HRB3" s="1" t="s">
        <v>642</v>
      </c>
      <c r="HRC3" s="1" t="s">
        <v>642</v>
      </c>
      <c r="HRD3" s="1" t="s">
        <v>642</v>
      </c>
      <c r="HRE3" s="1" t="s">
        <v>642</v>
      </c>
      <c r="HRF3" s="1" t="s">
        <v>642</v>
      </c>
      <c r="HRG3" s="1" t="s">
        <v>642</v>
      </c>
      <c r="HRH3" s="1" t="s">
        <v>642</v>
      </c>
      <c r="HRI3" s="1" t="s">
        <v>642</v>
      </c>
      <c r="HRJ3" s="1" t="s">
        <v>642</v>
      </c>
      <c r="HRK3" s="1" t="s">
        <v>642</v>
      </c>
      <c r="HRL3" s="1" t="s">
        <v>642</v>
      </c>
      <c r="HRM3" s="1" t="s">
        <v>642</v>
      </c>
      <c r="HRN3" s="1" t="s">
        <v>642</v>
      </c>
      <c r="HRO3" s="1" t="s">
        <v>642</v>
      </c>
      <c r="HRP3" s="1" t="s">
        <v>642</v>
      </c>
      <c r="HRQ3" s="1" t="s">
        <v>642</v>
      </c>
      <c r="HRR3" s="1" t="s">
        <v>642</v>
      </c>
      <c r="HRS3" s="1" t="s">
        <v>642</v>
      </c>
      <c r="HRT3" s="1" t="s">
        <v>642</v>
      </c>
      <c r="HRU3" s="1" t="s">
        <v>642</v>
      </c>
      <c r="HRV3" s="1" t="s">
        <v>642</v>
      </c>
      <c r="HRW3" s="1" t="s">
        <v>642</v>
      </c>
      <c r="HRX3" s="1" t="s">
        <v>642</v>
      </c>
      <c r="HRY3" s="1" t="s">
        <v>642</v>
      </c>
      <c r="HRZ3" s="1" t="s">
        <v>642</v>
      </c>
      <c r="HSA3" s="1" t="s">
        <v>642</v>
      </c>
      <c r="HSB3" s="1" t="s">
        <v>642</v>
      </c>
      <c r="HSC3" s="1" t="s">
        <v>642</v>
      </c>
      <c r="HSD3" s="1" t="s">
        <v>642</v>
      </c>
      <c r="HSE3" s="1" t="s">
        <v>642</v>
      </c>
      <c r="HSF3" s="1" t="s">
        <v>642</v>
      </c>
      <c r="HSG3" s="1" t="s">
        <v>642</v>
      </c>
      <c r="HSH3" s="1" t="s">
        <v>642</v>
      </c>
      <c r="HSI3" s="1" t="s">
        <v>642</v>
      </c>
      <c r="HSJ3" s="1" t="s">
        <v>642</v>
      </c>
      <c r="HSK3" s="1" t="s">
        <v>642</v>
      </c>
      <c r="HSL3" s="1" t="s">
        <v>642</v>
      </c>
      <c r="HSM3" s="1" t="s">
        <v>642</v>
      </c>
      <c r="HSN3" s="1" t="s">
        <v>642</v>
      </c>
      <c r="HSO3" s="1" t="s">
        <v>642</v>
      </c>
      <c r="HSP3" s="1" t="s">
        <v>642</v>
      </c>
      <c r="HSQ3" s="1" t="s">
        <v>642</v>
      </c>
      <c r="HSR3" s="1" t="s">
        <v>642</v>
      </c>
      <c r="HSS3" s="1" t="s">
        <v>642</v>
      </c>
      <c r="HST3" s="1" t="s">
        <v>642</v>
      </c>
      <c r="HSU3" s="1" t="s">
        <v>642</v>
      </c>
      <c r="HSV3" s="1" t="s">
        <v>642</v>
      </c>
      <c r="HSW3" s="1" t="s">
        <v>642</v>
      </c>
      <c r="HSX3" s="1" t="s">
        <v>642</v>
      </c>
      <c r="HSY3" s="1" t="s">
        <v>642</v>
      </c>
      <c r="HSZ3" s="1" t="s">
        <v>642</v>
      </c>
      <c r="HTA3" s="1" t="s">
        <v>642</v>
      </c>
      <c r="HTB3" s="1" t="s">
        <v>642</v>
      </c>
      <c r="HTC3" s="1" t="s">
        <v>642</v>
      </c>
      <c r="HTD3" s="1" t="s">
        <v>642</v>
      </c>
      <c r="HTE3" s="1" t="s">
        <v>642</v>
      </c>
      <c r="HTF3" s="1" t="s">
        <v>642</v>
      </c>
      <c r="HTG3" s="1" t="s">
        <v>642</v>
      </c>
      <c r="HTH3" s="1" t="s">
        <v>642</v>
      </c>
      <c r="HTI3" s="1" t="s">
        <v>642</v>
      </c>
      <c r="HTJ3" s="1" t="s">
        <v>642</v>
      </c>
      <c r="HTK3" s="1" t="s">
        <v>642</v>
      </c>
      <c r="HTL3" s="1" t="s">
        <v>642</v>
      </c>
      <c r="HTM3" s="1" t="s">
        <v>642</v>
      </c>
      <c r="HTN3" s="1" t="s">
        <v>642</v>
      </c>
      <c r="HTO3" s="1" t="s">
        <v>642</v>
      </c>
      <c r="HTP3" s="1" t="s">
        <v>642</v>
      </c>
      <c r="HTQ3" s="1" t="s">
        <v>642</v>
      </c>
      <c r="HTR3" s="1" t="s">
        <v>642</v>
      </c>
      <c r="HTS3" s="1" t="s">
        <v>642</v>
      </c>
      <c r="HTT3" s="1" t="s">
        <v>642</v>
      </c>
      <c r="HTU3" s="1" t="s">
        <v>642</v>
      </c>
      <c r="HTV3" s="1" t="s">
        <v>642</v>
      </c>
      <c r="HTW3" s="1" t="s">
        <v>642</v>
      </c>
      <c r="HTX3" s="1" t="s">
        <v>642</v>
      </c>
      <c r="HTY3" s="1" t="s">
        <v>642</v>
      </c>
      <c r="HTZ3" s="1" t="s">
        <v>642</v>
      </c>
      <c r="HUA3" s="1" t="s">
        <v>642</v>
      </c>
      <c r="HUB3" s="1" t="s">
        <v>642</v>
      </c>
      <c r="HUC3" s="1" t="s">
        <v>642</v>
      </c>
      <c r="HUD3" s="1" t="s">
        <v>642</v>
      </c>
      <c r="HUE3" s="1" t="s">
        <v>642</v>
      </c>
      <c r="HUF3" s="1" t="s">
        <v>642</v>
      </c>
      <c r="HUG3" s="1" t="s">
        <v>642</v>
      </c>
      <c r="HUH3" s="1" t="s">
        <v>642</v>
      </c>
      <c r="HUI3" s="1" t="s">
        <v>642</v>
      </c>
      <c r="HUJ3" s="1" t="s">
        <v>642</v>
      </c>
      <c r="HUK3" s="1" t="s">
        <v>642</v>
      </c>
      <c r="HUL3" s="1" t="s">
        <v>642</v>
      </c>
      <c r="HUM3" s="1" t="s">
        <v>642</v>
      </c>
      <c r="HUN3" s="1" t="s">
        <v>642</v>
      </c>
      <c r="HUO3" s="1" t="s">
        <v>642</v>
      </c>
      <c r="HUP3" s="1" t="s">
        <v>642</v>
      </c>
      <c r="HUQ3" s="1" t="s">
        <v>642</v>
      </c>
      <c r="HUR3" s="1" t="s">
        <v>642</v>
      </c>
      <c r="HUS3" s="1" t="s">
        <v>642</v>
      </c>
      <c r="HUT3" s="1" t="s">
        <v>642</v>
      </c>
      <c r="HUU3" s="1" t="s">
        <v>642</v>
      </c>
      <c r="HUV3" s="1" t="s">
        <v>642</v>
      </c>
      <c r="HUW3" s="1" t="s">
        <v>642</v>
      </c>
      <c r="HUX3" s="1" t="s">
        <v>642</v>
      </c>
      <c r="HUY3" s="1" t="s">
        <v>642</v>
      </c>
      <c r="HUZ3" s="1" t="s">
        <v>642</v>
      </c>
      <c r="HVA3" s="1" t="s">
        <v>642</v>
      </c>
      <c r="HVB3" s="1" t="s">
        <v>642</v>
      </c>
      <c r="HVC3" s="1" t="s">
        <v>642</v>
      </c>
      <c r="HVD3" s="1" t="s">
        <v>642</v>
      </c>
      <c r="HVE3" s="1" t="s">
        <v>642</v>
      </c>
      <c r="HVF3" s="1" t="s">
        <v>642</v>
      </c>
      <c r="HVG3" s="1" t="s">
        <v>642</v>
      </c>
      <c r="HVH3" s="1" t="s">
        <v>642</v>
      </c>
      <c r="HVI3" s="1" t="s">
        <v>642</v>
      </c>
      <c r="HVJ3" s="1" t="s">
        <v>642</v>
      </c>
      <c r="HVK3" s="1" t="s">
        <v>642</v>
      </c>
      <c r="HVL3" s="1" t="s">
        <v>642</v>
      </c>
      <c r="HVM3" s="1" t="s">
        <v>642</v>
      </c>
      <c r="HVN3" s="1" t="s">
        <v>642</v>
      </c>
      <c r="HVO3" s="1" t="s">
        <v>642</v>
      </c>
      <c r="HVP3" s="1" t="s">
        <v>642</v>
      </c>
      <c r="HVQ3" s="1" t="s">
        <v>642</v>
      </c>
      <c r="HVR3" s="1" t="s">
        <v>642</v>
      </c>
      <c r="HVS3" s="1" t="s">
        <v>642</v>
      </c>
      <c r="HVT3" s="1" t="s">
        <v>642</v>
      </c>
      <c r="HVU3" s="1" t="s">
        <v>642</v>
      </c>
      <c r="HVV3" s="1" t="s">
        <v>642</v>
      </c>
      <c r="HVW3" s="1" t="s">
        <v>642</v>
      </c>
      <c r="HVX3" s="1" t="s">
        <v>642</v>
      </c>
      <c r="HVY3" s="1" t="s">
        <v>642</v>
      </c>
      <c r="HVZ3" s="1" t="s">
        <v>642</v>
      </c>
      <c r="HWA3" s="1" t="s">
        <v>642</v>
      </c>
      <c r="HWB3" s="1" t="s">
        <v>642</v>
      </c>
      <c r="HWC3" s="1" t="s">
        <v>642</v>
      </c>
      <c r="HWD3" s="1" t="s">
        <v>642</v>
      </c>
      <c r="HWE3" s="1" t="s">
        <v>642</v>
      </c>
      <c r="HWF3" s="1" t="s">
        <v>642</v>
      </c>
      <c r="HWG3" s="1" t="s">
        <v>642</v>
      </c>
      <c r="HWH3" s="1" t="s">
        <v>642</v>
      </c>
      <c r="HWI3" s="1" t="s">
        <v>642</v>
      </c>
      <c r="HWJ3" s="1" t="s">
        <v>642</v>
      </c>
      <c r="HWK3" s="1" t="s">
        <v>642</v>
      </c>
      <c r="HWL3" s="1" t="s">
        <v>642</v>
      </c>
      <c r="HWM3" s="1" t="s">
        <v>642</v>
      </c>
      <c r="HWN3" s="1" t="s">
        <v>642</v>
      </c>
      <c r="HWO3" s="1" t="s">
        <v>642</v>
      </c>
      <c r="HWP3" s="1" t="s">
        <v>642</v>
      </c>
      <c r="HWQ3" s="1" t="s">
        <v>642</v>
      </c>
      <c r="HWR3" s="1" t="s">
        <v>642</v>
      </c>
      <c r="HWS3" s="1" t="s">
        <v>642</v>
      </c>
      <c r="HWT3" s="1" t="s">
        <v>642</v>
      </c>
      <c r="HWU3" s="1" t="s">
        <v>642</v>
      </c>
      <c r="HWV3" s="1" t="s">
        <v>642</v>
      </c>
      <c r="HWW3" s="1" t="s">
        <v>642</v>
      </c>
      <c r="HWX3" s="1" t="s">
        <v>642</v>
      </c>
      <c r="HWY3" s="1" t="s">
        <v>642</v>
      </c>
      <c r="HWZ3" s="1" t="s">
        <v>642</v>
      </c>
      <c r="HXA3" s="1" t="s">
        <v>642</v>
      </c>
      <c r="HXB3" s="1" t="s">
        <v>642</v>
      </c>
      <c r="HXC3" s="1" t="s">
        <v>642</v>
      </c>
      <c r="HXD3" s="1" t="s">
        <v>642</v>
      </c>
      <c r="HXE3" s="1" t="s">
        <v>642</v>
      </c>
      <c r="HXF3" s="1" t="s">
        <v>642</v>
      </c>
      <c r="HXG3" s="1" t="s">
        <v>642</v>
      </c>
      <c r="HXH3" s="1" t="s">
        <v>642</v>
      </c>
      <c r="HXI3" s="1" t="s">
        <v>642</v>
      </c>
      <c r="HXJ3" s="1" t="s">
        <v>642</v>
      </c>
      <c r="HXK3" s="1" t="s">
        <v>642</v>
      </c>
      <c r="HXL3" s="1" t="s">
        <v>642</v>
      </c>
      <c r="HXM3" s="1" t="s">
        <v>642</v>
      </c>
      <c r="HXN3" s="1" t="s">
        <v>642</v>
      </c>
      <c r="HXO3" s="1" t="s">
        <v>642</v>
      </c>
      <c r="HXP3" s="1" t="s">
        <v>642</v>
      </c>
      <c r="HXQ3" s="1" t="s">
        <v>642</v>
      </c>
      <c r="HXR3" s="1" t="s">
        <v>642</v>
      </c>
      <c r="HXS3" s="1" t="s">
        <v>642</v>
      </c>
      <c r="HXT3" s="1" t="s">
        <v>642</v>
      </c>
      <c r="HXU3" s="1" t="s">
        <v>642</v>
      </c>
      <c r="HXV3" s="1" t="s">
        <v>642</v>
      </c>
      <c r="HXW3" s="1" t="s">
        <v>642</v>
      </c>
      <c r="HXX3" s="1" t="s">
        <v>642</v>
      </c>
      <c r="HXY3" s="1" t="s">
        <v>642</v>
      </c>
      <c r="HXZ3" s="1" t="s">
        <v>642</v>
      </c>
      <c r="HYA3" s="1" t="s">
        <v>642</v>
      </c>
      <c r="HYB3" s="1" t="s">
        <v>642</v>
      </c>
      <c r="HYC3" s="1" t="s">
        <v>642</v>
      </c>
      <c r="HYD3" s="1" t="s">
        <v>642</v>
      </c>
      <c r="HYE3" s="1" t="s">
        <v>642</v>
      </c>
      <c r="HYF3" s="1" t="s">
        <v>642</v>
      </c>
      <c r="HYG3" s="1" t="s">
        <v>642</v>
      </c>
      <c r="HYH3" s="1" t="s">
        <v>642</v>
      </c>
      <c r="HYI3" s="1" t="s">
        <v>642</v>
      </c>
      <c r="HYJ3" s="1" t="s">
        <v>642</v>
      </c>
      <c r="HYK3" s="1" t="s">
        <v>642</v>
      </c>
      <c r="HYL3" s="1" t="s">
        <v>642</v>
      </c>
      <c r="HYM3" s="1" t="s">
        <v>642</v>
      </c>
      <c r="HYN3" s="1" t="s">
        <v>642</v>
      </c>
      <c r="HYO3" s="1" t="s">
        <v>642</v>
      </c>
      <c r="HYP3" s="1" t="s">
        <v>642</v>
      </c>
      <c r="HYQ3" s="1" t="s">
        <v>642</v>
      </c>
      <c r="HYR3" s="1" t="s">
        <v>642</v>
      </c>
      <c r="HYS3" s="1" t="s">
        <v>642</v>
      </c>
      <c r="HYT3" s="1" t="s">
        <v>642</v>
      </c>
      <c r="HYU3" s="1" t="s">
        <v>642</v>
      </c>
      <c r="HYV3" s="1" t="s">
        <v>642</v>
      </c>
      <c r="HYW3" s="1" t="s">
        <v>642</v>
      </c>
      <c r="HYX3" s="1" t="s">
        <v>642</v>
      </c>
      <c r="HYY3" s="1" t="s">
        <v>642</v>
      </c>
      <c r="HYZ3" s="1" t="s">
        <v>642</v>
      </c>
      <c r="HZA3" s="1" t="s">
        <v>642</v>
      </c>
      <c r="HZB3" s="1" t="s">
        <v>642</v>
      </c>
      <c r="HZC3" s="1" t="s">
        <v>642</v>
      </c>
      <c r="HZD3" s="1" t="s">
        <v>642</v>
      </c>
      <c r="HZE3" s="1" t="s">
        <v>642</v>
      </c>
      <c r="HZF3" s="1" t="s">
        <v>642</v>
      </c>
      <c r="HZG3" s="1" t="s">
        <v>642</v>
      </c>
      <c r="HZH3" s="1" t="s">
        <v>642</v>
      </c>
      <c r="HZI3" s="1" t="s">
        <v>642</v>
      </c>
      <c r="HZJ3" s="1" t="s">
        <v>642</v>
      </c>
      <c r="HZK3" s="1" t="s">
        <v>642</v>
      </c>
      <c r="HZL3" s="1" t="s">
        <v>642</v>
      </c>
      <c r="HZM3" s="1" t="s">
        <v>642</v>
      </c>
      <c r="HZN3" s="1" t="s">
        <v>642</v>
      </c>
      <c r="HZO3" s="1" t="s">
        <v>642</v>
      </c>
      <c r="HZP3" s="1" t="s">
        <v>642</v>
      </c>
      <c r="HZQ3" s="1" t="s">
        <v>642</v>
      </c>
      <c r="HZR3" s="1" t="s">
        <v>642</v>
      </c>
      <c r="HZS3" s="1" t="s">
        <v>642</v>
      </c>
      <c r="HZT3" s="1" t="s">
        <v>642</v>
      </c>
      <c r="HZU3" s="1" t="s">
        <v>642</v>
      </c>
      <c r="HZV3" s="1" t="s">
        <v>642</v>
      </c>
      <c r="HZW3" s="1" t="s">
        <v>642</v>
      </c>
      <c r="HZX3" s="1" t="s">
        <v>642</v>
      </c>
      <c r="HZY3" s="1" t="s">
        <v>642</v>
      </c>
      <c r="HZZ3" s="1" t="s">
        <v>642</v>
      </c>
      <c r="IAA3" s="1" t="s">
        <v>642</v>
      </c>
      <c r="IAB3" s="1" t="s">
        <v>642</v>
      </c>
      <c r="IAC3" s="1" t="s">
        <v>642</v>
      </c>
      <c r="IAD3" s="1" t="s">
        <v>642</v>
      </c>
      <c r="IAE3" s="1" t="s">
        <v>642</v>
      </c>
      <c r="IAF3" s="1" t="s">
        <v>642</v>
      </c>
      <c r="IAG3" s="1" t="s">
        <v>642</v>
      </c>
      <c r="IAH3" s="1" t="s">
        <v>642</v>
      </c>
      <c r="IAI3" s="1" t="s">
        <v>642</v>
      </c>
      <c r="IAJ3" s="1" t="s">
        <v>642</v>
      </c>
      <c r="IAK3" s="1" t="s">
        <v>642</v>
      </c>
      <c r="IAL3" s="1" t="s">
        <v>642</v>
      </c>
      <c r="IAM3" s="1" t="s">
        <v>642</v>
      </c>
      <c r="IAN3" s="1" t="s">
        <v>642</v>
      </c>
      <c r="IAO3" s="1" t="s">
        <v>642</v>
      </c>
      <c r="IAP3" s="1" t="s">
        <v>642</v>
      </c>
      <c r="IAQ3" s="1" t="s">
        <v>642</v>
      </c>
      <c r="IAR3" s="1" t="s">
        <v>642</v>
      </c>
      <c r="IAS3" s="1" t="s">
        <v>642</v>
      </c>
      <c r="IAT3" s="1" t="s">
        <v>642</v>
      </c>
      <c r="IAU3" s="1" t="s">
        <v>642</v>
      </c>
      <c r="IAV3" s="1" t="s">
        <v>642</v>
      </c>
      <c r="IAW3" s="1" t="s">
        <v>642</v>
      </c>
      <c r="IAX3" s="1" t="s">
        <v>642</v>
      </c>
      <c r="IAY3" s="1" t="s">
        <v>642</v>
      </c>
      <c r="IAZ3" s="1" t="s">
        <v>642</v>
      </c>
      <c r="IBA3" s="1" t="s">
        <v>642</v>
      </c>
      <c r="IBB3" s="1" t="s">
        <v>642</v>
      </c>
      <c r="IBC3" s="1" t="s">
        <v>642</v>
      </c>
      <c r="IBD3" s="1" t="s">
        <v>642</v>
      </c>
      <c r="IBE3" s="1" t="s">
        <v>642</v>
      </c>
      <c r="IBF3" s="1" t="s">
        <v>642</v>
      </c>
      <c r="IBG3" s="1" t="s">
        <v>642</v>
      </c>
      <c r="IBH3" s="1" t="s">
        <v>642</v>
      </c>
      <c r="IBI3" s="1" t="s">
        <v>642</v>
      </c>
      <c r="IBJ3" s="1" t="s">
        <v>642</v>
      </c>
      <c r="IBK3" s="1" t="s">
        <v>642</v>
      </c>
      <c r="IBL3" s="1" t="s">
        <v>642</v>
      </c>
      <c r="IBM3" s="1" t="s">
        <v>642</v>
      </c>
      <c r="IBN3" s="1" t="s">
        <v>642</v>
      </c>
      <c r="IBO3" s="1" t="s">
        <v>642</v>
      </c>
      <c r="IBP3" s="1" t="s">
        <v>642</v>
      </c>
      <c r="IBQ3" s="1" t="s">
        <v>642</v>
      </c>
      <c r="IBR3" s="1" t="s">
        <v>642</v>
      </c>
      <c r="IBS3" s="1" t="s">
        <v>642</v>
      </c>
      <c r="IBT3" s="1" t="s">
        <v>642</v>
      </c>
      <c r="IBU3" s="1" t="s">
        <v>642</v>
      </c>
      <c r="IBV3" s="1" t="s">
        <v>642</v>
      </c>
      <c r="IBW3" s="1" t="s">
        <v>642</v>
      </c>
      <c r="IBX3" s="1" t="s">
        <v>642</v>
      </c>
      <c r="IBY3" s="1" t="s">
        <v>642</v>
      </c>
      <c r="IBZ3" s="1" t="s">
        <v>642</v>
      </c>
      <c r="ICA3" s="1" t="s">
        <v>642</v>
      </c>
      <c r="ICB3" s="1" t="s">
        <v>642</v>
      </c>
      <c r="ICC3" s="1" t="s">
        <v>642</v>
      </c>
      <c r="ICD3" s="1" t="s">
        <v>642</v>
      </c>
      <c r="ICE3" s="1" t="s">
        <v>642</v>
      </c>
      <c r="ICF3" s="1" t="s">
        <v>642</v>
      </c>
      <c r="ICG3" s="1" t="s">
        <v>642</v>
      </c>
      <c r="ICH3" s="1" t="s">
        <v>642</v>
      </c>
      <c r="ICI3" s="1" t="s">
        <v>642</v>
      </c>
      <c r="ICJ3" s="1" t="s">
        <v>642</v>
      </c>
      <c r="ICK3" s="1" t="s">
        <v>642</v>
      </c>
      <c r="ICL3" s="1" t="s">
        <v>642</v>
      </c>
      <c r="ICM3" s="1" t="s">
        <v>642</v>
      </c>
      <c r="ICN3" s="1" t="s">
        <v>642</v>
      </c>
      <c r="ICO3" s="1" t="s">
        <v>642</v>
      </c>
      <c r="ICP3" s="1" t="s">
        <v>642</v>
      </c>
      <c r="ICQ3" s="1" t="s">
        <v>642</v>
      </c>
      <c r="ICR3" s="1" t="s">
        <v>642</v>
      </c>
      <c r="ICS3" s="1" t="s">
        <v>642</v>
      </c>
      <c r="ICT3" s="1" t="s">
        <v>642</v>
      </c>
      <c r="ICU3" s="1" t="s">
        <v>642</v>
      </c>
      <c r="ICV3" s="1" t="s">
        <v>642</v>
      </c>
      <c r="ICW3" s="1" t="s">
        <v>642</v>
      </c>
      <c r="ICX3" s="1" t="s">
        <v>642</v>
      </c>
      <c r="ICY3" s="1" t="s">
        <v>642</v>
      </c>
      <c r="ICZ3" s="1" t="s">
        <v>642</v>
      </c>
      <c r="IDA3" s="1" t="s">
        <v>642</v>
      </c>
      <c r="IDB3" s="1" t="s">
        <v>642</v>
      </c>
      <c r="IDC3" s="1" t="s">
        <v>642</v>
      </c>
      <c r="IDD3" s="1" t="s">
        <v>642</v>
      </c>
      <c r="IDE3" s="1" t="s">
        <v>642</v>
      </c>
      <c r="IDF3" s="1" t="s">
        <v>642</v>
      </c>
      <c r="IDG3" s="1" t="s">
        <v>642</v>
      </c>
      <c r="IDH3" s="1" t="s">
        <v>642</v>
      </c>
      <c r="IDI3" s="1" t="s">
        <v>642</v>
      </c>
      <c r="IDJ3" s="1" t="s">
        <v>642</v>
      </c>
      <c r="IDK3" s="1" t="s">
        <v>642</v>
      </c>
      <c r="IDL3" s="1" t="s">
        <v>642</v>
      </c>
      <c r="IDM3" s="1" t="s">
        <v>642</v>
      </c>
      <c r="IDN3" s="1" t="s">
        <v>642</v>
      </c>
      <c r="IDO3" s="1" t="s">
        <v>642</v>
      </c>
      <c r="IDP3" s="1" t="s">
        <v>642</v>
      </c>
      <c r="IDQ3" s="1" t="s">
        <v>642</v>
      </c>
      <c r="IDR3" s="1" t="s">
        <v>642</v>
      </c>
      <c r="IDS3" s="1" t="s">
        <v>642</v>
      </c>
      <c r="IDT3" s="1" t="s">
        <v>642</v>
      </c>
      <c r="IDU3" s="1" t="s">
        <v>642</v>
      </c>
      <c r="IDV3" s="1" t="s">
        <v>642</v>
      </c>
      <c r="IDW3" s="1" t="s">
        <v>642</v>
      </c>
      <c r="IDX3" s="1" t="s">
        <v>642</v>
      </c>
      <c r="IDY3" s="1" t="s">
        <v>642</v>
      </c>
      <c r="IDZ3" s="1" t="s">
        <v>642</v>
      </c>
      <c r="IEA3" s="1" t="s">
        <v>642</v>
      </c>
      <c r="IEB3" s="1" t="s">
        <v>642</v>
      </c>
      <c r="IEC3" s="1" t="s">
        <v>642</v>
      </c>
      <c r="IED3" s="1" t="s">
        <v>642</v>
      </c>
      <c r="IEE3" s="1" t="s">
        <v>642</v>
      </c>
      <c r="IEF3" s="1" t="s">
        <v>642</v>
      </c>
      <c r="IEG3" s="1" t="s">
        <v>642</v>
      </c>
      <c r="IEH3" s="1" t="s">
        <v>642</v>
      </c>
      <c r="IEI3" s="1" t="s">
        <v>642</v>
      </c>
      <c r="IEJ3" s="1" t="s">
        <v>642</v>
      </c>
      <c r="IEK3" s="1" t="s">
        <v>642</v>
      </c>
      <c r="IEL3" s="1" t="s">
        <v>642</v>
      </c>
      <c r="IEM3" s="1" t="s">
        <v>642</v>
      </c>
      <c r="IEN3" s="1" t="s">
        <v>642</v>
      </c>
      <c r="IEO3" s="1" t="s">
        <v>642</v>
      </c>
      <c r="IEP3" s="1" t="s">
        <v>642</v>
      </c>
      <c r="IEQ3" s="1" t="s">
        <v>642</v>
      </c>
      <c r="IER3" s="1" t="s">
        <v>642</v>
      </c>
      <c r="IES3" s="1" t="s">
        <v>642</v>
      </c>
      <c r="IET3" s="1" t="s">
        <v>642</v>
      </c>
      <c r="IEU3" s="1" t="s">
        <v>642</v>
      </c>
      <c r="IEV3" s="1" t="s">
        <v>642</v>
      </c>
      <c r="IEW3" s="1" t="s">
        <v>642</v>
      </c>
      <c r="IEX3" s="1" t="s">
        <v>642</v>
      </c>
      <c r="IEY3" s="1" t="s">
        <v>642</v>
      </c>
      <c r="IEZ3" s="1" t="s">
        <v>642</v>
      </c>
      <c r="IFA3" s="1" t="s">
        <v>642</v>
      </c>
      <c r="IFB3" s="1" t="s">
        <v>642</v>
      </c>
      <c r="IFC3" s="1" t="s">
        <v>642</v>
      </c>
      <c r="IFD3" s="1" t="s">
        <v>642</v>
      </c>
      <c r="IFE3" s="1" t="s">
        <v>642</v>
      </c>
      <c r="IFF3" s="1" t="s">
        <v>642</v>
      </c>
      <c r="IFG3" s="1" t="s">
        <v>642</v>
      </c>
      <c r="IFH3" s="1" t="s">
        <v>642</v>
      </c>
      <c r="IFI3" s="1" t="s">
        <v>642</v>
      </c>
      <c r="IFJ3" s="1" t="s">
        <v>642</v>
      </c>
      <c r="IFK3" s="1" t="s">
        <v>642</v>
      </c>
      <c r="IFL3" s="1" t="s">
        <v>642</v>
      </c>
      <c r="IFM3" s="1" t="s">
        <v>642</v>
      </c>
      <c r="IFN3" s="1" t="s">
        <v>642</v>
      </c>
      <c r="IFO3" s="1" t="s">
        <v>642</v>
      </c>
      <c r="IFP3" s="1" t="s">
        <v>642</v>
      </c>
      <c r="IFQ3" s="1" t="s">
        <v>642</v>
      </c>
      <c r="IFR3" s="1" t="s">
        <v>642</v>
      </c>
      <c r="IFS3" s="1" t="s">
        <v>642</v>
      </c>
      <c r="IFT3" s="1" t="s">
        <v>642</v>
      </c>
      <c r="IFU3" s="1" t="s">
        <v>642</v>
      </c>
      <c r="IFV3" s="1" t="s">
        <v>642</v>
      </c>
      <c r="IFW3" s="1" t="s">
        <v>642</v>
      </c>
      <c r="IFX3" s="1" t="s">
        <v>642</v>
      </c>
      <c r="IFY3" s="1" t="s">
        <v>642</v>
      </c>
      <c r="IFZ3" s="1" t="s">
        <v>642</v>
      </c>
      <c r="IGA3" s="1" t="s">
        <v>642</v>
      </c>
      <c r="IGB3" s="1" t="s">
        <v>642</v>
      </c>
      <c r="IGC3" s="1" t="s">
        <v>642</v>
      </c>
      <c r="IGD3" s="1" t="s">
        <v>642</v>
      </c>
      <c r="IGE3" s="1" t="s">
        <v>642</v>
      </c>
      <c r="IGF3" s="1" t="s">
        <v>642</v>
      </c>
      <c r="IGG3" s="1" t="s">
        <v>642</v>
      </c>
      <c r="IGH3" s="1" t="s">
        <v>642</v>
      </c>
      <c r="IGI3" s="1" t="s">
        <v>642</v>
      </c>
      <c r="IGJ3" s="1" t="s">
        <v>642</v>
      </c>
      <c r="IGK3" s="1" t="s">
        <v>642</v>
      </c>
      <c r="IGL3" s="1" t="s">
        <v>642</v>
      </c>
      <c r="IGM3" s="1" t="s">
        <v>642</v>
      </c>
      <c r="IGN3" s="1" t="s">
        <v>642</v>
      </c>
      <c r="IGO3" s="1" t="s">
        <v>642</v>
      </c>
      <c r="IGP3" s="1" t="s">
        <v>642</v>
      </c>
      <c r="IGQ3" s="1" t="s">
        <v>642</v>
      </c>
      <c r="IGR3" s="1" t="s">
        <v>642</v>
      </c>
      <c r="IGS3" s="1" t="s">
        <v>642</v>
      </c>
      <c r="IGT3" s="1" t="s">
        <v>642</v>
      </c>
      <c r="IGU3" s="1" t="s">
        <v>642</v>
      </c>
      <c r="IGV3" s="1" t="s">
        <v>642</v>
      </c>
      <c r="IGW3" s="1" t="s">
        <v>642</v>
      </c>
      <c r="IGX3" s="1" t="s">
        <v>642</v>
      </c>
      <c r="IGY3" s="1" t="s">
        <v>642</v>
      </c>
      <c r="IGZ3" s="1" t="s">
        <v>642</v>
      </c>
      <c r="IHA3" s="1" t="s">
        <v>642</v>
      </c>
      <c r="IHB3" s="1" t="s">
        <v>642</v>
      </c>
      <c r="IHC3" s="1" t="s">
        <v>642</v>
      </c>
      <c r="IHD3" s="1" t="s">
        <v>642</v>
      </c>
      <c r="IHE3" s="1" t="s">
        <v>642</v>
      </c>
      <c r="IHF3" s="1" t="s">
        <v>642</v>
      </c>
      <c r="IHG3" s="1" t="s">
        <v>642</v>
      </c>
      <c r="IHH3" s="1" t="s">
        <v>642</v>
      </c>
      <c r="IHI3" s="1" t="s">
        <v>642</v>
      </c>
      <c r="IHJ3" s="1" t="s">
        <v>642</v>
      </c>
      <c r="IHK3" s="1" t="s">
        <v>642</v>
      </c>
      <c r="IHL3" s="1" t="s">
        <v>642</v>
      </c>
      <c r="IHM3" s="1" t="s">
        <v>642</v>
      </c>
      <c r="IHN3" s="1" t="s">
        <v>642</v>
      </c>
      <c r="IHO3" s="1" t="s">
        <v>642</v>
      </c>
      <c r="IHP3" s="1" t="s">
        <v>642</v>
      </c>
      <c r="IHQ3" s="1" t="s">
        <v>642</v>
      </c>
      <c r="IHR3" s="1" t="s">
        <v>642</v>
      </c>
      <c r="IHS3" s="1" t="s">
        <v>642</v>
      </c>
      <c r="IHT3" s="1" t="s">
        <v>642</v>
      </c>
      <c r="IHU3" s="1" t="s">
        <v>642</v>
      </c>
      <c r="IHV3" s="1" t="s">
        <v>642</v>
      </c>
      <c r="IHW3" s="1" t="s">
        <v>642</v>
      </c>
      <c r="IHX3" s="1" t="s">
        <v>642</v>
      </c>
      <c r="IHY3" s="1" t="s">
        <v>642</v>
      </c>
      <c r="IHZ3" s="1" t="s">
        <v>642</v>
      </c>
      <c r="IIA3" s="1" t="s">
        <v>642</v>
      </c>
      <c r="IIB3" s="1" t="s">
        <v>642</v>
      </c>
      <c r="IIC3" s="1" t="s">
        <v>642</v>
      </c>
      <c r="IID3" s="1" t="s">
        <v>642</v>
      </c>
      <c r="IIE3" s="1" t="s">
        <v>642</v>
      </c>
      <c r="IIF3" s="1" t="s">
        <v>642</v>
      </c>
      <c r="IIG3" s="1" t="s">
        <v>642</v>
      </c>
      <c r="IIH3" s="1" t="s">
        <v>642</v>
      </c>
      <c r="III3" s="1" t="s">
        <v>642</v>
      </c>
      <c r="IIJ3" s="1" t="s">
        <v>642</v>
      </c>
      <c r="IIK3" s="1" t="s">
        <v>642</v>
      </c>
      <c r="IIL3" s="1" t="s">
        <v>642</v>
      </c>
      <c r="IIM3" s="1" t="s">
        <v>642</v>
      </c>
      <c r="IIN3" s="1" t="s">
        <v>642</v>
      </c>
      <c r="IIO3" s="1" t="s">
        <v>642</v>
      </c>
      <c r="IIP3" s="1" t="s">
        <v>642</v>
      </c>
      <c r="IIQ3" s="1" t="s">
        <v>642</v>
      </c>
      <c r="IIR3" s="1" t="s">
        <v>642</v>
      </c>
      <c r="IIS3" s="1" t="s">
        <v>642</v>
      </c>
      <c r="IIT3" s="1" t="s">
        <v>642</v>
      </c>
      <c r="IIU3" s="1" t="s">
        <v>642</v>
      </c>
      <c r="IIV3" s="1" t="s">
        <v>642</v>
      </c>
      <c r="IIW3" s="1" t="s">
        <v>642</v>
      </c>
      <c r="IIX3" s="1" t="s">
        <v>642</v>
      </c>
      <c r="IIY3" s="1" t="s">
        <v>642</v>
      </c>
      <c r="IIZ3" s="1" t="s">
        <v>642</v>
      </c>
      <c r="IJA3" s="1" t="s">
        <v>642</v>
      </c>
      <c r="IJB3" s="1" t="s">
        <v>642</v>
      </c>
      <c r="IJC3" s="1" t="s">
        <v>642</v>
      </c>
      <c r="IJD3" s="1" t="s">
        <v>642</v>
      </c>
      <c r="IJE3" s="1" t="s">
        <v>642</v>
      </c>
      <c r="IJF3" s="1" t="s">
        <v>642</v>
      </c>
      <c r="IJG3" s="1" t="s">
        <v>642</v>
      </c>
      <c r="IJH3" s="1" t="s">
        <v>642</v>
      </c>
      <c r="IJI3" s="1" t="s">
        <v>642</v>
      </c>
      <c r="IJJ3" s="1" t="s">
        <v>642</v>
      </c>
      <c r="IJK3" s="1" t="s">
        <v>642</v>
      </c>
      <c r="IJL3" s="1" t="s">
        <v>642</v>
      </c>
      <c r="IJM3" s="1" t="s">
        <v>642</v>
      </c>
      <c r="IJN3" s="1" t="s">
        <v>642</v>
      </c>
      <c r="IJO3" s="1" t="s">
        <v>642</v>
      </c>
      <c r="IJP3" s="1" t="s">
        <v>642</v>
      </c>
      <c r="IJQ3" s="1" t="s">
        <v>642</v>
      </c>
      <c r="IJR3" s="1" t="s">
        <v>642</v>
      </c>
      <c r="IJS3" s="1" t="s">
        <v>642</v>
      </c>
      <c r="IJT3" s="1" t="s">
        <v>642</v>
      </c>
      <c r="IJU3" s="1" t="s">
        <v>642</v>
      </c>
      <c r="IJV3" s="1" t="s">
        <v>642</v>
      </c>
      <c r="IJW3" s="1" t="s">
        <v>642</v>
      </c>
      <c r="IJX3" s="1" t="s">
        <v>642</v>
      </c>
      <c r="IJY3" s="1" t="s">
        <v>642</v>
      </c>
      <c r="IJZ3" s="1" t="s">
        <v>642</v>
      </c>
      <c r="IKA3" s="1" t="s">
        <v>642</v>
      </c>
      <c r="IKB3" s="1" t="s">
        <v>642</v>
      </c>
      <c r="IKC3" s="1" t="s">
        <v>642</v>
      </c>
      <c r="IKD3" s="1" t="s">
        <v>642</v>
      </c>
      <c r="IKE3" s="1" t="s">
        <v>642</v>
      </c>
      <c r="IKF3" s="1" t="s">
        <v>642</v>
      </c>
      <c r="IKG3" s="1" t="s">
        <v>642</v>
      </c>
      <c r="IKH3" s="1" t="s">
        <v>642</v>
      </c>
      <c r="IKI3" s="1" t="s">
        <v>642</v>
      </c>
      <c r="IKJ3" s="1" t="s">
        <v>642</v>
      </c>
      <c r="IKK3" s="1" t="s">
        <v>642</v>
      </c>
      <c r="IKL3" s="1" t="s">
        <v>642</v>
      </c>
      <c r="IKM3" s="1" t="s">
        <v>642</v>
      </c>
      <c r="IKN3" s="1" t="s">
        <v>642</v>
      </c>
      <c r="IKO3" s="1" t="s">
        <v>642</v>
      </c>
      <c r="IKP3" s="1" t="s">
        <v>642</v>
      </c>
      <c r="IKQ3" s="1" t="s">
        <v>642</v>
      </c>
      <c r="IKR3" s="1" t="s">
        <v>642</v>
      </c>
      <c r="IKS3" s="1" t="s">
        <v>642</v>
      </c>
      <c r="IKT3" s="1" t="s">
        <v>642</v>
      </c>
      <c r="IKU3" s="1" t="s">
        <v>642</v>
      </c>
      <c r="IKV3" s="1" t="s">
        <v>642</v>
      </c>
      <c r="IKW3" s="1" t="s">
        <v>642</v>
      </c>
      <c r="IKX3" s="1" t="s">
        <v>642</v>
      </c>
      <c r="IKY3" s="1" t="s">
        <v>642</v>
      </c>
      <c r="IKZ3" s="1" t="s">
        <v>642</v>
      </c>
      <c r="ILA3" s="1" t="s">
        <v>642</v>
      </c>
      <c r="ILB3" s="1" t="s">
        <v>642</v>
      </c>
      <c r="ILC3" s="1" t="s">
        <v>642</v>
      </c>
      <c r="ILD3" s="1" t="s">
        <v>642</v>
      </c>
      <c r="ILE3" s="1" t="s">
        <v>642</v>
      </c>
      <c r="ILF3" s="1" t="s">
        <v>642</v>
      </c>
      <c r="ILG3" s="1" t="s">
        <v>642</v>
      </c>
      <c r="ILH3" s="1" t="s">
        <v>642</v>
      </c>
      <c r="ILI3" s="1" t="s">
        <v>642</v>
      </c>
      <c r="ILJ3" s="1" t="s">
        <v>642</v>
      </c>
      <c r="ILK3" s="1" t="s">
        <v>642</v>
      </c>
      <c r="ILL3" s="1" t="s">
        <v>642</v>
      </c>
      <c r="ILM3" s="1" t="s">
        <v>642</v>
      </c>
      <c r="ILN3" s="1" t="s">
        <v>642</v>
      </c>
      <c r="ILO3" s="1" t="s">
        <v>642</v>
      </c>
      <c r="ILP3" s="1" t="s">
        <v>642</v>
      </c>
      <c r="ILQ3" s="1" t="s">
        <v>642</v>
      </c>
      <c r="ILR3" s="1" t="s">
        <v>642</v>
      </c>
      <c r="ILS3" s="1" t="s">
        <v>642</v>
      </c>
      <c r="ILT3" s="1" t="s">
        <v>642</v>
      </c>
      <c r="ILU3" s="1" t="s">
        <v>642</v>
      </c>
      <c r="ILV3" s="1" t="s">
        <v>642</v>
      </c>
      <c r="ILW3" s="1" t="s">
        <v>642</v>
      </c>
      <c r="ILX3" s="1" t="s">
        <v>642</v>
      </c>
      <c r="ILY3" s="1" t="s">
        <v>642</v>
      </c>
      <c r="ILZ3" s="1" t="s">
        <v>642</v>
      </c>
      <c r="IMA3" s="1" t="s">
        <v>642</v>
      </c>
      <c r="IMB3" s="1" t="s">
        <v>642</v>
      </c>
      <c r="IMC3" s="1" t="s">
        <v>642</v>
      </c>
      <c r="IMD3" s="1" t="s">
        <v>642</v>
      </c>
      <c r="IME3" s="1" t="s">
        <v>642</v>
      </c>
      <c r="IMF3" s="1" t="s">
        <v>642</v>
      </c>
      <c r="IMG3" s="1" t="s">
        <v>642</v>
      </c>
      <c r="IMH3" s="1" t="s">
        <v>642</v>
      </c>
      <c r="IMI3" s="1" t="s">
        <v>642</v>
      </c>
      <c r="IMJ3" s="1" t="s">
        <v>642</v>
      </c>
      <c r="IMK3" s="1" t="s">
        <v>642</v>
      </c>
      <c r="IML3" s="1" t="s">
        <v>642</v>
      </c>
      <c r="IMM3" s="1" t="s">
        <v>642</v>
      </c>
      <c r="IMN3" s="1" t="s">
        <v>642</v>
      </c>
      <c r="IMO3" s="1" t="s">
        <v>642</v>
      </c>
      <c r="IMP3" s="1" t="s">
        <v>642</v>
      </c>
      <c r="IMQ3" s="1" t="s">
        <v>642</v>
      </c>
      <c r="IMR3" s="1" t="s">
        <v>642</v>
      </c>
      <c r="IMS3" s="1" t="s">
        <v>642</v>
      </c>
      <c r="IMT3" s="1" t="s">
        <v>642</v>
      </c>
      <c r="IMU3" s="1" t="s">
        <v>642</v>
      </c>
      <c r="IMV3" s="1" t="s">
        <v>642</v>
      </c>
      <c r="IMW3" s="1" t="s">
        <v>642</v>
      </c>
      <c r="IMX3" s="1" t="s">
        <v>642</v>
      </c>
      <c r="IMY3" s="1" t="s">
        <v>642</v>
      </c>
      <c r="IMZ3" s="1" t="s">
        <v>642</v>
      </c>
      <c r="INA3" s="1" t="s">
        <v>642</v>
      </c>
      <c r="INB3" s="1" t="s">
        <v>642</v>
      </c>
      <c r="INC3" s="1" t="s">
        <v>642</v>
      </c>
      <c r="IND3" s="1" t="s">
        <v>642</v>
      </c>
      <c r="INE3" s="1" t="s">
        <v>642</v>
      </c>
      <c r="INF3" s="1" t="s">
        <v>642</v>
      </c>
      <c r="ING3" s="1" t="s">
        <v>642</v>
      </c>
      <c r="INH3" s="1" t="s">
        <v>642</v>
      </c>
      <c r="INI3" s="1" t="s">
        <v>642</v>
      </c>
      <c r="INJ3" s="1" t="s">
        <v>642</v>
      </c>
      <c r="INK3" s="1" t="s">
        <v>642</v>
      </c>
      <c r="INL3" s="1" t="s">
        <v>642</v>
      </c>
      <c r="INM3" s="1" t="s">
        <v>642</v>
      </c>
      <c r="INN3" s="1" t="s">
        <v>642</v>
      </c>
      <c r="INO3" s="1" t="s">
        <v>642</v>
      </c>
      <c r="INP3" s="1" t="s">
        <v>642</v>
      </c>
      <c r="INQ3" s="1" t="s">
        <v>642</v>
      </c>
      <c r="INR3" s="1" t="s">
        <v>642</v>
      </c>
      <c r="INS3" s="1" t="s">
        <v>642</v>
      </c>
      <c r="INT3" s="1" t="s">
        <v>642</v>
      </c>
      <c r="INU3" s="1" t="s">
        <v>642</v>
      </c>
      <c r="INV3" s="1" t="s">
        <v>642</v>
      </c>
      <c r="INW3" s="1" t="s">
        <v>642</v>
      </c>
      <c r="INX3" s="1" t="s">
        <v>642</v>
      </c>
      <c r="INY3" s="1" t="s">
        <v>642</v>
      </c>
      <c r="INZ3" s="1" t="s">
        <v>642</v>
      </c>
      <c r="IOA3" s="1" t="s">
        <v>642</v>
      </c>
      <c r="IOB3" s="1" t="s">
        <v>642</v>
      </c>
      <c r="IOC3" s="1" t="s">
        <v>642</v>
      </c>
      <c r="IOD3" s="1" t="s">
        <v>642</v>
      </c>
      <c r="IOE3" s="1" t="s">
        <v>642</v>
      </c>
      <c r="IOF3" s="1" t="s">
        <v>642</v>
      </c>
      <c r="IOG3" s="1" t="s">
        <v>642</v>
      </c>
      <c r="IOH3" s="1" t="s">
        <v>642</v>
      </c>
      <c r="IOI3" s="1" t="s">
        <v>642</v>
      </c>
      <c r="IOJ3" s="1" t="s">
        <v>642</v>
      </c>
      <c r="IOK3" s="1" t="s">
        <v>642</v>
      </c>
      <c r="IOL3" s="1" t="s">
        <v>642</v>
      </c>
      <c r="IOM3" s="1" t="s">
        <v>642</v>
      </c>
      <c r="ION3" s="1" t="s">
        <v>642</v>
      </c>
      <c r="IOO3" s="1" t="s">
        <v>642</v>
      </c>
      <c r="IOP3" s="1" t="s">
        <v>642</v>
      </c>
      <c r="IOQ3" s="1" t="s">
        <v>642</v>
      </c>
      <c r="IOR3" s="1" t="s">
        <v>642</v>
      </c>
      <c r="IOS3" s="1" t="s">
        <v>642</v>
      </c>
      <c r="IOT3" s="1" t="s">
        <v>642</v>
      </c>
      <c r="IOU3" s="1" t="s">
        <v>642</v>
      </c>
      <c r="IOV3" s="1" t="s">
        <v>642</v>
      </c>
      <c r="IOW3" s="1" t="s">
        <v>642</v>
      </c>
      <c r="IOX3" s="1" t="s">
        <v>642</v>
      </c>
      <c r="IOY3" s="1" t="s">
        <v>642</v>
      </c>
      <c r="IOZ3" s="1" t="s">
        <v>642</v>
      </c>
      <c r="IPA3" s="1" t="s">
        <v>642</v>
      </c>
      <c r="IPB3" s="1" t="s">
        <v>642</v>
      </c>
      <c r="IPC3" s="1" t="s">
        <v>642</v>
      </c>
      <c r="IPD3" s="1" t="s">
        <v>642</v>
      </c>
      <c r="IPE3" s="1" t="s">
        <v>642</v>
      </c>
      <c r="IPF3" s="1" t="s">
        <v>642</v>
      </c>
      <c r="IPG3" s="1" t="s">
        <v>642</v>
      </c>
      <c r="IPH3" s="1" t="s">
        <v>642</v>
      </c>
      <c r="IPI3" s="1" t="s">
        <v>642</v>
      </c>
      <c r="IPJ3" s="1" t="s">
        <v>642</v>
      </c>
      <c r="IPK3" s="1" t="s">
        <v>642</v>
      </c>
      <c r="IPL3" s="1" t="s">
        <v>642</v>
      </c>
      <c r="IPM3" s="1" t="s">
        <v>642</v>
      </c>
      <c r="IPN3" s="1" t="s">
        <v>642</v>
      </c>
      <c r="IPO3" s="1" t="s">
        <v>642</v>
      </c>
      <c r="IPP3" s="1" t="s">
        <v>642</v>
      </c>
      <c r="IPQ3" s="1" t="s">
        <v>642</v>
      </c>
      <c r="IPR3" s="1" t="s">
        <v>642</v>
      </c>
      <c r="IPS3" s="1" t="s">
        <v>642</v>
      </c>
      <c r="IPT3" s="1" t="s">
        <v>642</v>
      </c>
      <c r="IPU3" s="1" t="s">
        <v>642</v>
      </c>
      <c r="IPV3" s="1" t="s">
        <v>642</v>
      </c>
      <c r="IPW3" s="1" t="s">
        <v>642</v>
      </c>
      <c r="IPX3" s="1" t="s">
        <v>642</v>
      </c>
      <c r="IPY3" s="1" t="s">
        <v>642</v>
      </c>
      <c r="IPZ3" s="1" t="s">
        <v>642</v>
      </c>
      <c r="IQA3" s="1" t="s">
        <v>642</v>
      </c>
      <c r="IQB3" s="1" t="s">
        <v>642</v>
      </c>
      <c r="IQC3" s="1" t="s">
        <v>642</v>
      </c>
      <c r="IQD3" s="1" t="s">
        <v>642</v>
      </c>
      <c r="IQE3" s="1" t="s">
        <v>642</v>
      </c>
      <c r="IQF3" s="1" t="s">
        <v>642</v>
      </c>
      <c r="IQG3" s="1" t="s">
        <v>642</v>
      </c>
      <c r="IQH3" s="1" t="s">
        <v>642</v>
      </c>
      <c r="IQI3" s="1" t="s">
        <v>642</v>
      </c>
      <c r="IQJ3" s="1" t="s">
        <v>642</v>
      </c>
      <c r="IQK3" s="1" t="s">
        <v>642</v>
      </c>
      <c r="IQL3" s="1" t="s">
        <v>642</v>
      </c>
      <c r="IQM3" s="1" t="s">
        <v>642</v>
      </c>
      <c r="IQN3" s="1" t="s">
        <v>642</v>
      </c>
      <c r="IQO3" s="1" t="s">
        <v>642</v>
      </c>
      <c r="IQP3" s="1" t="s">
        <v>642</v>
      </c>
      <c r="IQQ3" s="1" t="s">
        <v>642</v>
      </c>
      <c r="IQR3" s="1" t="s">
        <v>642</v>
      </c>
      <c r="IQS3" s="1" t="s">
        <v>642</v>
      </c>
      <c r="IQT3" s="1" t="s">
        <v>642</v>
      </c>
      <c r="IQU3" s="1" t="s">
        <v>642</v>
      </c>
      <c r="IQV3" s="1" t="s">
        <v>642</v>
      </c>
      <c r="IQW3" s="1" t="s">
        <v>642</v>
      </c>
      <c r="IQX3" s="1" t="s">
        <v>642</v>
      </c>
      <c r="IQY3" s="1" t="s">
        <v>642</v>
      </c>
      <c r="IQZ3" s="1" t="s">
        <v>642</v>
      </c>
      <c r="IRA3" s="1" t="s">
        <v>642</v>
      </c>
      <c r="IRB3" s="1" t="s">
        <v>642</v>
      </c>
      <c r="IRC3" s="1" t="s">
        <v>642</v>
      </c>
      <c r="IRD3" s="1" t="s">
        <v>642</v>
      </c>
      <c r="IRE3" s="1" t="s">
        <v>642</v>
      </c>
      <c r="IRF3" s="1" t="s">
        <v>642</v>
      </c>
      <c r="IRG3" s="1" t="s">
        <v>642</v>
      </c>
      <c r="IRH3" s="1" t="s">
        <v>642</v>
      </c>
      <c r="IRI3" s="1" t="s">
        <v>642</v>
      </c>
      <c r="IRJ3" s="1" t="s">
        <v>642</v>
      </c>
      <c r="IRK3" s="1" t="s">
        <v>642</v>
      </c>
      <c r="IRL3" s="1" t="s">
        <v>642</v>
      </c>
      <c r="IRM3" s="1" t="s">
        <v>642</v>
      </c>
      <c r="IRN3" s="1" t="s">
        <v>642</v>
      </c>
      <c r="IRO3" s="1" t="s">
        <v>642</v>
      </c>
      <c r="IRP3" s="1" t="s">
        <v>642</v>
      </c>
      <c r="IRQ3" s="1" t="s">
        <v>642</v>
      </c>
      <c r="IRR3" s="1" t="s">
        <v>642</v>
      </c>
      <c r="IRS3" s="1" t="s">
        <v>642</v>
      </c>
      <c r="IRT3" s="1" t="s">
        <v>642</v>
      </c>
      <c r="IRU3" s="1" t="s">
        <v>642</v>
      </c>
      <c r="IRV3" s="1" t="s">
        <v>642</v>
      </c>
      <c r="IRW3" s="1" t="s">
        <v>642</v>
      </c>
      <c r="IRX3" s="1" t="s">
        <v>642</v>
      </c>
      <c r="IRY3" s="1" t="s">
        <v>642</v>
      </c>
      <c r="IRZ3" s="1" t="s">
        <v>642</v>
      </c>
      <c r="ISA3" s="1" t="s">
        <v>642</v>
      </c>
      <c r="ISB3" s="1" t="s">
        <v>642</v>
      </c>
      <c r="ISC3" s="1" t="s">
        <v>642</v>
      </c>
      <c r="ISD3" s="1" t="s">
        <v>642</v>
      </c>
      <c r="ISE3" s="1" t="s">
        <v>642</v>
      </c>
      <c r="ISF3" s="1" t="s">
        <v>642</v>
      </c>
      <c r="ISG3" s="1" t="s">
        <v>642</v>
      </c>
      <c r="ISH3" s="1" t="s">
        <v>642</v>
      </c>
      <c r="ISI3" s="1" t="s">
        <v>642</v>
      </c>
      <c r="ISJ3" s="1" t="s">
        <v>642</v>
      </c>
      <c r="ISK3" s="1" t="s">
        <v>642</v>
      </c>
      <c r="ISL3" s="1" t="s">
        <v>642</v>
      </c>
      <c r="ISM3" s="1" t="s">
        <v>642</v>
      </c>
      <c r="ISN3" s="1" t="s">
        <v>642</v>
      </c>
      <c r="ISO3" s="1" t="s">
        <v>642</v>
      </c>
      <c r="ISP3" s="1" t="s">
        <v>642</v>
      </c>
      <c r="ISQ3" s="1" t="s">
        <v>642</v>
      </c>
      <c r="ISR3" s="1" t="s">
        <v>642</v>
      </c>
      <c r="ISS3" s="1" t="s">
        <v>642</v>
      </c>
      <c r="IST3" s="1" t="s">
        <v>642</v>
      </c>
      <c r="ISU3" s="1" t="s">
        <v>642</v>
      </c>
      <c r="ISV3" s="1" t="s">
        <v>642</v>
      </c>
      <c r="ISW3" s="1" t="s">
        <v>642</v>
      </c>
      <c r="ISX3" s="1" t="s">
        <v>642</v>
      </c>
      <c r="ISY3" s="1" t="s">
        <v>642</v>
      </c>
      <c r="ISZ3" s="1" t="s">
        <v>642</v>
      </c>
      <c r="ITA3" s="1" t="s">
        <v>642</v>
      </c>
      <c r="ITB3" s="1" t="s">
        <v>642</v>
      </c>
      <c r="ITC3" s="1" t="s">
        <v>642</v>
      </c>
      <c r="ITD3" s="1" t="s">
        <v>642</v>
      </c>
      <c r="ITE3" s="1" t="s">
        <v>642</v>
      </c>
      <c r="ITF3" s="1" t="s">
        <v>642</v>
      </c>
      <c r="ITG3" s="1" t="s">
        <v>642</v>
      </c>
      <c r="ITH3" s="1" t="s">
        <v>642</v>
      </c>
      <c r="ITI3" s="1" t="s">
        <v>642</v>
      </c>
      <c r="ITJ3" s="1" t="s">
        <v>642</v>
      </c>
      <c r="ITK3" s="1" t="s">
        <v>642</v>
      </c>
      <c r="ITL3" s="1" t="s">
        <v>642</v>
      </c>
      <c r="ITM3" s="1" t="s">
        <v>642</v>
      </c>
      <c r="ITN3" s="1" t="s">
        <v>642</v>
      </c>
      <c r="ITO3" s="1" t="s">
        <v>642</v>
      </c>
      <c r="ITP3" s="1" t="s">
        <v>642</v>
      </c>
      <c r="ITQ3" s="1" t="s">
        <v>642</v>
      </c>
      <c r="ITR3" s="1" t="s">
        <v>642</v>
      </c>
      <c r="ITS3" s="1" t="s">
        <v>642</v>
      </c>
      <c r="ITT3" s="1" t="s">
        <v>642</v>
      </c>
      <c r="ITU3" s="1" t="s">
        <v>642</v>
      </c>
      <c r="ITV3" s="1" t="s">
        <v>642</v>
      </c>
      <c r="ITW3" s="1" t="s">
        <v>642</v>
      </c>
      <c r="ITX3" s="1" t="s">
        <v>642</v>
      </c>
      <c r="ITY3" s="1" t="s">
        <v>642</v>
      </c>
      <c r="ITZ3" s="1" t="s">
        <v>642</v>
      </c>
      <c r="IUA3" s="1" t="s">
        <v>642</v>
      </c>
      <c r="IUB3" s="1" t="s">
        <v>642</v>
      </c>
      <c r="IUC3" s="1" t="s">
        <v>642</v>
      </c>
      <c r="IUD3" s="1" t="s">
        <v>642</v>
      </c>
      <c r="IUE3" s="1" t="s">
        <v>642</v>
      </c>
      <c r="IUF3" s="1" t="s">
        <v>642</v>
      </c>
      <c r="IUG3" s="1" t="s">
        <v>642</v>
      </c>
      <c r="IUH3" s="1" t="s">
        <v>642</v>
      </c>
      <c r="IUI3" s="1" t="s">
        <v>642</v>
      </c>
      <c r="IUJ3" s="1" t="s">
        <v>642</v>
      </c>
      <c r="IUK3" s="1" t="s">
        <v>642</v>
      </c>
      <c r="IUL3" s="1" t="s">
        <v>642</v>
      </c>
      <c r="IUM3" s="1" t="s">
        <v>642</v>
      </c>
      <c r="IUN3" s="1" t="s">
        <v>642</v>
      </c>
      <c r="IUO3" s="1" t="s">
        <v>642</v>
      </c>
      <c r="IUP3" s="1" t="s">
        <v>642</v>
      </c>
      <c r="IUQ3" s="1" t="s">
        <v>642</v>
      </c>
      <c r="IUR3" s="1" t="s">
        <v>642</v>
      </c>
      <c r="IUS3" s="1" t="s">
        <v>642</v>
      </c>
      <c r="IUT3" s="1" t="s">
        <v>642</v>
      </c>
      <c r="IUU3" s="1" t="s">
        <v>642</v>
      </c>
      <c r="IUV3" s="1" t="s">
        <v>642</v>
      </c>
      <c r="IUW3" s="1" t="s">
        <v>642</v>
      </c>
      <c r="IUX3" s="1" t="s">
        <v>642</v>
      </c>
      <c r="IUY3" s="1" t="s">
        <v>642</v>
      </c>
      <c r="IUZ3" s="1" t="s">
        <v>642</v>
      </c>
      <c r="IVA3" s="1" t="s">
        <v>642</v>
      </c>
      <c r="IVB3" s="1" t="s">
        <v>642</v>
      </c>
      <c r="IVC3" s="1" t="s">
        <v>642</v>
      </c>
      <c r="IVD3" s="1" t="s">
        <v>642</v>
      </c>
      <c r="IVE3" s="1" t="s">
        <v>642</v>
      </c>
      <c r="IVF3" s="1" t="s">
        <v>642</v>
      </c>
      <c r="IVG3" s="1" t="s">
        <v>642</v>
      </c>
      <c r="IVH3" s="1" t="s">
        <v>642</v>
      </c>
      <c r="IVI3" s="1" t="s">
        <v>642</v>
      </c>
      <c r="IVJ3" s="1" t="s">
        <v>642</v>
      </c>
      <c r="IVK3" s="1" t="s">
        <v>642</v>
      </c>
      <c r="IVL3" s="1" t="s">
        <v>642</v>
      </c>
      <c r="IVM3" s="1" t="s">
        <v>642</v>
      </c>
      <c r="IVN3" s="1" t="s">
        <v>642</v>
      </c>
      <c r="IVO3" s="1" t="s">
        <v>642</v>
      </c>
      <c r="IVP3" s="1" t="s">
        <v>642</v>
      </c>
      <c r="IVQ3" s="1" t="s">
        <v>642</v>
      </c>
      <c r="IVR3" s="1" t="s">
        <v>642</v>
      </c>
      <c r="IVS3" s="1" t="s">
        <v>642</v>
      </c>
      <c r="IVT3" s="1" t="s">
        <v>642</v>
      </c>
      <c r="IVU3" s="1" t="s">
        <v>642</v>
      </c>
      <c r="IVV3" s="1" t="s">
        <v>642</v>
      </c>
      <c r="IVW3" s="1" t="s">
        <v>642</v>
      </c>
      <c r="IVX3" s="1" t="s">
        <v>642</v>
      </c>
      <c r="IVY3" s="1" t="s">
        <v>642</v>
      </c>
      <c r="IVZ3" s="1" t="s">
        <v>642</v>
      </c>
      <c r="IWA3" s="1" t="s">
        <v>642</v>
      </c>
      <c r="IWB3" s="1" t="s">
        <v>642</v>
      </c>
      <c r="IWC3" s="1" t="s">
        <v>642</v>
      </c>
      <c r="IWD3" s="1" t="s">
        <v>642</v>
      </c>
      <c r="IWE3" s="1" t="s">
        <v>642</v>
      </c>
      <c r="IWF3" s="1" t="s">
        <v>642</v>
      </c>
      <c r="IWG3" s="1" t="s">
        <v>642</v>
      </c>
      <c r="IWH3" s="1" t="s">
        <v>642</v>
      </c>
      <c r="IWI3" s="1" t="s">
        <v>642</v>
      </c>
      <c r="IWJ3" s="1" t="s">
        <v>642</v>
      </c>
      <c r="IWK3" s="1" t="s">
        <v>642</v>
      </c>
      <c r="IWL3" s="1" t="s">
        <v>642</v>
      </c>
      <c r="IWM3" s="1" t="s">
        <v>642</v>
      </c>
      <c r="IWN3" s="1" t="s">
        <v>642</v>
      </c>
      <c r="IWO3" s="1" t="s">
        <v>642</v>
      </c>
      <c r="IWP3" s="1" t="s">
        <v>642</v>
      </c>
      <c r="IWQ3" s="1" t="s">
        <v>642</v>
      </c>
      <c r="IWR3" s="1" t="s">
        <v>642</v>
      </c>
      <c r="IWS3" s="1" t="s">
        <v>642</v>
      </c>
      <c r="IWT3" s="1" t="s">
        <v>642</v>
      </c>
      <c r="IWU3" s="1" t="s">
        <v>642</v>
      </c>
      <c r="IWV3" s="1" t="s">
        <v>642</v>
      </c>
      <c r="IWW3" s="1" t="s">
        <v>642</v>
      </c>
      <c r="IWX3" s="1" t="s">
        <v>642</v>
      </c>
      <c r="IWY3" s="1" t="s">
        <v>642</v>
      </c>
      <c r="IWZ3" s="1" t="s">
        <v>642</v>
      </c>
      <c r="IXA3" s="1" t="s">
        <v>642</v>
      </c>
      <c r="IXB3" s="1" t="s">
        <v>642</v>
      </c>
      <c r="IXC3" s="1" t="s">
        <v>642</v>
      </c>
      <c r="IXD3" s="1" t="s">
        <v>642</v>
      </c>
      <c r="IXE3" s="1" t="s">
        <v>642</v>
      </c>
      <c r="IXF3" s="1" t="s">
        <v>642</v>
      </c>
      <c r="IXG3" s="1" t="s">
        <v>642</v>
      </c>
      <c r="IXH3" s="1" t="s">
        <v>642</v>
      </c>
      <c r="IXI3" s="1" t="s">
        <v>642</v>
      </c>
      <c r="IXJ3" s="1" t="s">
        <v>642</v>
      </c>
      <c r="IXK3" s="1" t="s">
        <v>642</v>
      </c>
      <c r="IXL3" s="1" t="s">
        <v>642</v>
      </c>
      <c r="IXM3" s="1" t="s">
        <v>642</v>
      </c>
      <c r="IXN3" s="1" t="s">
        <v>642</v>
      </c>
      <c r="IXO3" s="1" t="s">
        <v>642</v>
      </c>
      <c r="IXP3" s="1" t="s">
        <v>642</v>
      </c>
      <c r="IXQ3" s="1" t="s">
        <v>642</v>
      </c>
      <c r="IXR3" s="1" t="s">
        <v>642</v>
      </c>
      <c r="IXS3" s="1" t="s">
        <v>642</v>
      </c>
      <c r="IXT3" s="1" t="s">
        <v>642</v>
      </c>
      <c r="IXU3" s="1" t="s">
        <v>642</v>
      </c>
      <c r="IXV3" s="1" t="s">
        <v>642</v>
      </c>
      <c r="IXW3" s="1" t="s">
        <v>642</v>
      </c>
      <c r="IXX3" s="1" t="s">
        <v>642</v>
      </c>
      <c r="IXY3" s="1" t="s">
        <v>642</v>
      </c>
      <c r="IXZ3" s="1" t="s">
        <v>642</v>
      </c>
      <c r="IYA3" s="1" t="s">
        <v>642</v>
      </c>
      <c r="IYB3" s="1" t="s">
        <v>642</v>
      </c>
      <c r="IYC3" s="1" t="s">
        <v>642</v>
      </c>
      <c r="IYD3" s="1" t="s">
        <v>642</v>
      </c>
      <c r="IYE3" s="1" t="s">
        <v>642</v>
      </c>
      <c r="IYF3" s="1" t="s">
        <v>642</v>
      </c>
      <c r="IYG3" s="1" t="s">
        <v>642</v>
      </c>
      <c r="IYH3" s="1" t="s">
        <v>642</v>
      </c>
      <c r="IYI3" s="1" t="s">
        <v>642</v>
      </c>
      <c r="IYJ3" s="1" t="s">
        <v>642</v>
      </c>
      <c r="IYK3" s="1" t="s">
        <v>642</v>
      </c>
      <c r="IYL3" s="1" t="s">
        <v>642</v>
      </c>
      <c r="IYM3" s="1" t="s">
        <v>642</v>
      </c>
      <c r="IYN3" s="1" t="s">
        <v>642</v>
      </c>
      <c r="IYO3" s="1" t="s">
        <v>642</v>
      </c>
      <c r="IYP3" s="1" t="s">
        <v>642</v>
      </c>
      <c r="IYQ3" s="1" t="s">
        <v>642</v>
      </c>
      <c r="IYR3" s="1" t="s">
        <v>642</v>
      </c>
      <c r="IYS3" s="1" t="s">
        <v>642</v>
      </c>
      <c r="IYT3" s="1" t="s">
        <v>642</v>
      </c>
      <c r="IYU3" s="1" t="s">
        <v>642</v>
      </c>
      <c r="IYV3" s="1" t="s">
        <v>642</v>
      </c>
      <c r="IYW3" s="1" t="s">
        <v>642</v>
      </c>
      <c r="IYX3" s="1" t="s">
        <v>642</v>
      </c>
      <c r="IYY3" s="1" t="s">
        <v>642</v>
      </c>
      <c r="IYZ3" s="1" t="s">
        <v>642</v>
      </c>
      <c r="IZA3" s="1" t="s">
        <v>642</v>
      </c>
      <c r="IZB3" s="1" t="s">
        <v>642</v>
      </c>
      <c r="IZC3" s="1" t="s">
        <v>642</v>
      </c>
      <c r="IZD3" s="1" t="s">
        <v>642</v>
      </c>
      <c r="IZE3" s="1" t="s">
        <v>642</v>
      </c>
      <c r="IZF3" s="1" t="s">
        <v>642</v>
      </c>
      <c r="IZG3" s="1" t="s">
        <v>642</v>
      </c>
      <c r="IZH3" s="1" t="s">
        <v>642</v>
      </c>
      <c r="IZI3" s="1" t="s">
        <v>642</v>
      </c>
      <c r="IZJ3" s="1" t="s">
        <v>642</v>
      </c>
      <c r="IZK3" s="1" t="s">
        <v>642</v>
      </c>
      <c r="IZL3" s="1" t="s">
        <v>642</v>
      </c>
      <c r="IZM3" s="1" t="s">
        <v>642</v>
      </c>
      <c r="IZN3" s="1" t="s">
        <v>642</v>
      </c>
      <c r="IZO3" s="1" t="s">
        <v>642</v>
      </c>
      <c r="IZP3" s="1" t="s">
        <v>642</v>
      </c>
      <c r="IZQ3" s="1" t="s">
        <v>642</v>
      </c>
      <c r="IZR3" s="1" t="s">
        <v>642</v>
      </c>
      <c r="IZS3" s="1" t="s">
        <v>642</v>
      </c>
      <c r="IZT3" s="1" t="s">
        <v>642</v>
      </c>
      <c r="IZU3" s="1" t="s">
        <v>642</v>
      </c>
      <c r="IZV3" s="1" t="s">
        <v>642</v>
      </c>
      <c r="IZW3" s="1" t="s">
        <v>642</v>
      </c>
      <c r="IZX3" s="1" t="s">
        <v>642</v>
      </c>
      <c r="IZY3" s="1" t="s">
        <v>642</v>
      </c>
      <c r="IZZ3" s="1" t="s">
        <v>642</v>
      </c>
      <c r="JAA3" s="1" t="s">
        <v>642</v>
      </c>
      <c r="JAB3" s="1" t="s">
        <v>642</v>
      </c>
      <c r="JAC3" s="1" t="s">
        <v>642</v>
      </c>
      <c r="JAD3" s="1" t="s">
        <v>642</v>
      </c>
      <c r="JAE3" s="1" t="s">
        <v>642</v>
      </c>
      <c r="JAF3" s="1" t="s">
        <v>642</v>
      </c>
      <c r="JAG3" s="1" t="s">
        <v>642</v>
      </c>
      <c r="JAH3" s="1" t="s">
        <v>642</v>
      </c>
      <c r="JAI3" s="1" t="s">
        <v>642</v>
      </c>
      <c r="JAJ3" s="1" t="s">
        <v>642</v>
      </c>
      <c r="JAK3" s="1" t="s">
        <v>642</v>
      </c>
      <c r="JAL3" s="1" t="s">
        <v>642</v>
      </c>
      <c r="JAM3" s="1" t="s">
        <v>642</v>
      </c>
      <c r="JAN3" s="1" t="s">
        <v>642</v>
      </c>
      <c r="JAO3" s="1" t="s">
        <v>642</v>
      </c>
      <c r="JAP3" s="1" t="s">
        <v>642</v>
      </c>
      <c r="JAQ3" s="1" t="s">
        <v>642</v>
      </c>
      <c r="JAR3" s="1" t="s">
        <v>642</v>
      </c>
      <c r="JAS3" s="1" t="s">
        <v>642</v>
      </c>
      <c r="JAT3" s="1" t="s">
        <v>642</v>
      </c>
      <c r="JAU3" s="1" t="s">
        <v>642</v>
      </c>
      <c r="JAV3" s="1" t="s">
        <v>642</v>
      </c>
      <c r="JAW3" s="1" t="s">
        <v>642</v>
      </c>
      <c r="JAX3" s="1" t="s">
        <v>642</v>
      </c>
      <c r="JAY3" s="1" t="s">
        <v>642</v>
      </c>
      <c r="JAZ3" s="1" t="s">
        <v>642</v>
      </c>
      <c r="JBA3" s="1" t="s">
        <v>642</v>
      </c>
      <c r="JBB3" s="1" t="s">
        <v>642</v>
      </c>
      <c r="JBC3" s="1" t="s">
        <v>642</v>
      </c>
      <c r="JBD3" s="1" t="s">
        <v>642</v>
      </c>
      <c r="JBE3" s="1" t="s">
        <v>642</v>
      </c>
      <c r="JBF3" s="1" t="s">
        <v>642</v>
      </c>
      <c r="JBG3" s="1" t="s">
        <v>642</v>
      </c>
      <c r="JBH3" s="1" t="s">
        <v>642</v>
      </c>
      <c r="JBI3" s="1" t="s">
        <v>642</v>
      </c>
      <c r="JBJ3" s="1" t="s">
        <v>642</v>
      </c>
      <c r="JBK3" s="1" t="s">
        <v>642</v>
      </c>
      <c r="JBL3" s="1" t="s">
        <v>642</v>
      </c>
      <c r="JBM3" s="1" t="s">
        <v>642</v>
      </c>
      <c r="JBN3" s="1" t="s">
        <v>642</v>
      </c>
      <c r="JBO3" s="1" t="s">
        <v>642</v>
      </c>
      <c r="JBP3" s="1" t="s">
        <v>642</v>
      </c>
      <c r="JBQ3" s="1" t="s">
        <v>642</v>
      </c>
      <c r="JBR3" s="1" t="s">
        <v>642</v>
      </c>
      <c r="JBS3" s="1" t="s">
        <v>642</v>
      </c>
      <c r="JBT3" s="1" t="s">
        <v>642</v>
      </c>
      <c r="JBU3" s="1" t="s">
        <v>642</v>
      </c>
      <c r="JBV3" s="1" t="s">
        <v>642</v>
      </c>
      <c r="JBW3" s="1" t="s">
        <v>642</v>
      </c>
      <c r="JBX3" s="1" t="s">
        <v>642</v>
      </c>
      <c r="JBY3" s="1" t="s">
        <v>642</v>
      </c>
      <c r="JBZ3" s="1" t="s">
        <v>642</v>
      </c>
      <c r="JCA3" s="1" t="s">
        <v>642</v>
      </c>
      <c r="JCB3" s="1" t="s">
        <v>642</v>
      </c>
      <c r="JCC3" s="1" t="s">
        <v>642</v>
      </c>
      <c r="JCD3" s="1" t="s">
        <v>642</v>
      </c>
      <c r="JCE3" s="1" t="s">
        <v>642</v>
      </c>
      <c r="JCF3" s="1" t="s">
        <v>642</v>
      </c>
      <c r="JCG3" s="1" t="s">
        <v>642</v>
      </c>
      <c r="JCH3" s="1" t="s">
        <v>642</v>
      </c>
      <c r="JCI3" s="1" t="s">
        <v>642</v>
      </c>
      <c r="JCJ3" s="1" t="s">
        <v>642</v>
      </c>
      <c r="JCK3" s="1" t="s">
        <v>642</v>
      </c>
      <c r="JCL3" s="1" t="s">
        <v>642</v>
      </c>
      <c r="JCM3" s="1" t="s">
        <v>642</v>
      </c>
      <c r="JCN3" s="1" t="s">
        <v>642</v>
      </c>
      <c r="JCO3" s="1" t="s">
        <v>642</v>
      </c>
      <c r="JCP3" s="1" t="s">
        <v>642</v>
      </c>
      <c r="JCQ3" s="1" t="s">
        <v>642</v>
      </c>
      <c r="JCR3" s="1" t="s">
        <v>642</v>
      </c>
      <c r="JCS3" s="1" t="s">
        <v>642</v>
      </c>
      <c r="JCT3" s="1" t="s">
        <v>642</v>
      </c>
      <c r="JCU3" s="1" t="s">
        <v>642</v>
      </c>
      <c r="JCV3" s="1" t="s">
        <v>642</v>
      </c>
      <c r="JCW3" s="1" t="s">
        <v>642</v>
      </c>
      <c r="JCX3" s="1" t="s">
        <v>642</v>
      </c>
      <c r="JCY3" s="1" t="s">
        <v>642</v>
      </c>
      <c r="JCZ3" s="1" t="s">
        <v>642</v>
      </c>
      <c r="JDA3" s="1" t="s">
        <v>642</v>
      </c>
      <c r="JDB3" s="1" t="s">
        <v>642</v>
      </c>
      <c r="JDC3" s="1" t="s">
        <v>642</v>
      </c>
      <c r="JDD3" s="1" t="s">
        <v>642</v>
      </c>
      <c r="JDE3" s="1" t="s">
        <v>642</v>
      </c>
      <c r="JDF3" s="1" t="s">
        <v>642</v>
      </c>
      <c r="JDG3" s="1" t="s">
        <v>642</v>
      </c>
      <c r="JDH3" s="1" t="s">
        <v>642</v>
      </c>
      <c r="JDI3" s="1" t="s">
        <v>642</v>
      </c>
      <c r="JDJ3" s="1" t="s">
        <v>642</v>
      </c>
      <c r="JDK3" s="1" t="s">
        <v>642</v>
      </c>
      <c r="JDL3" s="1" t="s">
        <v>642</v>
      </c>
      <c r="JDM3" s="1" t="s">
        <v>642</v>
      </c>
      <c r="JDN3" s="1" t="s">
        <v>642</v>
      </c>
      <c r="JDO3" s="1" t="s">
        <v>642</v>
      </c>
      <c r="JDP3" s="1" t="s">
        <v>642</v>
      </c>
      <c r="JDQ3" s="1" t="s">
        <v>642</v>
      </c>
      <c r="JDR3" s="1" t="s">
        <v>642</v>
      </c>
      <c r="JDS3" s="1" t="s">
        <v>642</v>
      </c>
      <c r="JDT3" s="1" t="s">
        <v>642</v>
      </c>
      <c r="JDU3" s="1" t="s">
        <v>642</v>
      </c>
      <c r="JDV3" s="1" t="s">
        <v>642</v>
      </c>
      <c r="JDW3" s="1" t="s">
        <v>642</v>
      </c>
      <c r="JDX3" s="1" t="s">
        <v>642</v>
      </c>
      <c r="JDY3" s="1" t="s">
        <v>642</v>
      </c>
      <c r="JDZ3" s="1" t="s">
        <v>642</v>
      </c>
      <c r="JEA3" s="1" t="s">
        <v>642</v>
      </c>
      <c r="JEB3" s="1" t="s">
        <v>642</v>
      </c>
      <c r="JEC3" s="1" t="s">
        <v>642</v>
      </c>
      <c r="JED3" s="1" t="s">
        <v>642</v>
      </c>
      <c r="JEE3" s="1" t="s">
        <v>642</v>
      </c>
      <c r="JEF3" s="1" t="s">
        <v>642</v>
      </c>
      <c r="JEG3" s="1" t="s">
        <v>642</v>
      </c>
      <c r="JEH3" s="1" t="s">
        <v>642</v>
      </c>
      <c r="JEI3" s="1" t="s">
        <v>642</v>
      </c>
      <c r="JEJ3" s="1" t="s">
        <v>642</v>
      </c>
      <c r="JEK3" s="1" t="s">
        <v>642</v>
      </c>
      <c r="JEL3" s="1" t="s">
        <v>642</v>
      </c>
      <c r="JEM3" s="1" t="s">
        <v>642</v>
      </c>
      <c r="JEN3" s="1" t="s">
        <v>642</v>
      </c>
      <c r="JEO3" s="1" t="s">
        <v>642</v>
      </c>
      <c r="JEP3" s="1" t="s">
        <v>642</v>
      </c>
      <c r="JEQ3" s="1" t="s">
        <v>642</v>
      </c>
      <c r="JER3" s="1" t="s">
        <v>642</v>
      </c>
      <c r="JES3" s="1" t="s">
        <v>642</v>
      </c>
      <c r="JET3" s="1" t="s">
        <v>642</v>
      </c>
      <c r="JEU3" s="1" t="s">
        <v>642</v>
      </c>
      <c r="JEV3" s="1" t="s">
        <v>642</v>
      </c>
      <c r="JEW3" s="1" t="s">
        <v>642</v>
      </c>
      <c r="JEX3" s="1" t="s">
        <v>642</v>
      </c>
      <c r="JEY3" s="1" t="s">
        <v>642</v>
      </c>
      <c r="JEZ3" s="1" t="s">
        <v>642</v>
      </c>
      <c r="JFA3" s="1" t="s">
        <v>642</v>
      </c>
      <c r="JFB3" s="1" t="s">
        <v>642</v>
      </c>
      <c r="JFC3" s="1" t="s">
        <v>642</v>
      </c>
      <c r="JFD3" s="1" t="s">
        <v>642</v>
      </c>
      <c r="JFE3" s="1" t="s">
        <v>642</v>
      </c>
      <c r="JFF3" s="1" t="s">
        <v>642</v>
      </c>
      <c r="JFG3" s="1" t="s">
        <v>642</v>
      </c>
      <c r="JFH3" s="1" t="s">
        <v>642</v>
      </c>
      <c r="JFI3" s="1" t="s">
        <v>642</v>
      </c>
      <c r="JFJ3" s="1" t="s">
        <v>642</v>
      </c>
      <c r="JFK3" s="1" t="s">
        <v>642</v>
      </c>
      <c r="JFL3" s="1" t="s">
        <v>642</v>
      </c>
      <c r="JFM3" s="1" t="s">
        <v>642</v>
      </c>
      <c r="JFN3" s="1" t="s">
        <v>642</v>
      </c>
      <c r="JFO3" s="1" t="s">
        <v>642</v>
      </c>
      <c r="JFP3" s="1" t="s">
        <v>642</v>
      </c>
      <c r="JFQ3" s="1" t="s">
        <v>642</v>
      </c>
      <c r="JFR3" s="1" t="s">
        <v>642</v>
      </c>
      <c r="JFS3" s="1" t="s">
        <v>642</v>
      </c>
      <c r="JFT3" s="1" t="s">
        <v>642</v>
      </c>
      <c r="JFU3" s="1" t="s">
        <v>642</v>
      </c>
      <c r="JFV3" s="1" t="s">
        <v>642</v>
      </c>
      <c r="JFW3" s="1" t="s">
        <v>642</v>
      </c>
      <c r="JFX3" s="1" t="s">
        <v>642</v>
      </c>
      <c r="JFY3" s="1" t="s">
        <v>642</v>
      </c>
      <c r="JFZ3" s="1" t="s">
        <v>642</v>
      </c>
      <c r="JGA3" s="1" t="s">
        <v>642</v>
      </c>
      <c r="JGB3" s="1" t="s">
        <v>642</v>
      </c>
      <c r="JGC3" s="1" t="s">
        <v>642</v>
      </c>
      <c r="JGD3" s="1" t="s">
        <v>642</v>
      </c>
      <c r="JGE3" s="1" t="s">
        <v>642</v>
      </c>
      <c r="JGF3" s="1" t="s">
        <v>642</v>
      </c>
      <c r="JGG3" s="1" t="s">
        <v>642</v>
      </c>
      <c r="JGH3" s="1" t="s">
        <v>642</v>
      </c>
      <c r="JGI3" s="1" t="s">
        <v>642</v>
      </c>
      <c r="JGJ3" s="1" t="s">
        <v>642</v>
      </c>
      <c r="JGK3" s="1" t="s">
        <v>642</v>
      </c>
      <c r="JGL3" s="1" t="s">
        <v>642</v>
      </c>
      <c r="JGM3" s="1" t="s">
        <v>642</v>
      </c>
      <c r="JGN3" s="1" t="s">
        <v>642</v>
      </c>
      <c r="JGO3" s="1" t="s">
        <v>642</v>
      </c>
      <c r="JGP3" s="1" t="s">
        <v>642</v>
      </c>
      <c r="JGQ3" s="1" t="s">
        <v>642</v>
      </c>
      <c r="JGR3" s="1" t="s">
        <v>642</v>
      </c>
      <c r="JGS3" s="1" t="s">
        <v>642</v>
      </c>
      <c r="JGT3" s="1" t="s">
        <v>642</v>
      </c>
      <c r="JGU3" s="1" t="s">
        <v>642</v>
      </c>
      <c r="JGV3" s="1" t="s">
        <v>642</v>
      </c>
      <c r="JGW3" s="1" t="s">
        <v>642</v>
      </c>
      <c r="JGX3" s="1" t="s">
        <v>642</v>
      </c>
      <c r="JGY3" s="1" t="s">
        <v>642</v>
      </c>
      <c r="JGZ3" s="1" t="s">
        <v>642</v>
      </c>
      <c r="JHA3" s="1" t="s">
        <v>642</v>
      </c>
      <c r="JHB3" s="1" t="s">
        <v>642</v>
      </c>
      <c r="JHC3" s="1" t="s">
        <v>642</v>
      </c>
      <c r="JHD3" s="1" t="s">
        <v>642</v>
      </c>
      <c r="JHE3" s="1" t="s">
        <v>642</v>
      </c>
      <c r="JHF3" s="1" t="s">
        <v>642</v>
      </c>
      <c r="JHG3" s="1" t="s">
        <v>642</v>
      </c>
      <c r="JHH3" s="1" t="s">
        <v>642</v>
      </c>
      <c r="JHI3" s="1" t="s">
        <v>642</v>
      </c>
      <c r="JHJ3" s="1" t="s">
        <v>642</v>
      </c>
      <c r="JHK3" s="1" t="s">
        <v>642</v>
      </c>
      <c r="JHL3" s="1" t="s">
        <v>642</v>
      </c>
      <c r="JHM3" s="1" t="s">
        <v>642</v>
      </c>
      <c r="JHN3" s="1" t="s">
        <v>642</v>
      </c>
      <c r="JHO3" s="1" t="s">
        <v>642</v>
      </c>
      <c r="JHP3" s="1" t="s">
        <v>642</v>
      </c>
      <c r="JHQ3" s="1" t="s">
        <v>642</v>
      </c>
      <c r="JHR3" s="1" t="s">
        <v>642</v>
      </c>
      <c r="JHS3" s="1" t="s">
        <v>642</v>
      </c>
      <c r="JHT3" s="1" t="s">
        <v>642</v>
      </c>
      <c r="JHU3" s="1" t="s">
        <v>642</v>
      </c>
      <c r="JHV3" s="1" t="s">
        <v>642</v>
      </c>
      <c r="JHW3" s="1" t="s">
        <v>642</v>
      </c>
      <c r="JHX3" s="1" t="s">
        <v>642</v>
      </c>
      <c r="JHY3" s="1" t="s">
        <v>642</v>
      </c>
      <c r="JHZ3" s="1" t="s">
        <v>642</v>
      </c>
      <c r="JIA3" s="1" t="s">
        <v>642</v>
      </c>
      <c r="JIB3" s="1" t="s">
        <v>642</v>
      </c>
      <c r="JIC3" s="1" t="s">
        <v>642</v>
      </c>
      <c r="JID3" s="1" t="s">
        <v>642</v>
      </c>
      <c r="JIE3" s="1" t="s">
        <v>642</v>
      </c>
      <c r="JIF3" s="1" t="s">
        <v>642</v>
      </c>
      <c r="JIG3" s="1" t="s">
        <v>642</v>
      </c>
      <c r="JIH3" s="1" t="s">
        <v>642</v>
      </c>
      <c r="JII3" s="1" t="s">
        <v>642</v>
      </c>
      <c r="JIJ3" s="1" t="s">
        <v>642</v>
      </c>
      <c r="JIK3" s="1" t="s">
        <v>642</v>
      </c>
      <c r="JIL3" s="1" t="s">
        <v>642</v>
      </c>
      <c r="JIM3" s="1" t="s">
        <v>642</v>
      </c>
      <c r="JIN3" s="1" t="s">
        <v>642</v>
      </c>
      <c r="JIO3" s="1" t="s">
        <v>642</v>
      </c>
      <c r="JIP3" s="1" t="s">
        <v>642</v>
      </c>
      <c r="JIQ3" s="1" t="s">
        <v>642</v>
      </c>
      <c r="JIR3" s="1" t="s">
        <v>642</v>
      </c>
      <c r="JIS3" s="1" t="s">
        <v>642</v>
      </c>
      <c r="JIT3" s="1" t="s">
        <v>642</v>
      </c>
      <c r="JIU3" s="1" t="s">
        <v>642</v>
      </c>
      <c r="JIV3" s="1" t="s">
        <v>642</v>
      </c>
      <c r="JIW3" s="1" t="s">
        <v>642</v>
      </c>
      <c r="JIX3" s="1" t="s">
        <v>642</v>
      </c>
      <c r="JIY3" s="1" t="s">
        <v>642</v>
      </c>
      <c r="JIZ3" s="1" t="s">
        <v>642</v>
      </c>
      <c r="JJA3" s="1" t="s">
        <v>642</v>
      </c>
      <c r="JJB3" s="1" t="s">
        <v>642</v>
      </c>
      <c r="JJC3" s="1" t="s">
        <v>642</v>
      </c>
      <c r="JJD3" s="1" t="s">
        <v>642</v>
      </c>
      <c r="JJE3" s="1" t="s">
        <v>642</v>
      </c>
      <c r="JJF3" s="1" t="s">
        <v>642</v>
      </c>
      <c r="JJG3" s="1" t="s">
        <v>642</v>
      </c>
      <c r="JJH3" s="1" t="s">
        <v>642</v>
      </c>
      <c r="JJI3" s="1" t="s">
        <v>642</v>
      </c>
      <c r="JJJ3" s="1" t="s">
        <v>642</v>
      </c>
      <c r="JJK3" s="1" t="s">
        <v>642</v>
      </c>
      <c r="JJL3" s="1" t="s">
        <v>642</v>
      </c>
      <c r="JJM3" s="1" t="s">
        <v>642</v>
      </c>
      <c r="JJN3" s="1" t="s">
        <v>642</v>
      </c>
      <c r="JJO3" s="1" t="s">
        <v>642</v>
      </c>
      <c r="JJP3" s="1" t="s">
        <v>642</v>
      </c>
      <c r="JJQ3" s="1" t="s">
        <v>642</v>
      </c>
      <c r="JJR3" s="1" t="s">
        <v>642</v>
      </c>
      <c r="JJS3" s="1" t="s">
        <v>642</v>
      </c>
      <c r="JJT3" s="1" t="s">
        <v>642</v>
      </c>
      <c r="JJU3" s="1" t="s">
        <v>642</v>
      </c>
      <c r="JJV3" s="1" t="s">
        <v>642</v>
      </c>
      <c r="JJW3" s="1" t="s">
        <v>642</v>
      </c>
      <c r="JJX3" s="1" t="s">
        <v>642</v>
      </c>
      <c r="JJY3" s="1" t="s">
        <v>642</v>
      </c>
      <c r="JJZ3" s="1" t="s">
        <v>642</v>
      </c>
      <c r="JKA3" s="1" t="s">
        <v>642</v>
      </c>
      <c r="JKB3" s="1" t="s">
        <v>642</v>
      </c>
      <c r="JKC3" s="1" t="s">
        <v>642</v>
      </c>
      <c r="JKD3" s="1" t="s">
        <v>642</v>
      </c>
      <c r="JKE3" s="1" t="s">
        <v>642</v>
      </c>
      <c r="JKF3" s="1" t="s">
        <v>642</v>
      </c>
      <c r="JKG3" s="1" t="s">
        <v>642</v>
      </c>
      <c r="JKH3" s="1" t="s">
        <v>642</v>
      </c>
      <c r="JKI3" s="1" t="s">
        <v>642</v>
      </c>
      <c r="JKJ3" s="1" t="s">
        <v>642</v>
      </c>
      <c r="JKK3" s="1" t="s">
        <v>642</v>
      </c>
      <c r="JKL3" s="1" t="s">
        <v>642</v>
      </c>
      <c r="JKM3" s="1" t="s">
        <v>642</v>
      </c>
      <c r="JKN3" s="1" t="s">
        <v>642</v>
      </c>
      <c r="JKO3" s="1" t="s">
        <v>642</v>
      </c>
      <c r="JKP3" s="1" t="s">
        <v>642</v>
      </c>
      <c r="JKQ3" s="1" t="s">
        <v>642</v>
      </c>
      <c r="JKR3" s="1" t="s">
        <v>642</v>
      </c>
      <c r="JKS3" s="1" t="s">
        <v>642</v>
      </c>
      <c r="JKT3" s="1" t="s">
        <v>642</v>
      </c>
      <c r="JKU3" s="1" t="s">
        <v>642</v>
      </c>
      <c r="JKV3" s="1" t="s">
        <v>642</v>
      </c>
      <c r="JKW3" s="1" t="s">
        <v>642</v>
      </c>
      <c r="JKX3" s="1" t="s">
        <v>642</v>
      </c>
      <c r="JKY3" s="1" t="s">
        <v>642</v>
      </c>
      <c r="JKZ3" s="1" t="s">
        <v>642</v>
      </c>
      <c r="JLA3" s="1" t="s">
        <v>642</v>
      </c>
      <c r="JLB3" s="1" t="s">
        <v>642</v>
      </c>
      <c r="JLC3" s="1" t="s">
        <v>642</v>
      </c>
      <c r="JLD3" s="1" t="s">
        <v>642</v>
      </c>
      <c r="JLE3" s="1" t="s">
        <v>642</v>
      </c>
      <c r="JLF3" s="1" t="s">
        <v>642</v>
      </c>
      <c r="JLG3" s="1" t="s">
        <v>642</v>
      </c>
      <c r="JLH3" s="1" t="s">
        <v>642</v>
      </c>
      <c r="JLI3" s="1" t="s">
        <v>642</v>
      </c>
      <c r="JLJ3" s="1" t="s">
        <v>642</v>
      </c>
      <c r="JLK3" s="1" t="s">
        <v>642</v>
      </c>
      <c r="JLL3" s="1" t="s">
        <v>642</v>
      </c>
      <c r="JLM3" s="1" t="s">
        <v>642</v>
      </c>
      <c r="JLN3" s="1" t="s">
        <v>642</v>
      </c>
      <c r="JLO3" s="1" t="s">
        <v>642</v>
      </c>
      <c r="JLP3" s="1" t="s">
        <v>642</v>
      </c>
      <c r="JLQ3" s="1" t="s">
        <v>642</v>
      </c>
      <c r="JLR3" s="1" t="s">
        <v>642</v>
      </c>
      <c r="JLS3" s="1" t="s">
        <v>642</v>
      </c>
      <c r="JLT3" s="1" t="s">
        <v>642</v>
      </c>
      <c r="JLU3" s="1" t="s">
        <v>642</v>
      </c>
      <c r="JLV3" s="1" t="s">
        <v>642</v>
      </c>
      <c r="JLW3" s="1" t="s">
        <v>642</v>
      </c>
      <c r="JLX3" s="1" t="s">
        <v>642</v>
      </c>
      <c r="JLY3" s="1" t="s">
        <v>642</v>
      </c>
      <c r="JLZ3" s="1" t="s">
        <v>642</v>
      </c>
      <c r="JMA3" s="1" t="s">
        <v>642</v>
      </c>
      <c r="JMB3" s="1" t="s">
        <v>642</v>
      </c>
      <c r="JMC3" s="1" t="s">
        <v>642</v>
      </c>
      <c r="JMD3" s="1" t="s">
        <v>642</v>
      </c>
      <c r="JME3" s="1" t="s">
        <v>642</v>
      </c>
      <c r="JMF3" s="1" t="s">
        <v>642</v>
      </c>
      <c r="JMG3" s="1" t="s">
        <v>642</v>
      </c>
      <c r="JMH3" s="1" t="s">
        <v>642</v>
      </c>
      <c r="JMI3" s="1" t="s">
        <v>642</v>
      </c>
      <c r="JMJ3" s="1" t="s">
        <v>642</v>
      </c>
      <c r="JMK3" s="1" t="s">
        <v>642</v>
      </c>
      <c r="JML3" s="1" t="s">
        <v>642</v>
      </c>
      <c r="JMM3" s="1" t="s">
        <v>642</v>
      </c>
      <c r="JMN3" s="1" t="s">
        <v>642</v>
      </c>
      <c r="JMO3" s="1" t="s">
        <v>642</v>
      </c>
      <c r="JMP3" s="1" t="s">
        <v>642</v>
      </c>
      <c r="JMQ3" s="1" t="s">
        <v>642</v>
      </c>
      <c r="JMR3" s="1" t="s">
        <v>642</v>
      </c>
      <c r="JMS3" s="1" t="s">
        <v>642</v>
      </c>
      <c r="JMT3" s="1" t="s">
        <v>642</v>
      </c>
      <c r="JMU3" s="1" t="s">
        <v>642</v>
      </c>
      <c r="JMV3" s="1" t="s">
        <v>642</v>
      </c>
      <c r="JMW3" s="1" t="s">
        <v>642</v>
      </c>
      <c r="JMX3" s="1" t="s">
        <v>642</v>
      </c>
      <c r="JMY3" s="1" t="s">
        <v>642</v>
      </c>
      <c r="JMZ3" s="1" t="s">
        <v>642</v>
      </c>
      <c r="JNA3" s="1" t="s">
        <v>642</v>
      </c>
      <c r="JNB3" s="1" t="s">
        <v>642</v>
      </c>
      <c r="JNC3" s="1" t="s">
        <v>642</v>
      </c>
      <c r="JND3" s="1" t="s">
        <v>642</v>
      </c>
      <c r="JNE3" s="1" t="s">
        <v>642</v>
      </c>
      <c r="JNF3" s="1" t="s">
        <v>642</v>
      </c>
      <c r="JNG3" s="1" t="s">
        <v>642</v>
      </c>
      <c r="JNH3" s="1" t="s">
        <v>642</v>
      </c>
      <c r="JNI3" s="1" t="s">
        <v>642</v>
      </c>
      <c r="JNJ3" s="1" t="s">
        <v>642</v>
      </c>
      <c r="JNK3" s="1" t="s">
        <v>642</v>
      </c>
      <c r="JNL3" s="1" t="s">
        <v>642</v>
      </c>
      <c r="JNM3" s="1" t="s">
        <v>642</v>
      </c>
      <c r="JNN3" s="1" t="s">
        <v>642</v>
      </c>
      <c r="JNO3" s="1" t="s">
        <v>642</v>
      </c>
      <c r="JNP3" s="1" t="s">
        <v>642</v>
      </c>
      <c r="JNQ3" s="1" t="s">
        <v>642</v>
      </c>
      <c r="JNR3" s="1" t="s">
        <v>642</v>
      </c>
      <c r="JNS3" s="1" t="s">
        <v>642</v>
      </c>
      <c r="JNT3" s="1" t="s">
        <v>642</v>
      </c>
      <c r="JNU3" s="1" t="s">
        <v>642</v>
      </c>
      <c r="JNV3" s="1" t="s">
        <v>642</v>
      </c>
      <c r="JNW3" s="1" t="s">
        <v>642</v>
      </c>
      <c r="JNX3" s="1" t="s">
        <v>642</v>
      </c>
      <c r="JNY3" s="1" t="s">
        <v>642</v>
      </c>
      <c r="JNZ3" s="1" t="s">
        <v>642</v>
      </c>
      <c r="JOA3" s="1" t="s">
        <v>642</v>
      </c>
      <c r="JOB3" s="1" t="s">
        <v>642</v>
      </c>
      <c r="JOC3" s="1" t="s">
        <v>642</v>
      </c>
      <c r="JOD3" s="1" t="s">
        <v>642</v>
      </c>
      <c r="JOE3" s="1" t="s">
        <v>642</v>
      </c>
      <c r="JOF3" s="1" t="s">
        <v>642</v>
      </c>
      <c r="JOG3" s="1" t="s">
        <v>642</v>
      </c>
      <c r="JOH3" s="1" t="s">
        <v>642</v>
      </c>
      <c r="JOI3" s="1" t="s">
        <v>642</v>
      </c>
      <c r="JOJ3" s="1" t="s">
        <v>642</v>
      </c>
      <c r="JOK3" s="1" t="s">
        <v>642</v>
      </c>
      <c r="JOL3" s="1" t="s">
        <v>642</v>
      </c>
      <c r="JOM3" s="1" t="s">
        <v>642</v>
      </c>
      <c r="JON3" s="1" t="s">
        <v>642</v>
      </c>
      <c r="JOO3" s="1" t="s">
        <v>642</v>
      </c>
      <c r="JOP3" s="1" t="s">
        <v>642</v>
      </c>
      <c r="JOQ3" s="1" t="s">
        <v>642</v>
      </c>
      <c r="JOR3" s="1" t="s">
        <v>642</v>
      </c>
      <c r="JOS3" s="1" t="s">
        <v>642</v>
      </c>
      <c r="JOT3" s="1" t="s">
        <v>642</v>
      </c>
      <c r="JOU3" s="1" t="s">
        <v>642</v>
      </c>
      <c r="JOV3" s="1" t="s">
        <v>642</v>
      </c>
      <c r="JOW3" s="1" t="s">
        <v>642</v>
      </c>
      <c r="JOX3" s="1" t="s">
        <v>642</v>
      </c>
      <c r="JOY3" s="1" t="s">
        <v>642</v>
      </c>
      <c r="JOZ3" s="1" t="s">
        <v>642</v>
      </c>
      <c r="JPA3" s="1" t="s">
        <v>642</v>
      </c>
      <c r="JPB3" s="1" t="s">
        <v>642</v>
      </c>
      <c r="JPC3" s="1" t="s">
        <v>642</v>
      </c>
      <c r="JPD3" s="1" t="s">
        <v>642</v>
      </c>
      <c r="JPE3" s="1" t="s">
        <v>642</v>
      </c>
      <c r="JPF3" s="1" t="s">
        <v>642</v>
      </c>
      <c r="JPG3" s="1" t="s">
        <v>642</v>
      </c>
      <c r="JPH3" s="1" t="s">
        <v>642</v>
      </c>
      <c r="JPI3" s="1" t="s">
        <v>642</v>
      </c>
      <c r="JPJ3" s="1" t="s">
        <v>642</v>
      </c>
      <c r="JPK3" s="1" t="s">
        <v>642</v>
      </c>
      <c r="JPL3" s="1" t="s">
        <v>642</v>
      </c>
      <c r="JPM3" s="1" t="s">
        <v>642</v>
      </c>
      <c r="JPN3" s="1" t="s">
        <v>642</v>
      </c>
      <c r="JPO3" s="1" t="s">
        <v>642</v>
      </c>
      <c r="JPP3" s="1" t="s">
        <v>642</v>
      </c>
      <c r="JPQ3" s="1" t="s">
        <v>642</v>
      </c>
      <c r="JPR3" s="1" t="s">
        <v>642</v>
      </c>
      <c r="JPS3" s="1" t="s">
        <v>642</v>
      </c>
      <c r="JPT3" s="1" t="s">
        <v>642</v>
      </c>
      <c r="JPU3" s="1" t="s">
        <v>642</v>
      </c>
      <c r="JPV3" s="1" t="s">
        <v>642</v>
      </c>
      <c r="JPW3" s="1" t="s">
        <v>642</v>
      </c>
      <c r="JPX3" s="1" t="s">
        <v>642</v>
      </c>
      <c r="JPY3" s="1" t="s">
        <v>642</v>
      </c>
      <c r="JPZ3" s="1" t="s">
        <v>642</v>
      </c>
      <c r="JQA3" s="1" t="s">
        <v>642</v>
      </c>
      <c r="JQB3" s="1" t="s">
        <v>642</v>
      </c>
      <c r="JQC3" s="1" t="s">
        <v>642</v>
      </c>
      <c r="JQD3" s="1" t="s">
        <v>642</v>
      </c>
      <c r="JQE3" s="1" t="s">
        <v>642</v>
      </c>
      <c r="JQF3" s="1" t="s">
        <v>642</v>
      </c>
      <c r="JQG3" s="1" t="s">
        <v>642</v>
      </c>
      <c r="JQH3" s="1" t="s">
        <v>642</v>
      </c>
      <c r="JQI3" s="1" t="s">
        <v>642</v>
      </c>
      <c r="JQJ3" s="1" t="s">
        <v>642</v>
      </c>
      <c r="JQK3" s="1" t="s">
        <v>642</v>
      </c>
      <c r="JQL3" s="1" t="s">
        <v>642</v>
      </c>
      <c r="JQM3" s="1" t="s">
        <v>642</v>
      </c>
      <c r="JQN3" s="1" t="s">
        <v>642</v>
      </c>
      <c r="JQO3" s="1" t="s">
        <v>642</v>
      </c>
      <c r="JQP3" s="1" t="s">
        <v>642</v>
      </c>
      <c r="JQQ3" s="1" t="s">
        <v>642</v>
      </c>
      <c r="JQR3" s="1" t="s">
        <v>642</v>
      </c>
      <c r="JQS3" s="1" t="s">
        <v>642</v>
      </c>
      <c r="JQT3" s="1" t="s">
        <v>642</v>
      </c>
      <c r="JQU3" s="1" t="s">
        <v>642</v>
      </c>
      <c r="JQV3" s="1" t="s">
        <v>642</v>
      </c>
      <c r="JQW3" s="1" t="s">
        <v>642</v>
      </c>
      <c r="JQX3" s="1" t="s">
        <v>642</v>
      </c>
      <c r="JQY3" s="1" t="s">
        <v>642</v>
      </c>
      <c r="JQZ3" s="1" t="s">
        <v>642</v>
      </c>
      <c r="JRA3" s="1" t="s">
        <v>642</v>
      </c>
      <c r="JRB3" s="1" t="s">
        <v>642</v>
      </c>
      <c r="JRC3" s="1" t="s">
        <v>642</v>
      </c>
      <c r="JRD3" s="1" t="s">
        <v>642</v>
      </c>
      <c r="JRE3" s="1" t="s">
        <v>642</v>
      </c>
      <c r="JRF3" s="1" t="s">
        <v>642</v>
      </c>
      <c r="JRG3" s="1" t="s">
        <v>642</v>
      </c>
      <c r="JRH3" s="1" t="s">
        <v>642</v>
      </c>
      <c r="JRI3" s="1" t="s">
        <v>642</v>
      </c>
      <c r="JRJ3" s="1" t="s">
        <v>642</v>
      </c>
      <c r="JRK3" s="1" t="s">
        <v>642</v>
      </c>
      <c r="JRL3" s="1" t="s">
        <v>642</v>
      </c>
      <c r="JRM3" s="1" t="s">
        <v>642</v>
      </c>
      <c r="JRN3" s="1" t="s">
        <v>642</v>
      </c>
      <c r="JRO3" s="1" t="s">
        <v>642</v>
      </c>
      <c r="JRP3" s="1" t="s">
        <v>642</v>
      </c>
      <c r="JRQ3" s="1" t="s">
        <v>642</v>
      </c>
      <c r="JRR3" s="1" t="s">
        <v>642</v>
      </c>
      <c r="JRS3" s="1" t="s">
        <v>642</v>
      </c>
      <c r="JRT3" s="1" t="s">
        <v>642</v>
      </c>
      <c r="JRU3" s="1" t="s">
        <v>642</v>
      </c>
      <c r="JRV3" s="1" t="s">
        <v>642</v>
      </c>
      <c r="JRW3" s="1" t="s">
        <v>642</v>
      </c>
      <c r="JRX3" s="1" t="s">
        <v>642</v>
      </c>
      <c r="JRY3" s="1" t="s">
        <v>642</v>
      </c>
      <c r="JRZ3" s="1" t="s">
        <v>642</v>
      </c>
      <c r="JSA3" s="1" t="s">
        <v>642</v>
      </c>
      <c r="JSB3" s="1" t="s">
        <v>642</v>
      </c>
      <c r="JSC3" s="1" t="s">
        <v>642</v>
      </c>
      <c r="JSD3" s="1" t="s">
        <v>642</v>
      </c>
      <c r="JSE3" s="1" t="s">
        <v>642</v>
      </c>
      <c r="JSF3" s="1" t="s">
        <v>642</v>
      </c>
      <c r="JSG3" s="1" t="s">
        <v>642</v>
      </c>
      <c r="JSH3" s="1" t="s">
        <v>642</v>
      </c>
      <c r="JSI3" s="1" t="s">
        <v>642</v>
      </c>
      <c r="JSJ3" s="1" t="s">
        <v>642</v>
      </c>
      <c r="JSK3" s="1" t="s">
        <v>642</v>
      </c>
      <c r="JSL3" s="1" t="s">
        <v>642</v>
      </c>
      <c r="JSM3" s="1" t="s">
        <v>642</v>
      </c>
      <c r="JSN3" s="1" t="s">
        <v>642</v>
      </c>
      <c r="JSO3" s="1" t="s">
        <v>642</v>
      </c>
      <c r="JSP3" s="1" t="s">
        <v>642</v>
      </c>
      <c r="JSQ3" s="1" t="s">
        <v>642</v>
      </c>
      <c r="JSR3" s="1" t="s">
        <v>642</v>
      </c>
      <c r="JSS3" s="1" t="s">
        <v>642</v>
      </c>
      <c r="JST3" s="1" t="s">
        <v>642</v>
      </c>
      <c r="JSU3" s="1" t="s">
        <v>642</v>
      </c>
      <c r="JSV3" s="1" t="s">
        <v>642</v>
      </c>
      <c r="JSW3" s="1" t="s">
        <v>642</v>
      </c>
      <c r="JSX3" s="1" t="s">
        <v>642</v>
      </c>
      <c r="JSY3" s="1" t="s">
        <v>642</v>
      </c>
      <c r="JSZ3" s="1" t="s">
        <v>642</v>
      </c>
      <c r="JTA3" s="1" t="s">
        <v>642</v>
      </c>
      <c r="JTB3" s="1" t="s">
        <v>642</v>
      </c>
      <c r="JTC3" s="1" t="s">
        <v>642</v>
      </c>
      <c r="JTD3" s="1" t="s">
        <v>642</v>
      </c>
      <c r="JTE3" s="1" t="s">
        <v>642</v>
      </c>
      <c r="JTF3" s="1" t="s">
        <v>642</v>
      </c>
      <c r="JTG3" s="1" t="s">
        <v>642</v>
      </c>
      <c r="JTH3" s="1" t="s">
        <v>642</v>
      </c>
      <c r="JTI3" s="1" t="s">
        <v>642</v>
      </c>
      <c r="JTJ3" s="1" t="s">
        <v>642</v>
      </c>
      <c r="JTK3" s="1" t="s">
        <v>642</v>
      </c>
      <c r="JTL3" s="1" t="s">
        <v>642</v>
      </c>
      <c r="JTM3" s="1" t="s">
        <v>642</v>
      </c>
      <c r="JTN3" s="1" t="s">
        <v>642</v>
      </c>
      <c r="JTO3" s="1" t="s">
        <v>642</v>
      </c>
      <c r="JTP3" s="1" t="s">
        <v>642</v>
      </c>
      <c r="JTQ3" s="1" t="s">
        <v>642</v>
      </c>
      <c r="JTR3" s="1" t="s">
        <v>642</v>
      </c>
      <c r="JTS3" s="1" t="s">
        <v>642</v>
      </c>
      <c r="JTT3" s="1" t="s">
        <v>642</v>
      </c>
      <c r="JTU3" s="1" t="s">
        <v>642</v>
      </c>
      <c r="JTV3" s="1" t="s">
        <v>642</v>
      </c>
      <c r="JTW3" s="1" t="s">
        <v>642</v>
      </c>
      <c r="JTX3" s="1" t="s">
        <v>642</v>
      </c>
      <c r="JTY3" s="1" t="s">
        <v>642</v>
      </c>
      <c r="JTZ3" s="1" t="s">
        <v>642</v>
      </c>
      <c r="JUA3" s="1" t="s">
        <v>642</v>
      </c>
      <c r="JUB3" s="1" t="s">
        <v>642</v>
      </c>
      <c r="JUC3" s="1" t="s">
        <v>642</v>
      </c>
      <c r="JUD3" s="1" t="s">
        <v>642</v>
      </c>
      <c r="JUE3" s="1" t="s">
        <v>642</v>
      </c>
      <c r="JUF3" s="1" t="s">
        <v>642</v>
      </c>
      <c r="JUG3" s="1" t="s">
        <v>642</v>
      </c>
      <c r="JUH3" s="1" t="s">
        <v>642</v>
      </c>
      <c r="JUI3" s="1" t="s">
        <v>642</v>
      </c>
      <c r="JUJ3" s="1" t="s">
        <v>642</v>
      </c>
      <c r="JUK3" s="1" t="s">
        <v>642</v>
      </c>
      <c r="JUL3" s="1" t="s">
        <v>642</v>
      </c>
      <c r="JUM3" s="1" t="s">
        <v>642</v>
      </c>
      <c r="JUN3" s="1" t="s">
        <v>642</v>
      </c>
      <c r="JUO3" s="1" t="s">
        <v>642</v>
      </c>
      <c r="JUP3" s="1" t="s">
        <v>642</v>
      </c>
      <c r="JUQ3" s="1" t="s">
        <v>642</v>
      </c>
      <c r="JUR3" s="1" t="s">
        <v>642</v>
      </c>
      <c r="JUS3" s="1" t="s">
        <v>642</v>
      </c>
      <c r="JUT3" s="1" t="s">
        <v>642</v>
      </c>
      <c r="JUU3" s="1" t="s">
        <v>642</v>
      </c>
      <c r="JUV3" s="1" t="s">
        <v>642</v>
      </c>
      <c r="JUW3" s="1" t="s">
        <v>642</v>
      </c>
      <c r="JUX3" s="1" t="s">
        <v>642</v>
      </c>
      <c r="JUY3" s="1" t="s">
        <v>642</v>
      </c>
      <c r="JUZ3" s="1" t="s">
        <v>642</v>
      </c>
      <c r="JVA3" s="1" t="s">
        <v>642</v>
      </c>
      <c r="JVB3" s="1" t="s">
        <v>642</v>
      </c>
      <c r="JVC3" s="1" t="s">
        <v>642</v>
      </c>
      <c r="JVD3" s="1" t="s">
        <v>642</v>
      </c>
      <c r="JVE3" s="1" t="s">
        <v>642</v>
      </c>
      <c r="JVF3" s="1" t="s">
        <v>642</v>
      </c>
      <c r="JVG3" s="1" t="s">
        <v>642</v>
      </c>
      <c r="JVH3" s="1" t="s">
        <v>642</v>
      </c>
      <c r="JVI3" s="1" t="s">
        <v>642</v>
      </c>
      <c r="JVJ3" s="1" t="s">
        <v>642</v>
      </c>
      <c r="JVK3" s="1" t="s">
        <v>642</v>
      </c>
      <c r="JVL3" s="1" t="s">
        <v>642</v>
      </c>
      <c r="JVM3" s="1" t="s">
        <v>642</v>
      </c>
      <c r="JVN3" s="1" t="s">
        <v>642</v>
      </c>
      <c r="JVO3" s="1" t="s">
        <v>642</v>
      </c>
      <c r="JVP3" s="1" t="s">
        <v>642</v>
      </c>
      <c r="JVQ3" s="1" t="s">
        <v>642</v>
      </c>
      <c r="JVR3" s="1" t="s">
        <v>642</v>
      </c>
      <c r="JVS3" s="1" t="s">
        <v>642</v>
      </c>
      <c r="JVT3" s="1" t="s">
        <v>642</v>
      </c>
      <c r="JVU3" s="1" t="s">
        <v>642</v>
      </c>
      <c r="JVV3" s="1" t="s">
        <v>642</v>
      </c>
      <c r="JVW3" s="1" t="s">
        <v>642</v>
      </c>
      <c r="JVX3" s="1" t="s">
        <v>642</v>
      </c>
      <c r="JVY3" s="1" t="s">
        <v>642</v>
      </c>
      <c r="JVZ3" s="1" t="s">
        <v>642</v>
      </c>
      <c r="JWA3" s="1" t="s">
        <v>642</v>
      </c>
      <c r="JWB3" s="1" t="s">
        <v>642</v>
      </c>
      <c r="JWC3" s="1" t="s">
        <v>642</v>
      </c>
      <c r="JWD3" s="1" t="s">
        <v>642</v>
      </c>
      <c r="JWE3" s="1" t="s">
        <v>642</v>
      </c>
      <c r="JWF3" s="1" t="s">
        <v>642</v>
      </c>
      <c r="JWG3" s="1" t="s">
        <v>642</v>
      </c>
      <c r="JWH3" s="1" t="s">
        <v>642</v>
      </c>
      <c r="JWI3" s="1" t="s">
        <v>642</v>
      </c>
      <c r="JWJ3" s="1" t="s">
        <v>642</v>
      </c>
      <c r="JWK3" s="1" t="s">
        <v>642</v>
      </c>
      <c r="JWL3" s="1" t="s">
        <v>642</v>
      </c>
      <c r="JWM3" s="1" t="s">
        <v>642</v>
      </c>
      <c r="JWN3" s="1" t="s">
        <v>642</v>
      </c>
      <c r="JWO3" s="1" t="s">
        <v>642</v>
      </c>
      <c r="JWP3" s="1" t="s">
        <v>642</v>
      </c>
      <c r="JWQ3" s="1" t="s">
        <v>642</v>
      </c>
      <c r="JWR3" s="1" t="s">
        <v>642</v>
      </c>
      <c r="JWS3" s="1" t="s">
        <v>642</v>
      </c>
      <c r="JWT3" s="1" t="s">
        <v>642</v>
      </c>
      <c r="JWU3" s="1" t="s">
        <v>642</v>
      </c>
      <c r="JWV3" s="1" t="s">
        <v>642</v>
      </c>
      <c r="JWW3" s="1" t="s">
        <v>642</v>
      </c>
      <c r="JWX3" s="1" t="s">
        <v>642</v>
      </c>
      <c r="JWY3" s="1" t="s">
        <v>642</v>
      </c>
      <c r="JWZ3" s="1" t="s">
        <v>642</v>
      </c>
      <c r="JXA3" s="1" t="s">
        <v>642</v>
      </c>
      <c r="JXB3" s="1" t="s">
        <v>642</v>
      </c>
      <c r="JXC3" s="1" t="s">
        <v>642</v>
      </c>
      <c r="JXD3" s="1" t="s">
        <v>642</v>
      </c>
      <c r="JXE3" s="1" t="s">
        <v>642</v>
      </c>
      <c r="JXF3" s="1" t="s">
        <v>642</v>
      </c>
      <c r="JXG3" s="1" t="s">
        <v>642</v>
      </c>
      <c r="JXH3" s="1" t="s">
        <v>642</v>
      </c>
      <c r="JXI3" s="1" t="s">
        <v>642</v>
      </c>
      <c r="JXJ3" s="1" t="s">
        <v>642</v>
      </c>
      <c r="JXK3" s="1" t="s">
        <v>642</v>
      </c>
      <c r="JXL3" s="1" t="s">
        <v>642</v>
      </c>
      <c r="JXM3" s="1" t="s">
        <v>642</v>
      </c>
      <c r="JXN3" s="1" t="s">
        <v>642</v>
      </c>
      <c r="JXO3" s="1" t="s">
        <v>642</v>
      </c>
      <c r="JXP3" s="1" t="s">
        <v>642</v>
      </c>
      <c r="JXQ3" s="1" t="s">
        <v>642</v>
      </c>
      <c r="JXR3" s="1" t="s">
        <v>642</v>
      </c>
      <c r="JXS3" s="1" t="s">
        <v>642</v>
      </c>
      <c r="JXT3" s="1" t="s">
        <v>642</v>
      </c>
      <c r="JXU3" s="1" t="s">
        <v>642</v>
      </c>
      <c r="JXV3" s="1" t="s">
        <v>642</v>
      </c>
      <c r="JXW3" s="1" t="s">
        <v>642</v>
      </c>
      <c r="JXX3" s="1" t="s">
        <v>642</v>
      </c>
      <c r="JXY3" s="1" t="s">
        <v>642</v>
      </c>
      <c r="JXZ3" s="1" t="s">
        <v>642</v>
      </c>
      <c r="JYA3" s="1" t="s">
        <v>642</v>
      </c>
      <c r="JYB3" s="1" t="s">
        <v>642</v>
      </c>
      <c r="JYC3" s="1" t="s">
        <v>642</v>
      </c>
      <c r="JYD3" s="1" t="s">
        <v>642</v>
      </c>
      <c r="JYE3" s="1" t="s">
        <v>642</v>
      </c>
      <c r="JYF3" s="1" t="s">
        <v>642</v>
      </c>
      <c r="JYG3" s="1" t="s">
        <v>642</v>
      </c>
      <c r="JYH3" s="1" t="s">
        <v>642</v>
      </c>
      <c r="JYI3" s="1" t="s">
        <v>642</v>
      </c>
      <c r="JYJ3" s="1" t="s">
        <v>642</v>
      </c>
      <c r="JYK3" s="1" t="s">
        <v>642</v>
      </c>
      <c r="JYL3" s="1" t="s">
        <v>642</v>
      </c>
      <c r="JYM3" s="1" t="s">
        <v>642</v>
      </c>
      <c r="JYN3" s="1" t="s">
        <v>642</v>
      </c>
      <c r="JYO3" s="1" t="s">
        <v>642</v>
      </c>
      <c r="JYP3" s="1" t="s">
        <v>642</v>
      </c>
      <c r="JYQ3" s="1" t="s">
        <v>642</v>
      </c>
      <c r="JYR3" s="1" t="s">
        <v>642</v>
      </c>
      <c r="JYS3" s="1" t="s">
        <v>642</v>
      </c>
      <c r="JYT3" s="1" t="s">
        <v>642</v>
      </c>
      <c r="JYU3" s="1" t="s">
        <v>642</v>
      </c>
      <c r="JYV3" s="1" t="s">
        <v>642</v>
      </c>
      <c r="JYW3" s="1" t="s">
        <v>642</v>
      </c>
      <c r="JYX3" s="1" t="s">
        <v>642</v>
      </c>
      <c r="JYY3" s="1" t="s">
        <v>642</v>
      </c>
      <c r="JYZ3" s="1" t="s">
        <v>642</v>
      </c>
      <c r="JZA3" s="1" t="s">
        <v>642</v>
      </c>
      <c r="JZB3" s="1" t="s">
        <v>642</v>
      </c>
      <c r="JZC3" s="1" t="s">
        <v>642</v>
      </c>
      <c r="JZD3" s="1" t="s">
        <v>642</v>
      </c>
      <c r="JZE3" s="1" t="s">
        <v>642</v>
      </c>
      <c r="JZF3" s="1" t="s">
        <v>642</v>
      </c>
      <c r="JZG3" s="1" t="s">
        <v>642</v>
      </c>
      <c r="JZH3" s="1" t="s">
        <v>642</v>
      </c>
      <c r="JZI3" s="1" t="s">
        <v>642</v>
      </c>
      <c r="JZJ3" s="1" t="s">
        <v>642</v>
      </c>
      <c r="JZK3" s="1" t="s">
        <v>642</v>
      </c>
      <c r="JZL3" s="1" t="s">
        <v>642</v>
      </c>
      <c r="JZM3" s="1" t="s">
        <v>642</v>
      </c>
      <c r="JZN3" s="1" t="s">
        <v>642</v>
      </c>
      <c r="JZO3" s="1" t="s">
        <v>642</v>
      </c>
      <c r="JZP3" s="1" t="s">
        <v>642</v>
      </c>
      <c r="JZQ3" s="1" t="s">
        <v>642</v>
      </c>
      <c r="JZR3" s="1" t="s">
        <v>642</v>
      </c>
      <c r="JZS3" s="1" t="s">
        <v>642</v>
      </c>
      <c r="JZT3" s="1" t="s">
        <v>642</v>
      </c>
      <c r="JZU3" s="1" t="s">
        <v>642</v>
      </c>
      <c r="JZV3" s="1" t="s">
        <v>642</v>
      </c>
      <c r="JZW3" s="1" t="s">
        <v>642</v>
      </c>
      <c r="JZX3" s="1" t="s">
        <v>642</v>
      </c>
      <c r="JZY3" s="1" t="s">
        <v>642</v>
      </c>
      <c r="JZZ3" s="1" t="s">
        <v>642</v>
      </c>
      <c r="KAA3" s="1" t="s">
        <v>642</v>
      </c>
      <c r="KAB3" s="1" t="s">
        <v>642</v>
      </c>
      <c r="KAC3" s="1" t="s">
        <v>642</v>
      </c>
      <c r="KAD3" s="1" t="s">
        <v>642</v>
      </c>
      <c r="KAE3" s="1" t="s">
        <v>642</v>
      </c>
      <c r="KAF3" s="1" t="s">
        <v>642</v>
      </c>
      <c r="KAG3" s="1" t="s">
        <v>642</v>
      </c>
      <c r="KAH3" s="1" t="s">
        <v>642</v>
      </c>
      <c r="KAI3" s="1" t="s">
        <v>642</v>
      </c>
      <c r="KAJ3" s="1" t="s">
        <v>642</v>
      </c>
      <c r="KAK3" s="1" t="s">
        <v>642</v>
      </c>
      <c r="KAL3" s="1" t="s">
        <v>642</v>
      </c>
      <c r="KAM3" s="1" t="s">
        <v>642</v>
      </c>
      <c r="KAN3" s="1" t="s">
        <v>642</v>
      </c>
      <c r="KAO3" s="1" t="s">
        <v>642</v>
      </c>
      <c r="KAP3" s="1" t="s">
        <v>642</v>
      </c>
      <c r="KAQ3" s="1" t="s">
        <v>642</v>
      </c>
      <c r="KAR3" s="1" t="s">
        <v>642</v>
      </c>
      <c r="KAS3" s="1" t="s">
        <v>642</v>
      </c>
      <c r="KAT3" s="1" t="s">
        <v>642</v>
      </c>
      <c r="KAU3" s="1" t="s">
        <v>642</v>
      </c>
      <c r="KAV3" s="1" t="s">
        <v>642</v>
      </c>
      <c r="KAW3" s="1" t="s">
        <v>642</v>
      </c>
      <c r="KAX3" s="1" t="s">
        <v>642</v>
      </c>
      <c r="KAY3" s="1" t="s">
        <v>642</v>
      </c>
      <c r="KAZ3" s="1" t="s">
        <v>642</v>
      </c>
      <c r="KBA3" s="1" t="s">
        <v>642</v>
      </c>
      <c r="KBB3" s="1" t="s">
        <v>642</v>
      </c>
      <c r="KBC3" s="1" t="s">
        <v>642</v>
      </c>
      <c r="KBD3" s="1" t="s">
        <v>642</v>
      </c>
      <c r="KBE3" s="1" t="s">
        <v>642</v>
      </c>
      <c r="KBF3" s="1" t="s">
        <v>642</v>
      </c>
      <c r="KBG3" s="1" t="s">
        <v>642</v>
      </c>
      <c r="KBH3" s="1" t="s">
        <v>642</v>
      </c>
      <c r="KBI3" s="1" t="s">
        <v>642</v>
      </c>
      <c r="KBJ3" s="1" t="s">
        <v>642</v>
      </c>
      <c r="KBK3" s="1" t="s">
        <v>642</v>
      </c>
      <c r="KBL3" s="1" t="s">
        <v>642</v>
      </c>
      <c r="KBM3" s="1" t="s">
        <v>642</v>
      </c>
      <c r="KBN3" s="1" t="s">
        <v>642</v>
      </c>
      <c r="KBO3" s="1" t="s">
        <v>642</v>
      </c>
      <c r="KBP3" s="1" t="s">
        <v>642</v>
      </c>
      <c r="KBQ3" s="1" t="s">
        <v>642</v>
      </c>
      <c r="KBR3" s="1" t="s">
        <v>642</v>
      </c>
      <c r="KBS3" s="1" t="s">
        <v>642</v>
      </c>
      <c r="KBT3" s="1" t="s">
        <v>642</v>
      </c>
      <c r="KBU3" s="1" t="s">
        <v>642</v>
      </c>
      <c r="KBV3" s="1" t="s">
        <v>642</v>
      </c>
      <c r="KBW3" s="1" t="s">
        <v>642</v>
      </c>
      <c r="KBX3" s="1" t="s">
        <v>642</v>
      </c>
      <c r="KBY3" s="1" t="s">
        <v>642</v>
      </c>
      <c r="KBZ3" s="1" t="s">
        <v>642</v>
      </c>
      <c r="KCA3" s="1" t="s">
        <v>642</v>
      </c>
      <c r="KCB3" s="1" t="s">
        <v>642</v>
      </c>
      <c r="KCC3" s="1" t="s">
        <v>642</v>
      </c>
      <c r="KCD3" s="1" t="s">
        <v>642</v>
      </c>
      <c r="KCE3" s="1" t="s">
        <v>642</v>
      </c>
      <c r="KCF3" s="1" t="s">
        <v>642</v>
      </c>
      <c r="KCG3" s="1" t="s">
        <v>642</v>
      </c>
      <c r="KCH3" s="1" t="s">
        <v>642</v>
      </c>
      <c r="KCI3" s="1" t="s">
        <v>642</v>
      </c>
      <c r="KCJ3" s="1" t="s">
        <v>642</v>
      </c>
      <c r="KCK3" s="1" t="s">
        <v>642</v>
      </c>
      <c r="KCL3" s="1" t="s">
        <v>642</v>
      </c>
      <c r="KCM3" s="1" t="s">
        <v>642</v>
      </c>
      <c r="KCN3" s="1" t="s">
        <v>642</v>
      </c>
      <c r="KCO3" s="1" t="s">
        <v>642</v>
      </c>
      <c r="KCP3" s="1" t="s">
        <v>642</v>
      </c>
      <c r="KCQ3" s="1" t="s">
        <v>642</v>
      </c>
      <c r="KCR3" s="1" t="s">
        <v>642</v>
      </c>
      <c r="KCS3" s="1" t="s">
        <v>642</v>
      </c>
      <c r="KCT3" s="1" t="s">
        <v>642</v>
      </c>
      <c r="KCU3" s="1" t="s">
        <v>642</v>
      </c>
      <c r="KCV3" s="1" t="s">
        <v>642</v>
      </c>
      <c r="KCW3" s="1" t="s">
        <v>642</v>
      </c>
      <c r="KCX3" s="1" t="s">
        <v>642</v>
      </c>
      <c r="KCY3" s="1" t="s">
        <v>642</v>
      </c>
      <c r="KCZ3" s="1" t="s">
        <v>642</v>
      </c>
      <c r="KDA3" s="1" t="s">
        <v>642</v>
      </c>
      <c r="KDB3" s="1" t="s">
        <v>642</v>
      </c>
      <c r="KDC3" s="1" t="s">
        <v>642</v>
      </c>
      <c r="KDD3" s="1" t="s">
        <v>642</v>
      </c>
      <c r="KDE3" s="1" t="s">
        <v>642</v>
      </c>
      <c r="KDF3" s="1" t="s">
        <v>642</v>
      </c>
      <c r="KDG3" s="1" t="s">
        <v>642</v>
      </c>
      <c r="KDH3" s="1" t="s">
        <v>642</v>
      </c>
      <c r="KDI3" s="1" t="s">
        <v>642</v>
      </c>
      <c r="KDJ3" s="1" t="s">
        <v>642</v>
      </c>
      <c r="KDK3" s="1" t="s">
        <v>642</v>
      </c>
      <c r="KDL3" s="1" t="s">
        <v>642</v>
      </c>
      <c r="KDM3" s="1" t="s">
        <v>642</v>
      </c>
      <c r="KDN3" s="1" t="s">
        <v>642</v>
      </c>
      <c r="KDO3" s="1" t="s">
        <v>642</v>
      </c>
      <c r="KDP3" s="1" t="s">
        <v>642</v>
      </c>
      <c r="KDQ3" s="1" t="s">
        <v>642</v>
      </c>
      <c r="KDR3" s="1" t="s">
        <v>642</v>
      </c>
      <c r="KDS3" s="1" t="s">
        <v>642</v>
      </c>
      <c r="KDT3" s="1" t="s">
        <v>642</v>
      </c>
      <c r="KDU3" s="1" t="s">
        <v>642</v>
      </c>
      <c r="KDV3" s="1" t="s">
        <v>642</v>
      </c>
      <c r="KDW3" s="1" t="s">
        <v>642</v>
      </c>
      <c r="KDX3" s="1" t="s">
        <v>642</v>
      </c>
      <c r="KDY3" s="1" t="s">
        <v>642</v>
      </c>
      <c r="KDZ3" s="1" t="s">
        <v>642</v>
      </c>
      <c r="KEA3" s="1" t="s">
        <v>642</v>
      </c>
      <c r="KEB3" s="1" t="s">
        <v>642</v>
      </c>
      <c r="KEC3" s="1" t="s">
        <v>642</v>
      </c>
      <c r="KED3" s="1" t="s">
        <v>642</v>
      </c>
      <c r="KEE3" s="1" t="s">
        <v>642</v>
      </c>
      <c r="KEF3" s="1" t="s">
        <v>642</v>
      </c>
      <c r="KEG3" s="1" t="s">
        <v>642</v>
      </c>
      <c r="KEH3" s="1" t="s">
        <v>642</v>
      </c>
      <c r="KEI3" s="1" t="s">
        <v>642</v>
      </c>
      <c r="KEJ3" s="1" t="s">
        <v>642</v>
      </c>
      <c r="KEK3" s="1" t="s">
        <v>642</v>
      </c>
      <c r="KEL3" s="1" t="s">
        <v>642</v>
      </c>
      <c r="KEM3" s="1" t="s">
        <v>642</v>
      </c>
      <c r="KEN3" s="1" t="s">
        <v>642</v>
      </c>
      <c r="KEO3" s="1" t="s">
        <v>642</v>
      </c>
      <c r="KEP3" s="1" t="s">
        <v>642</v>
      </c>
      <c r="KEQ3" s="1" t="s">
        <v>642</v>
      </c>
      <c r="KER3" s="1" t="s">
        <v>642</v>
      </c>
      <c r="KES3" s="1" t="s">
        <v>642</v>
      </c>
      <c r="KET3" s="1" t="s">
        <v>642</v>
      </c>
      <c r="KEU3" s="1" t="s">
        <v>642</v>
      </c>
      <c r="KEV3" s="1" t="s">
        <v>642</v>
      </c>
      <c r="KEW3" s="1" t="s">
        <v>642</v>
      </c>
      <c r="KEX3" s="1" t="s">
        <v>642</v>
      </c>
      <c r="KEY3" s="1" t="s">
        <v>642</v>
      </c>
      <c r="KEZ3" s="1" t="s">
        <v>642</v>
      </c>
      <c r="KFA3" s="1" t="s">
        <v>642</v>
      </c>
      <c r="KFB3" s="1" t="s">
        <v>642</v>
      </c>
      <c r="KFC3" s="1" t="s">
        <v>642</v>
      </c>
      <c r="KFD3" s="1" t="s">
        <v>642</v>
      </c>
      <c r="KFE3" s="1" t="s">
        <v>642</v>
      </c>
      <c r="KFF3" s="1" t="s">
        <v>642</v>
      </c>
      <c r="KFG3" s="1" t="s">
        <v>642</v>
      </c>
      <c r="KFH3" s="1" t="s">
        <v>642</v>
      </c>
      <c r="KFI3" s="1" t="s">
        <v>642</v>
      </c>
      <c r="KFJ3" s="1" t="s">
        <v>642</v>
      </c>
      <c r="KFK3" s="1" t="s">
        <v>642</v>
      </c>
      <c r="KFL3" s="1" t="s">
        <v>642</v>
      </c>
      <c r="KFM3" s="1" t="s">
        <v>642</v>
      </c>
      <c r="KFN3" s="1" t="s">
        <v>642</v>
      </c>
      <c r="KFO3" s="1" t="s">
        <v>642</v>
      </c>
      <c r="KFP3" s="1" t="s">
        <v>642</v>
      </c>
      <c r="KFQ3" s="1" t="s">
        <v>642</v>
      </c>
      <c r="KFR3" s="1" t="s">
        <v>642</v>
      </c>
      <c r="KFS3" s="1" t="s">
        <v>642</v>
      </c>
      <c r="KFT3" s="1" t="s">
        <v>642</v>
      </c>
      <c r="KFU3" s="1" t="s">
        <v>642</v>
      </c>
      <c r="KFV3" s="1" t="s">
        <v>642</v>
      </c>
      <c r="KFW3" s="1" t="s">
        <v>642</v>
      </c>
      <c r="KFX3" s="1" t="s">
        <v>642</v>
      </c>
      <c r="KFY3" s="1" t="s">
        <v>642</v>
      </c>
      <c r="KFZ3" s="1" t="s">
        <v>642</v>
      </c>
      <c r="KGA3" s="1" t="s">
        <v>642</v>
      </c>
      <c r="KGB3" s="1" t="s">
        <v>642</v>
      </c>
      <c r="KGC3" s="1" t="s">
        <v>642</v>
      </c>
      <c r="KGD3" s="1" t="s">
        <v>642</v>
      </c>
      <c r="KGE3" s="1" t="s">
        <v>642</v>
      </c>
      <c r="KGF3" s="1" t="s">
        <v>642</v>
      </c>
      <c r="KGG3" s="1" t="s">
        <v>642</v>
      </c>
      <c r="KGH3" s="1" t="s">
        <v>642</v>
      </c>
      <c r="KGI3" s="1" t="s">
        <v>642</v>
      </c>
      <c r="KGJ3" s="1" t="s">
        <v>642</v>
      </c>
      <c r="KGK3" s="1" t="s">
        <v>642</v>
      </c>
      <c r="KGL3" s="1" t="s">
        <v>642</v>
      </c>
      <c r="KGM3" s="1" t="s">
        <v>642</v>
      </c>
      <c r="KGN3" s="1" t="s">
        <v>642</v>
      </c>
      <c r="KGO3" s="1" t="s">
        <v>642</v>
      </c>
      <c r="KGP3" s="1" t="s">
        <v>642</v>
      </c>
      <c r="KGQ3" s="1" t="s">
        <v>642</v>
      </c>
      <c r="KGR3" s="1" t="s">
        <v>642</v>
      </c>
      <c r="KGS3" s="1" t="s">
        <v>642</v>
      </c>
      <c r="KGT3" s="1" t="s">
        <v>642</v>
      </c>
      <c r="KGU3" s="1" t="s">
        <v>642</v>
      </c>
      <c r="KGV3" s="1" t="s">
        <v>642</v>
      </c>
      <c r="KGW3" s="1" t="s">
        <v>642</v>
      </c>
      <c r="KGX3" s="1" t="s">
        <v>642</v>
      </c>
      <c r="KGY3" s="1" t="s">
        <v>642</v>
      </c>
      <c r="KGZ3" s="1" t="s">
        <v>642</v>
      </c>
      <c r="KHA3" s="1" t="s">
        <v>642</v>
      </c>
      <c r="KHB3" s="1" t="s">
        <v>642</v>
      </c>
      <c r="KHC3" s="1" t="s">
        <v>642</v>
      </c>
      <c r="KHD3" s="1" t="s">
        <v>642</v>
      </c>
      <c r="KHE3" s="1" t="s">
        <v>642</v>
      </c>
      <c r="KHF3" s="1" t="s">
        <v>642</v>
      </c>
      <c r="KHG3" s="1" t="s">
        <v>642</v>
      </c>
      <c r="KHH3" s="1" t="s">
        <v>642</v>
      </c>
      <c r="KHI3" s="1" t="s">
        <v>642</v>
      </c>
      <c r="KHJ3" s="1" t="s">
        <v>642</v>
      </c>
      <c r="KHK3" s="1" t="s">
        <v>642</v>
      </c>
      <c r="KHL3" s="1" t="s">
        <v>642</v>
      </c>
      <c r="KHM3" s="1" t="s">
        <v>642</v>
      </c>
      <c r="KHN3" s="1" t="s">
        <v>642</v>
      </c>
      <c r="KHO3" s="1" t="s">
        <v>642</v>
      </c>
      <c r="KHP3" s="1" t="s">
        <v>642</v>
      </c>
      <c r="KHQ3" s="1" t="s">
        <v>642</v>
      </c>
      <c r="KHR3" s="1" t="s">
        <v>642</v>
      </c>
      <c r="KHS3" s="1" t="s">
        <v>642</v>
      </c>
      <c r="KHT3" s="1" t="s">
        <v>642</v>
      </c>
      <c r="KHU3" s="1" t="s">
        <v>642</v>
      </c>
      <c r="KHV3" s="1" t="s">
        <v>642</v>
      </c>
      <c r="KHW3" s="1" t="s">
        <v>642</v>
      </c>
      <c r="KHX3" s="1" t="s">
        <v>642</v>
      </c>
      <c r="KHY3" s="1" t="s">
        <v>642</v>
      </c>
      <c r="KHZ3" s="1" t="s">
        <v>642</v>
      </c>
      <c r="KIA3" s="1" t="s">
        <v>642</v>
      </c>
      <c r="KIB3" s="1" t="s">
        <v>642</v>
      </c>
      <c r="KIC3" s="1" t="s">
        <v>642</v>
      </c>
      <c r="KID3" s="1" t="s">
        <v>642</v>
      </c>
      <c r="KIE3" s="1" t="s">
        <v>642</v>
      </c>
      <c r="KIF3" s="1" t="s">
        <v>642</v>
      </c>
      <c r="KIG3" s="1" t="s">
        <v>642</v>
      </c>
      <c r="KIH3" s="1" t="s">
        <v>642</v>
      </c>
      <c r="KII3" s="1" t="s">
        <v>642</v>
      </c>
      <c r="KIJ3" s="1" t="s">
        <v>642</v>
      </c>
      <c r="KIK3" s="1" t="s">
        <v>642</v>
      </c>
      <c r="KIL3" s="1" t="s">
        <v>642</v>
      </c>
      <c r="KIM3" s="1" t="s">
        <v>642</v>
      </c>
      <c r="KIN3" s="1" t="s">
        <v>642</v>
      </c>
      <c r="KIO3" s="1" t="s">
        <v>642</v>
      </c>
      <c r="KIP3" s="1" t="s">
        <v>642</v>
      </c>
      <c r="KIQ3" s="1" t="s">
        <v>642</v>
      </c>
      <c r="KIR3" s="1" t="s">
        <v>642</v>
      </c>
      <c r="KIS3" s="1" t="s">
        <v>642</v>
      </c>
      <c r="KIT3" s="1" t="s">
        <v>642</v>
      </c>
      <c r="KIU3" s="1" t="s">
        <v>642</v>
      </c>
      <c r="KIV3" s="1" t="s">
        <v>642</v>
      </c>
      <c r="KIW3" s="1" t="s">
        <v>642</v>
      </c>
      <c r="KIX3" s="1" t="s">
        <v>642</v>
      </c>
      <c r="KIY3" s="1" t="s">
        <v>642</v>
      </c>
      <c r="KIZ3" s="1" t="s">
        <v>642</v>
      </c>
      <c r="KJA3" s="1" t="s">
        <v>642</v>
      </c>
      <c r="KJB3" s="1" t="s">
        <v>642</v>
      </c>
      <c r="KJC3" s="1" t="s">
        <v>642</v>
      </c>
      <c r="KJD3" s="1" t="s">
        <v>642</v>
      </c>
      <c r="KJE3" s="1" t="s">
        <v>642</v>
      </c>
      <c r="KJF3" s="1" t="s">
        <v>642</v>
      </c>
      <c r="KJG3" s="1" t="s">
        <v>642</v>
      </c>
      <c r="KJH3" s="1" t="s">
        <v>642</v>
      </c>
      <c r="KJI3" s="1" t="s">
        <v>642</v>
      </c>
      <c r="KJJ3" s="1" t="s">
        <v>642</v>
      </c>
      <c r="KJK3" s="1" t="s">
        <v>642</v>
      </c>
      <c r="KJL3" s="1" t="s">
        <v>642</v>
      </c>
      <c r="KJM3" s="1" t="s">
        <v>642</v>
      </c>
      <c r="KJN3" s="1" t="s">
        <v>642</v>
      </c>
      <c r="KJO3" s="1" t="s">
        <v>642</v>
      </c>
      <c r="KJP3" s="1" t="s">
        <v>642</v>
      </c>
      <c r="KJQ3" s="1" t="s">
        <v>642</v>
      </c>
      <c r="KJR3" s="1" t="s">
        <v>642</v>
      </c>
      <c r="KJS3" s="1" t="s">
        <v>642</v>
      </c>
      <c r="KJT3" s="1" t="s">
        <v>642</v>
      </c>
      <c r="KJU3" s="1" t="s">
        <v>642</v>
      </c>
      <c r="KJV3" s="1" t="s">
        <v>642</v>
      </c>
      <c r="KJW3" s="1" t="s">
        <v>642</v>
      </c>
      <c r="KJX3" s="1" t="s">
        <v>642</v>
      </c>
      <c r="KJY3" s="1" t="s">
        <v>642</v>
      </c>
      <c r="KJZ3" s="1" t="s">
        <v>642</v>
      </c>
      <c r="KKA3" s="1" t="s">
        <v>642</v>
      </c>
      <c r="KKB3" s="1" t="s">
        <v>642</v>
      </c>
      <c r="KKC3" s="1" t="s">
        <v>642</v>
      </c>
      <c r="KKD3" s="1" t="s">
        <v>642</v>
      </c>
      <c r="KKE3" s="1" t="s">
        <v>642</v>
      </c>
      <c r="KKF3" s="1" t="s">
        <v>642</v>
      </c>
      <c r="KKG3" s="1" t="s">
        <v>642</v>
      </c>
      <c r="KKH3" s="1" t="s">
        <v>642</v>
      </c>
      <c r="KKI3" s="1" t="s">
        <v>642</v>
      </c>
      <c r="KKJ3" s="1" t="s">
        <v>642</v>
      </c>
      <c r="KKK3" s="1" t="s">
        <v>642</v>
      </c>
      <c r="KKL3" s="1" t="s">
        <v>642</v>
      </c>
      <c r="KKM3" s="1" t="s">
        <v>642</v>
      </c>
      <c r="KKN3" s="1" t="s">
        <v>642</v>
      </c>
      <c r="KKO3" s="1" t="s">
        <v>642</v>
      </c>
      <c r="KKP3" s="1" t="s">
        <v>642</v>
      </c>
      <c r="KKQ3" s="1" t="s">
        <v>642</v>
      </c>
      <c r="KKR3" s="1" t="s">
        <v>642</v>
      </c>
      <c r="KKS3" s="1" t="s">
        <v>642</v>
      </c>
      <c r="KKT3" s="1" t="s">
        <v>642</v>
      </c>
      <c r="KKU3" s="1" t="s">
        <v>642</v>
      </c>
      <c r="KKV3" s="1" t="s">
        <v>642</v>
      </c>
      <c r="KKW3" s="1" t="s">
        <v>642</v>
      </c>
      <c r="KKX3" s="1" t="s">
        <v>642</v>
      </c>
      <c r="KKY3" s="1" t="s">
        <v>642</v>
      </c>
      <c r="KKZ3" s="1" t="s">
        <v>642</v>
      </c>
      <c r="KLA3" s="1" t="s">
        <v>642</v>
      </c>
      <c r="KLB3" s="1" t="s">
        <v>642</v>
      </c>
      <c r="KLC3" s="1" t="s">
        <v>642</v>
      </c>
      <c r="KLD3" s="1" t="s">
        <v>642</v>
      </c>
      <c r="KLE3" s="1" t="s">
        <v>642</v>
      </c>
      <c r="KLF3" s="1" t="s">
        <v>642</v>
      </c>
      <c r="KLG3" s="1" t="s">
        <v>642</v>
      </c>
      <c r="KLH3" s="1" t="s">
        <v>642</v>
      </c>
      <c r="KLI3" s="1" t="s">
        <v>642</v>
      </c>
      <c r="KLJ3" s="1" t="s">
        <v>642</v>
      </c>
      <c r="KLK3" s="1" t="s">
        <v>642</v>
      </c>
      <c r="KLL3" s="1" t="s">
        <v>642</v>
      </c>
      <c r="KLM3" s="1" t="s">
        <v>642</v>
      </c>
      <c r="KLN3" s="1" t="s">
        <v>642</v>
      </c>
      <c r="KLO3" s="1" t="s">
        <v>642</v>
      </c>
      <c r="KLP3" s="1" t="s">
        <v>642</v>
      </c>
      <c r="KLQ3" s="1" t="s">
        <v>642</v>
      </c>
      <c r="KLR3" s="1" t="s">
        <v>642</v>
      </c>
      <c r="KLS3" s="1" t="s">
        <v>642</v>
      </c>
      <c r="KLT3" s="1" t="s">
        <v>642</v>
      </c>
      <c r="KLU3" s="1" t="s">
        <v>642</v>
      </c>
      <c r="KLV3" s="1" t="s">
        <v>642</v>
      </c>
      <c r="KLW3" s="1" t="s">
        <v>642</v>
      </c>
      <c r="KLX3" s="1" t="s">
        <v>642</v>
      </c>
      <c r="KLY3" s="1" t="s">
        <v>642</v>
      </c>
      <c r="KLZ3" s="1" t="s">
        <v>642</v>
      </c>
      <c r="KMA3" s="1" t="s">
        <v>642</v>
      </c>
      <c r="KMB3" s="1" t="s">
        <v>642</v>
      </c>
      <c r="KMC3" s="1" t="s">
        <v>642</v>
      </c>
      <c r="KMD3" s="1" t="s">
        <v>642</v>
      </c>
      <c r="KME3" s="1" t="s">
        <v>642</v>
      </c>
      <c r="KMF3" s="1" t="s">
        <v>642</v>
      </c>
      <c r="KMG3" s="1" t="s">
        <v>642</v>
      </c>
      <c r="KMH3" s="1" t="s">
        <v>642</v>
      </c>
      <c r="KMI3" s="1" t="s">
        <v>642</v>
      </c>
      <c r="KMJ3" s="1" t="s">
        <v>642</v>
      </c>
      <c r="KMK3" s="1" t="s">
        <v>642</v>
      </c>
      <c r="KML3" s="1" t="s">
        <v>642</v>
      </c>
      <c r="KMM3" s="1" t="s">
        <v>642</v>
      </c>
      <c r="KMN3" s="1" t="s">
        <v>642</v>
      </c>
      <c r="KMO3" s="1" t="s">
        <v>642</v>
      </c>
      <c r="KMP3" s="1" t="s">
        <v>642</v>
      </c>
      <c r="KMQ3" s="1" t="s">
        <v>642</v>
      </c>
      <c r="KMR3" s="1" t="s">
        <v>642</v>
      </c>
      <c r="KMS3" s="1" t="s">
        <v>642</v>
      </c>
      <c r="KMT3" s="1" t="s">
        <v>642</v>
      </c>
      <c r="KMU3" s="1" t="s">
        <v>642</v>
      </c>
      <c r="KMV3" s="1" t="s">
        <v>642</v>
      </c>
      <c r="KMW3" s="1" t="s">
        <v>642</v>
      </c>
      <c r="KMX3" s="1" t="s">
        <v>642</v>
      </c>
      <c r="KMY3" s="1" t="s">
        <v>642</v>
      </c>
      <c r="KMZ3" s="1" t="s">
        <v>642</v>
      </c>
      <c r="KNA3" s="1" t="s">
        <v>642</v>
      </c>
      <c r="KNB3" s="1" t="s">
        <v>642</v>
      </c>
      <c r="KNC3" s="1" t="s">
        <v>642</v>
      </c>
      <c r="KND3" s="1" t="s">
        <v>642</v>
      </c>
      <c r="KNE3" s="1" t="s">
        <v>642</v>
      </c>
      <c r="KNF3" s="1" t="s">
        <v>642</v>
      </c>
      <c r="KNG3" s="1" t="s">
        <v>642</v>
      </c>
      <c r="KNH3" s="1" t="s">
        <v>642</v>
      </c>
      <c r="KNI3" s="1" t="s">
        <v>642</v>
      </c>
      <c r="KNJ3" s="1" t="s">
        <v>642</v>
      </c>
      <c r="KNK3" s="1" t="s">
        <v>642</v>
      </c>
      <c r="KNL3" s="1" t="s">
        <v>642</v>
      </c>
      <c r="KNM3" s="1" t="s">
        <v>642</v>
      </c>
      <c r="KNN3" s="1" t="s">
        <v>642</v>
      </c>
      <c r="KNO3" s="1" t="s">
        <v>642</v>
      </c>
      <c r="KNP3" s="1" t="s">
        <v>642</v>
      </c>
      <c r="KNQ3" s="1" t="s">
        <v>642</v>
      </c>
      <c r="KNR3" s="1" t="s">
        <v>642</v>
      </c>
      <c r="KNS3" s="1" t="s">
        <v>642</v>
      </c>
      <c r="KNT3" s="1" t="s">
        <v>642</v>
      </c>
      <c r="KNU3" s="1" t="s">
        <v>642</v>
      </c>
      <c r="KNV3" s="1" t="s">
        <v>642</v>
      </c>
      <c r="KNW3" s="1" t="s">
        <v>642</v>
      </c>
      <c r="KNX3" s="1" t="s">
        <v>642</v>
      </c>
      <c r="KNY3" s="1" t="s">
        <v>642</v>
      </c>
      <c r="KNZ3" s="1" t="s">
        <v>642</v>
      </c>
      <c r="KOA3" s="1" t="s">
        <v>642</v>
      </c>
      <c r="KOB3" s="1" t="s">
        <v>642</v>
      </c>
      <c r="KOC3" s="1" t="s">
        <v>642</v>
      </c>
      <c r="KOD3" s="1" t="s">
        <v>642</v>
      </c>
      <c r="KOE3" s="1" t="s">
        <v>642</v>
      </c>
      <c r="KOF3" s="1" t="s">
        <v>642</v>
      </c>
      <c r="KOG3" s="1" t="s">
        <v>642</v>
      </c>
      <c r="KOH3" s="1" t="s">
        <v>642</v>
      </c>
      <c r="KOI3" s="1" t="s">
        <v>642</v>
      </c>
      <c r="KOJ3" s="1" t="s">
        <v>642</v>
      </c>
      <c r="KOK3" s="1" t="s">
        <v>642</v>
      </c>
      <c r="KOL3" s="1" t="s">
        <v>642</v>
      </c>
      <c r="KOM3" s="1" t="s">
        <v>642</v>
      </c>
      <c r="KON3" s="1" t="s">
        <v>642</v>
      </c>
      <c r="KOO3" s="1" t="s">
        <v>642</v>
      </c>
      <c r="KOP3" s="1" t="s">
        <v>642</v>
      </c>
      <c r="KOQ3" s="1" t="s">
        <v>642</v>
      </c>
      <c r="KOR3" s="1" t="s">
        <v>642</v>
      </c>
      <c r="KOS3" s="1" t="s">
        <v>642</v>
      </c>
      <c r="KOT3" s="1" t="s">
        <v>642</v>
      </c>
      <c r="KOU3" s="1" t="s">
        <v>642</v>
      </c>
      <c r="KOV3" s="1" t="s">
        <v>642</v>
      </c>
      <c r="KOW3" s="1" t="s">
        <v>642</v>
      </c>
      <c r="KOX3" s="1" t="s">
        <v>642</v>
      </c>
      <c r="KOY3" s="1" t="s">
        <v>642</v>
      </c>
      <c r="KOZ3" s="1" t="s">
        <v>642</v>
      </c>
      <c r="KPA3" s="1" t="s">
        <v>642</v>
      </c>
      <c r="KPB3" s="1" t="s">
        <v>642</v>
      </c>
      <c r="KPC3" s="1" t="s">
        <v>642</v>
      </c>
      <c r="KPD3" s="1" t="s">
        <v>642</v>
      </c>
      <c r="KPE3" s="1" t="s">
        <v>642</v>
      </c>
      <c r="KPF3" s="1" t="s">
        <v>642</v>
      </c>
      <c r="KPG3" s="1" t="s">
        <v>642</v>
      </c>
      <c r="KPH3" s="1" t="s">
        <v>642</v>
      </c>
      <c r="KPI3" s="1" t="s">
        <v>642</v>
      </c>
      <c r="KPJ3" s="1" t="s">
        <v>642</v>
      </c>
      <c r="KPK3" s="1" t="s">
        <v>642</v>
      </c>
      <c r="KPL3" s="1" t="s">
        <v>642</v>
      </c>
      <c r="KPM3" s="1" t="s">
        <v>642</v>
      </c>
      <c r="KPN3" s="1" t="s">
        <v>642</v>
      </c>
      <c r="KPO3" s="1" t="s">
        <v>642</v>
      </c>
      <c r="KPP3" s="1" t="s">
        <v>642</v>
      </c>
      <c r="KPQ3" s="1" t="s">
        <v>642</v>
      </c>
      <c r="KPR3" s="1" t="s">
        <v>642</v>
      </c>
      <c r="KPS3" s="1" t="s">
        <v>642</v>
      </c>
      <c r="KPT3" s="1" t="s">
        <v>642</v>
      </c>
      <c r="KPU3" s="1" t="s">
        <v>642</v>
      </c>
      <c r="KPV3" s="1" t="s">
        <v>642</v>
      </c>
      <c r="KPW3" s="1" t="s">
        <v>642</v>
      </c>
      <c r="KPX3" s="1" t="s">
        <v>642</v>
      </c>
      <c r="KPY3" s="1" t="s">
        <v>642</v>
      </c>
      <c r="KPZ3" s="1" t="s">
        <v>642</v>
      </c>
      <c r="KQA3" s="1" t="s">
        <v>642</v>
      </c>
      <c r="KQB3" s="1" t="s">
        <v>642</v>
      </c>
      <c r="KQC3" s="1" t="s">
        <v>642</v>
      </c>
      <c r="KQD3" s="1" t="s">
        <v>642</v>
      </c>
      <c r="KQE3" s="1" t="s">
        <v>642</v>
      </c>
      <c r="KQF3" s="1" t="s">
        <v>642</v>
      </c>
      <c r="KQG3" s="1" t="s">
        <v>642</v>
      </c>
      <c r="KQH3" s="1" t="s">
        <v>642</v>
      </c>
      <c r="KQI3" s="1" t="s">
        <v>642</v>
      </c>
      <c r="KQJ3" s="1" t="s">
        <v>642</v>
      </c>
      <c r="KQK3" s="1" t="s">
        <v>642</v>
      </c>
      <c r="KQL3" s="1" t="s">
        <v>642</v>
      </c>
      <c r="KQM3" s="1" t="s">
        <v>642</v>
      </c>
      <c r="KQN3" s="1" t="s">
        <v>642</v>
      </c>
      <c r="KQO3" s="1" t="s">
        <v>642</v>
      </c>
      <c r="KQP3" s="1" t="s">
        <v>642</v>
      </c>
      <c r="KQQ3" s="1" t="s">
        <v>642</v>
      </c>
      <c r="KQR3" s="1" t="s">
        <v>642</v>
      </c>
      <c r="KQS3" s="1" t="s">
        <v>642</v>
      </c>
      <c r="KQT3" s="1" t="s">
        <v>642</v>
      </c>
      <c r="KQU3" s="1" t="s">
        <v>642</v>
      </c>
      <c r="KQV3" s="1" t="s">
        <v>642</v>
      </c>
      <c r="KQW3" s="1" t="s">
        <v>642</v>
      </c>
      <c r="KQX3" s="1" t="s">
        <v>642</v>
      </c>
      <c r="KQY3" s="1" t="s">
        <v>642</v>
      </c>
      <c r="KQZ3" s="1" t="s">
        <v>642</v>
      </c>
      <c r="KRA3" s="1" t="s">
        <v>642</v>
      </c>
      <c r="KRB3" s="1" t="s">
        <v>642</v>
      </c>
      <c r="KRC3" s="1" t="s">
        <v>642</v>
      </c>
      <c r="KRD3" s="1" t="s">
        <v>642</v>
      </c>
      <c r="KRE3" s="1" t="s">
        <v>642</v>
      </c>
      <c r="KRF3" s="1" t="s">
        <v>642</v>
      </c>
      <c r="KRG3" s="1" t="s">
        <v>642</v>
      </c>
      <c r="KRH3" s="1" t="s">
        <v>642</v>
      </c>
      <c r="KRI3" s="1" t="s">
        <v>642</v>
      </c>
      <c r="KRJ3" s="1" t="s">
        <v>642</v>
      </c>
      <c r="KRK3" s="1" t="s">
        <v>642</v>
      </c>
      <c r="KRL3" s="1" t="s">
        <v>642</v>
      </c>
      <c r="KRM3" s="1" t="s">
        <v>642</v>
      </c>
      <c r="KRN3" s="1" t="s">
        <v>642</v>
      </c>
      <c r="KRO3" s="1" t="s">
        <v>642</v>
      </c>
      <c r="KRP3" s="1" t="s">
        <v>642</v>
      </c>
      <c r="KRQ3" s="1" t="s">
        <v>642</v>
      </c>
      <c r="KRR3" s="1" t="s">
        <v>642</v>
      </c>
      <c r="KRS3" s="1" t="s">
        <v>642</v>
      </c>
      <c r="KRT3" s="1" t="s">
        <v>642</v>
      </c>
      <c r="KRU3" s="1" t="s">
        <v>642</v>
      </c>
      <c r="KRV3" s="1" t="s">
        <v>642</v>
      </c>
      <c r="KRW3" s="1" t="s">
        <v>642</v>
      </c>
      <c r="KRX3" s="1" t="s">
        <v>642</v>
      </c>
      <c r="KRY3" s="1" t="s">
        <v>642</v>
      </c>
      <c r="KRZ3" s="1" t="s">
        <v>642</v>
      </c>
      <c r="KSA3" s="1" t="s">
        <v>642</v>
      </c>
      <c r="KSB3" s="1" t="s">
        <v>642</v>
      </c>
      <c r="KSC3" s="1" t="s">
        <v>642</v>
      </c>
      <c r="KSD3" s="1" t="s">
        <v>642</v>
      </c>
      <c r="KSE3" s="1" t="s">
        <v>642</v>
      </c>
      <c r="KSF3" s="1" t="s">
        <v>642</v>
      </c>
      <c r="KSG3" s="1" t="s">
        <v>642</v>
      </c>
      <c r="KSH3" s="1" t="s">
        <v>642</v>
      </c>
      <c r="KSI3" s="1" t="s">
        <v>642</v>
      </c>
      <c r="KSJ3" s="1" t="s">
        <v>642</v>
      </c>
      <c r="KSK3" s="1" t="s">
        <v>642</v>
      </c>
      <c r="KSL3" s="1" t="s">
        <v>642</v>
      </c>
      <c r="KSM3" s="1" t="s">
        <v>642</v>
      </c>
      <c r="KSN3" s="1" t="s">
        <v>642</v>
      </c>
      <c r="KSO3" s="1" t="s">
        <v>642</v>
      </c>
      <c r="KSP3" s="1" t="s">
        <v>642</v>
      </c>
      <c r="KSQ3" s="1" t="s">
        <v>642</v>
      </c>
      <c r="KSR3" s="1" t="s">
        <v>642</v>
      </c>
      <c r="KSS3" s="1" t="s">
        <v>642</v>
      </c>
      <c r="KST3" s="1" t="s">
        <v>642</v>
      </c>
      <c r="KSU3" s="1" t="s">
        <v>642</v>
      </c>
      <c r="KSV3" s="1" t="s">
        <v>642</v>
      </c>
      <c r="KSW3" s="1" t="s">
        <v>642</v>
      </c>
      <c r="KSX3" s="1" t="s">
        <v>642</v>
      </c>
      <c r="KSY3" s="1" t="s">
        <v>642</v>
      </c>
      <c r="KSZ3" s="1" t="s">
        <v>642</v>
      </c>
      <c r="KTA3" s="1" t="s">
        <v>642</v>
      </c>
      <c r="KTB3" s="1" t="s">
        <v>642</v>
      </c>
      <c r="KTC3" s="1" t="s">
        <v>642</v>
      </c>
      <c r="KTD3" s="1" t="s">
        <v>642</v>
      </c>
      <c r="KTE3" s="1" t="s">
        <v>642</v>
      </c>
      <c r="KTF3" s="1" t="s">
        <v>642</v>
      </c>
      <c r="KTG3" s="1" t="s">
        <v>642</v>
      </c>
      <c r="KTH3" s="1" t="s">
        <v>642</v>
      </c>
      <c r="KTI3" s="1" t="s">
        <v>642</v>
      </c>
      <c r="KTJ3" s="1" t="s">
        <v>642</v>
      </c>
      <c r="KTK3" s="1" t="s">
        <v>642</v>
      </c>
      <c r="KTL3" s="1" t="s">
        <v>642</v>
      </c>
      <c r="KTM3" s="1" t="s">
        <v>642</v>
      </c>
      <c r="KTN3" s="1" t="s">
        <v>642</v>
      </c>
      <c r="KTO3" s="1" t="s">
        <v>642</v>
      </c>
      <c r="KTP3" s="1" t="s">
        <v>642</v>
      </c>
      <c r="KTQ3" s="1" t="s">
        <v>642</v>
      </c>
      <c r="KTR3" s="1" t="s">
        <v>642</v>
      </c>
      <c r="KTS3" s="1" t="s">
        <v>642</v>
      </c>
      <c r="KTT3" s="1" t="s">
        <v>642</v>
      </c>
      <c r="KTU3" s="1" t="s">
        <v>642</v>
      </c>
      <c r="KTV3" s="1" t="s">
        <v>642</v>
      </c>
      <c r="KTW3" s="1" t="s">
        <v>642</v>
      </c>
      <c r="KTX3" s="1" t="s">
        <v>642</v>
      </c>
      <c r="KTY3" s="1" t="s">
        <v>642</v>
      </c>
      <c r="KTZ3" s="1" t="s">
        <v>642</v>
      </c>
      <c r="KUA3" s="1" t="s">
        <v>642</v>
      </c>
      <c r="KUB3" s="1" t="s">
        <v>642</v>
      </c>
      <c r="KUC3" s="1" t="s">
        <v>642</v>
      </c>
      <c r="KUD3" s="1" t="s">
        <v>642</v>
      </c>
      <c r="KUE3" s="1" t="s">
        <v>642</v>
      </c>
      <c r="KUF3" s="1" t="s">
        <v>642</v>
      </c>
      <c r="KUG3" s="1" t="s">
        <v>642</v>
      </c>
      <c r="KUH3" s="1" t="s">
        <v>642</v>
      </c>
      <c r="KUI3" s="1" t="s">
        <v>642</v>
      </c>
      <c r="KUJ3" s="1" t="s">
        <v>642</v>
      </c>
      <c r="KUK3" s="1" t="s">
        <v>642</v>
      </c>
      <c r="KUL3" s="1" t="s">
        <v>642</v>
      </c>
      <c r="KUM3" s="1" t="s">
        <v>642</v>
      </c>
      <c r="KUN3" s="1" t="s">
        <v>642</v>
      </c>
      <c r="KUO3" s="1" t="s">
        <v>642</v>
      </c>
      <c r="KUP3" s="1" t="s">
        <v>642</v>
      </c>
      <c r="KUQ3" s="1" t="s">
        <v>642</v>
      </c>
      <c r="KUR3" s="1" t="s">
        <v>642</v>
      </c>
      <c r="KUS3" s="1" t="s">
        <v>642</v>
      </c>
      <c r="KUT3" s="1" t="s">
        <v>642</v>
      </c>
      <c r="KUU3" s="1" t="s">
        <v>642</v>
      </c>
      <c r="KUV3" s="1" t="s">
        <v>642</v>
      </c>
      <c r="KUW3" s="1" t="s">
        <v>642</v>
      </c>
      <c r="KUX3" s="1" t="s">
        <v>642</v>
      </c>
      <c r="KUY3" s="1" t="s">
        <v>642</v>
      </c>
      <c r="KUZ3" s="1" t="s">
        <v>642</v>
      </c>
      <c r="KVA3" s="1" t="s">
        <v>642</v>
      </c>
      <c r="KVB3" s="1" t="s">
        <v>642</v>
      </c>
      <c r="KVC3" s="1" t="s">
        <v>642</v>
      </c>
      <c r="KVD3" s="1" t="s">
        <v>642</v>
      </c>
      <c r="KVE3" s="1" t="s">
        <v>642</v>
      </c>
      <c r="KVF3" s="1" t="s">
        <v>642</v>
      </c>
      <c r="KVG3" s="1" t="s">
        <v>642</v>
      </c>
      <c r="KVH3" s="1" t="s">
        <v>642</v>
      </c>
      <c r="KVI3" s="1" t="s">
        <v>642</v>
      </c>
      <c r="KVJ3" s="1" t="s">
        <v>642</v>
      </c>
      <c r="KVK3" s="1" t="s">
        <v>642</v>
      </c>
      <c r="KVL3" s="1" t="s">
        <v>642</v>
      </c>
      <c r="KVM3" s="1" t="s">
        <v>642</v>
      </c>
      <c r="KVN3" s="1" t="s">
        <v>642</v>
      </c>
      <c r="KVO3" s="1" t="s">
        <v>642</v>
      </c>
      <c r="KVP3" s="1" t="s">
        <v>642</v>
      </c>
      <c r="KVQ3" s="1" t="s">
        <v>642</v>
      </c>
      <c r="KVR3" s="1" t="s">
        <v>642</v>
      </c>
      <c r="KVS3" s="1" t="s">
        <v>642</v>
      </c>
      <c r="KVT3" s="1" t="s">
        <v>642</v>
      </c>
      <c r="KVU3" s="1" t="s">
        <v>642</v>
      </c>
      <c r="KVV3" s="1" t="s">
        <v>642</v>
      </c>
      <c r="KVW3" s="1" t="s">
        <v>642</v>
      </c>
      <c r="KVX3" s="1" t="s">
        <v>642</v>
      </c>
      <c r="KVY3" s="1" t="s">
        <v>642</v>
      </c>
      <c r="KVZ3" s="1" t="s">
        <v>642</v>
      </c>
      <c r="KWA3" s="1" t="s">
        <v>642</v>
      </c>
      <c r="KWB3" s="1" t="s">
        <v>642</v>
      </c>
      <c r="KWC3" s="1" t="s">
        <v>642</v>
      </c>
      <c r="KWD3" s="1" t="s">
        <v>642</v>
      </c>
      <c r="KWE3" s="1" t="s">
        <v>642</v>
      </c>
      <c r="KWF3" s="1" t="s">
        <v>642</v>
      </c>
      <c r="KWG3" s="1" t="s">
        <v>642</v>
      </c>
      <c r="KWH3" s="1" t="s">
        <v>642</v>
      </c>
      <c r="KWI3" s="1" t="s">
        <v>642</v>
      </c>
      <c r="KWJ3" s="1" t="s">
        <v>642</v>
      </c>
      <c r="KWK3" s="1" t="s">
        <v>642</v>
      </c>
      <c r="KWL3" s="1" t="s">
        <v>642</v>
      </c>
      <c r="KWM3" s="1" t="s">
        <v>642</v>
      </c>
      <c r="KWN3" s="1" t="s">
        <v>642</v>
      </c>
      <c r="KWO3" s="1" t="s">
        <v>642</v>
      </c>
      <c r="KWP3" s="1" t="s">
        <v>642</v>
      </c>
      <c r="KWQ3" s="1" t="s">
        <v>642</v>
      </c>
      <c r="KWR3" s="1" t="s">
        <v>642</v>
      </c>
      <c r="KWS3" s="1" t="s">
        <v>642</v>
      </c>
      <c r="KWT3" s="1" t="s">
        <v>642</v>
      </c>
      <c r="KWU3" s="1" t="s">
        <v>642</v>
      </c>
      <c r="KWV3" s="1" t="s">
        <v>642</v>
      </c>
      <c r="KWW3" s="1" t="s">
        <v>642</v>
      </c>
      <c r="KWX3" s="1" t="s">
        <v>642</v>
      </c>
      <c r="KWY3" s="1" t="s">
        <v>642</v>
      </c>
      <c r="KWZ3" s="1" t="s">
        <v>642</v>
      </c>
      <c r="KXA3" s="1" t="s">
        <v>642</v>
      </c>
      <c r="KXB3" s="1" t="s">
        <v>642</v>
      </c>
      <c r="KXC3" s="1" t="s">
        <v>642</v>
      </c>
      <c r="KXD3" s="1" t="s">
        <v>642</v>
      </c>
      <c r="KXE3" s="1" t="s">
        <v>642</v>
      </c>
      <c r="KXF3" s="1" t="s">
        <v>642</v>
      </c>
      <c r="KXG3" s="1" t="s">
        <v>642</v>
      </c>
      <c r="KXH3" s="1" t="s">
        <v>642</v>
      </c>
      <c r="KXI3" s="1" t="s">
        <v>642</v>
      </c>
      <c r="KXJ3" s="1" t="s">
        <v>642</v>
      </c>
      <c r="KXK3" s="1" t="s">
        <v>642</v>
      </c>
      <c r="KXL3" s="1" t="s">
        <v>642</v>
      </c>
      <c r="KXM3" s="1" t="s">
        <v>642</v>
      </c>
      <c r="KXN3" s="1" t="s">
        <v>642</v>
      </c>
      <c r="KXO3" s="1" t="s">
        <v>642</v>
      </c>
      <c r="KXP3" s="1" t="s">
        <v>642</v>
      </c>
      <c r="KXQ3" s="1" t="s">
        <v>642</v>
      </c>
      <c r="KXR3" s="1" t="s">
        <v>642</v>
      </c>
      <c r="KXS3" s="1" t="s">
        <v>642</v>
      </c>
      <c r="KXT3" s="1" t="s">
        <v>642</v>
      </c>
      <c r="KXU3" s="1" t="s">
        <v>642</v>
      </c>
      <c r="KXV3" s="1" t="s">
        <v>642</v>
      </c>
      <c r="KXW3" s="1" t="s">
        <v>642</v>
      </c>
      <c r="KXX3" s="1" t="s">
        <v>642</v>
      </c>
      <c r="KXY3" s="1" t="s">
        <v>642</v>
      </c>
      <c r="KXZ3" s="1" t="s">
        <v>642</v>
      </c>
      <c r="KYA3" s="1" t="s">
        <v>642</v>
      </c>
      <c r="KYB3" s="1" t="s">
        <v>642</v>
      </c>
      <c r="KYC3" s="1" t="s">
        <v>642</v>
      </c>
      <c r="KYD3" s="1" t="s">
        <v>642</v>
      </c>
      <c r="KYE3" s="1" t="s">
        <v>642</v>
      </c>
      <c r="KYF3" s="1" t="s">
        <v>642</v>
      </c>
      <c r="KYG3" s="1" t="s">
        <v>642</v>
      </c>
      <c r="KYH3" s="1" t="s">
        <v>642</v>
      </c>
      <c r="KYI3" s="1" t="s">
        <v>642</v>
      </c>
      <c r="KYJ3" s="1" t="s">
        <v>642</v>
      </c>
      <c r="KYK3" s="1" t="s">
        <v>642</v>
      </c>
      <c r="KYL3" s="1" t="s">
        <v>642</v>
      </c>
      <c r="KYM3" s="1" t="s">
        <v>642</v>
      </c>
      <c r="KYN3" s="1" t="s">
        <v>642</v>
      </c>
      <c r="KYO3" s="1" t="s">
        <v>642</v>
      </c>
      <c r="KYP3" s="1" t="s">
        <v>642</v>
      </c>
      <c r="KYQ3" s="1" t="s">
        <v>642</v>
      </c>
      <c r="KYR3" s="1" t="s">
        <v>642</v>
      </c>
      <c r="KYS3" s="1" t="s">
        <v>642</v>
      </c>
      <c r="KYT3" s="1" t="s">
        <v>642</v>
      </c>
      <c r="KYU3" s="1" t="s">
        <v>642</v>
      </c>
      <c r="KYV3" s="1" t="s">
        <v>642</v>
      </c>
      <c r="KYW3" s="1" t="s">
        <v>642</v>
      </c>
      <c r="KYX3" s="1" t="s">
        <v>642</v>
      </c>
      <c r="KYY3" s="1" t="s">
        <v>642</v>
      </c>
      <c r="KYZ3" s="1" t="s">
        <v>642</v>
      </c>
      <c r="KZA3" s="1" t="s">
        <v>642</v>
      </c>
      <c r="KZB3" s="1" t="s">
        <v>642</v>
      </c>
      <c r="KZC3" s="1" t="s">
        <v>642</v>
      </c>
      <c r="KZD3" s="1" t="s">
        <v>642</v>
      </c>
      <c r="KZE3" s="1" t="s">
        <v>642</v>
      </c>
      <c r="KZF3" s="1" t="s">
        <v>642</v>
      </c>
      <c r="KZG3" s="1" t="s">
        <v>642</v>
      </c>
      <c r="KZH3" s="1" t="s">
        <v>642</v>
      </c>
      <c r="KZI3" s="1" t="s">
        <v>642</v>
      </c>
      <c r="KZJ3" s="1" t="s">
        <v>642</v>
      </c>
      <c r="KZK3" s="1" t="s">
        <v>642</v>
      </c>
      <c r="KZL3" s="1" t="s">
        <v>642</v>
      </c>
      <c r="KZM3" s="1" t="s">
        <v>642</v>
      </c>
      <c r="KZN3" s="1" t="s">
        <v>642</v>
      </c>
      <c r="KZO3" s="1" t="s">
        <v>642</v>
      </c>
      <c r="KZP3" s="1" t="s">
        <v>642</v>
      </c>
      <c r="KZQ3" s="1" t="s">
        <v>642</v>
      </c>
      <c r="KZR3" s="1" t="s">
        <v>642</v>
      </c>
      <c r="KZS3" s="1" t="s">
        <v>642</v>
      </c>
      <c r="KZT3" s="1" t="s">
        <v>642</v>
      </c>
      <c r="KZU3" s="1" t="s">
        <v>642</v>
      </c>
      <c r="KZV3" s="1" t="s">
        <v>642</v>
      </c>
      <c r="KZW3" s="1" t="s">
        <v>642</v>
      </c>
      <c r="KZX3" s="1" t="s">
        <v>642</v>
      </c>
      <c r="KZY3" s="1" t="s">
        <v>642</v>
      </c>
      <c r="KZZ3" s="1" t="s">
        <v>642</v>
      </c>
      <c r="LAA3" s="1" t="s">
        <v>642</v>
      </c>
      <c r="LAB3" s="1" t="s">
        <v>642</v>
      </c>
      <c r="LAC3" s="1" t="s">
        <v>642</v>
      </c>
      <c r="LAD3" s="1" t="s">
        <v>642</v>
      </c>
      <c r="LAE3" s="1" t="s">
        <v>642</v>
      </c>
      <c r="LAF3" s="1" t="s">
        <v>642</v>
      </c>
      <c r="LAG3" s="1" t="s">
        <v>642</v>
      </c>
      <c r="LAH3" s="1" t="s">
        <v>642</v>
      </c>
      <c r="LAI3" s="1" t="s">
        <v>642</v>
      </c>
      <c r="LAJ3" s="1" t="s">
        <v>642</v>
      </c>
      <c r="LAK3" s="1" t="s">
        <v>642</v>
      </c>
      <c r="LAL3" s="1" t="s">
        <v>642</v>
      </c>
      <c r="LAM3" s="1" t="s">
        <v>642</v>
      </c>
      <c r="LAN3" s="1" t="s">
        <v>642</v>
      </c>
      <c r="LAO3" s="1" t="s">
        <v>642</v>
      </c>
      <c r="LAP3" s="1" t="s">
        <v>642</v>
      </c>
      <c r="LAQ3" s="1" t="s">
        <v>642</v>
      </c>
      <c r="LAR3" s="1" t="s">
        <v>642</v>
      </c>
      <c r="LAS3" s="1" t="s">
        <v>642</v>
      </c>
      <c r="LAT3" s="1" t="s">
        <v>642</v>
      </c>
      <c r="LAU3" s="1" t="s">
        <v>642</v>
      </c>
      <c r="LAV3" s="1" t="s">
        <v>642</v>
      </c>
      <c r="LAW3" s="1" t="s">
        <v>642</v>
      </c>
      <c r="LAX3" s="1" t="s">
        <v>642</v>
      </c>
      <c r="LAY3" s="1" t="s">
        <v>642</v>
      </c>
      <c r="LAZ3" s="1" t="s">
        <v>642</v>
      </c>
      <c r="LBA3" s="1" t="s">
        <v>642</v>
      </c>
      <c r="LBB3" s="1" t="s">
        <v>642</v>
      </c>
      <c r="LBC3" s="1" t="s">
        <v>642</v>
      </c>
      <c r="LBD3" s="1" t="s">
        <v>642</v>
      </c>
      <c r="LBE3" s="1" t="s">
        <v>642</v>
      </c>
      <c r="LBF3" s="1" t="s">
        <v>642</v>
      </c>
      <c r="LBG3" s="1" t="s">
        <v>642</v>
      </c>
      <c r="LBH3" s="1" t="s">
        <v>642</v>
      </c>
      <c r="LBI3" s="1" t="s">
        <v>642</v>
      </c>
      <c r="LBJ3" s="1" t="s">
        <v>642</v>
      </c>
      <c r="LBK3" s="1" t="s">
        <v>642</v>
      </c>
      <c r="LBL3" s="1" t="s">
        <v>642</v>
      </c>
      <c r="LBM3" s="1" t="s">
        <v>642</v>
      </c>
      <c r="LBN3" s="1" t="s">
        <v>642</v>
      </c>
      <c r="LBO3" s="1" t="s">
        <v>642</v>
      </c>
      <c r="LBP3" s="1" t="s">
        <v>642</v>
      </c>
      <c r="LBQ3" s="1" t="s">
        <v>642</v>
      </c>
      <c r="LBR3" s="1" t="s">
        <v>642</v>
      </c>
      <c r="LBS3" s="1" t="s">
        <v>642</v>
      </c>
      <c r="LBT3" s="1" t="s">
        <v>642</v>
      </c>
      <c r="LBU3" s="1" t="s">
        <v>642</v>
      </c>
      <c r="LBV3" s="1" t="s">
        <v>642</v>
      </c>
      <c r="LBW3" s="1" t="s">
        <v>642</v>
      </c>
      <c r="LBX3" s="1" t="s">
        <v>642</v>
      </c>
      <c r="LBY3" s="1" t="s">
        <v>642</v>
      </c>
      <c r="LBZ3" s="1" t="s">
        <v>642</v>
      </c>
      <c r="LCA3" s="1" t="s">
        <v>642</v>
      </c>
      <c r="LCB3" s="1" t="s">
        <v>642</v>
      </c>
      <c r="LCC3" s="1" t="s">
        <v>642</v>
      </c>
      <c r="LCD3" s="1" t="s">
        <v>642</v>
      </c>
      <c r="LCE3" s="1" t="s">
        <v>642</v>
      </c>
      <c r="LCF3" s="1" t="s">
        <v>642</v>
      </c>
      <c r="LCG3" s="1" t="s">
        <v>642</v>
      </c>
      <c r="LCH3" s="1" t="s">
        <v>642</v>
      </c>
      <c r="LCI3" s="1" t="s">
        <v>642</v>
      </c>
      <c r="LCJ3" s="1" t="s">
        <v>642</v>
      </c>
      <c r="LCK3" s="1" t="s">
        <v>642</v>
      </c>
      <c r="LCL3" s="1" t="s">
        <v>642</v>
      </c>
      <c r="LCM3" s="1" t="s">
        <v>642</v>
      </c>
      <c r="LCN3" s="1" t="s">
        <v>642</v>
      </c>
      <c r="LCO3" s="1" t="s">
        <v>642</v>
      </c>
      <c r="LCP3" s="1" t="s">
        <v>642</v>
      </c>
      <c r="LCQ3" s="1" t="s">
        <v>642</v>
      </c>
      <c r="LCR3" s="1" t="s">
        <v>642</v>
      </c>
      <c r="LCS3" s="1" t="s">
        <v>642</v>
      </c>
      <c r="LCT3" s="1" t="s">
        <v>642</v>
      </c>
      <c r="LCU3" s="1" t="s">
        <v>642</v>
      </c>
      <c r="LCV3" s="1" t="s">
        <v>642</v>
      </c>
      <c r="LCW3" s="1" t="s">
        <v>642</v>
      </c>
      <c r="LCX3" s="1" t="s">
        <v>642</v>
      </c>
      <c r="LCY3" s="1" t="s">
        <v>642</v>
      </c>
      <c r="LCZ3" s="1" t="s">
        <v>642</v>
      </c>
      <c r="LDA3" s="1" t="s">
        <v>642</v>
      </c>
      <c r="LDB3" s="1" t="s">
        <v>642</v>
      </c>
      <c r="LDC3" s="1" t="s">
        <v>642</v>
      </c>
      <c r="LDD3" s="1" t="s">
        <v>642</v>
      </c>
      <c r="LDE3" s="1" t="s">
        <v>642</v>
      </c>
      <c r="LDF3" s="1" t="s">
        <v>642</v>
      </c>
      <c r="LDG3" s="1" t="s">
        <v>642</v>
      </c>
      <c r="LDH3" s="1" t="s">
        <v>642</v>
      </c>
      <c r="LDI3" s="1" t="s">
        <v>642</v>
      </c>
      <c r="LDJ3" s="1" t="s">
        <v>642</v>
      </c>
      <c r="LDK3" s="1" t="s">
        <v>642</v>
      </c>
      <c r="LDL3" s="1" t="s">
        <v>642</v>
      </c>
      <c r="LDM3" s="1" t="s">
        <v>642</v>
      </c>
      <c r="LDN3" s="1" t="s">
        <v>642</v>
      </c>
      <c r="LDO3" s="1" t="s">
        <v>642</v>
      </c>
      <c r="LDP3" s="1" t="s">
        <v>642</v>
      </c>
      <c r="LDQ3" s="1" t="s">
        <v>642</v>
      </c>
      <c r="LDR3" s="1" t="s">
        <v>642</v>
      </c>
      <c r="LDS3" s="1" t="s">
        <v>642</v>
      </c>
      <c r="LDT3" s="1" t="s">
        <v>642</v>
      </c>
      <c r="LDU3" s="1" t="s">
        <v>642</v>
      </c>
      <c r="LDV3" s="1" t="s">
        <v>642</v>
      </c>
      <c r="LDW3" s="1" t="s">
        <v>642</v>
      </c>
      <c r="LDX3" s="1" t="s">
        <v>642</v>
      </c>
      <c r="LDY3" s="1" t="s">
        <v>642</v>
      </c>
      <c r="LDZ3" s="1" t="s">
        <v>642</v>
      </c>
      <c r="LEA3" s="1" t="s">
        <v>642</v>
      </c>
      <c r="LEB3" s="1" t="s">
        <v>642</v>
      </c>
      <c r="LEC3" s="1" t="s">
        <v>642</v>
      </c>
      <c r="LED3" s="1" t="s">
        <v>642</v>
      </c>
      <c r="LEE3" s="1" t="s">
        <v>642</v>
      </c>
      <c r="LEF3" s="1" t="s">
        <v>642</v>
      </c>
      <c r="LEG3" s="1" t="s">
        <v>642</v>
      </c>
      <c r="LEH3" s="1" t="s">
        <v>642</v>
      </c>
      <c r="LEI3" s="1" t="s">
        <v>642</v>
      </c>
      <c r="LEJ3" s="1" t="s">
        <v>642</v>
      </c>
      <c r="LEK3" s="1" t="s">
        <v>642</v>
      </c>
      <c r="LEL3" s="1" t="s">
        <v>642</v>
      </c>
      <c r="LEM3" s="1" t="s">
        <v>642</v>
      </c>
      <c r="LEN3" s="1" t="s">
        <v>642</v>
      </c>
      <c r="LEO3" s="1" t="s">
        <v>642</v>
      </c>
      <c r="LEP3" s="1" t="s">
        <v>642</v>
      </c>
      <c r="LEQ3" s="1" t="s">
        <v>642</v>
      </c>
      <c r="LER3" s="1" t="s">
        <v>642</v>
      </c>
      <c r="LES3" s="1" t="s">
        <v>642</v>
      </c>
      <c r="LET3" s="1" t="s">
        <v>642</v>
      </c>
      <c r="LEU3" s="1" t="s">
        <v>642</v>
      </c>
      <c r="LEV3" s="1" t="s">
        <v>642</v>
      </c>
      <c r="LEW3" s="1" t="s">
        <v>642</v>
      </c>
      <c r="LEX3" s="1" t="s">
        <v>642</v>
      </c>
      <c r="LEY3" s="1" t="s">
        <v>642</v>
      </c>
      <c r="LEZ3" s="1" t="s">
        <v>642</v>
      </c>
      <c r="LFA3" s="1" t="s">
        <v>642</v>
      </c>
      <c r="LFB3" s="1" t="s">
        <v>642</v>
      </c>
      <c r="LFC3" s="1" t="s">
        <v>642</v>
      </c>
      <c r="LFD3" s="1" t="s">
        <v>642</v>
      </c>
      <c r="LFE3" s="1" t="s">
        <v>642</v>
      </c>
      <c r="LFF3" s="1" t="s">
        <v>642</v>
      </c>
      <c r="LFG3" s="1" t="s">
        <v>642</v>
      </c>
      <c r="LFH3" s="1" t="s">
        <v>642</v>
      </c>
      <c r="LFI3" s="1" t="s">
        <v>642</v>
      </c>
      <c r="LFJ3" s="1" t="s">
        <v>642</v>
      </c>
      <c r="LFK3" s="1" t="s">
        <v>642</v>
      </c>
      <c r="LFL3" s="1" t="s">
        <v>642</v>
      </c>
      <c r="LFM3" s="1" t="s">
        <v>642</v>
      </c>
      <c r="LFN3" s="1" t="s">
        <v>642</v>
      </c>
      <c r="LFO3" s="1" t="s">
        <v>642</v>
      </c>
      <c r="LFP3" s="1" t="s">
        <v>642</v>
      </c>
      <c r="LFQ3" s="1" t="s">
        <v>642</v>
      </c>
      <c r="LFR3" s="1" t="s">
        <v>642</v>
      </c>
      <c r="LFS3" s="1" t="s">
        <v>642</v>
      </c>
      <c r="LFT3" s="1" t="s">
        <v>642</v>
      </c>
      <c r="LFU3" s="1" t="s">
        <v>642</v>
      </c>
      <c r="LFV3" s="1" t="s">
        <v>642</v>
      </c>
      <c r="LFW3" s="1" t="s">
        <v>642</v>
      </c>
      <c r="LFX3" s="1" t="s">
        <v>642</v>
      </c>
      <c r="LFY3" s="1" t="s">
        <v>642</v>
      </c>
      <c r="LFZ3" s="1" t="s">
        <v>642</v>
      </c>
      <c r="LGA3" s="1" t="s">
        <v>642</v>
      </c>
      <c r="LGB3" s="1" t="s">
        <v>642</v>
      </c>
      <c r="LGC3" s="1" t="s">
        <v>642</v>
      </c>
      <c r="LGD3" s="1" t="s">
        <v>642</v>
      </c>
      <c r="LGE3" s="1" t="s">
        <v>642</v>
      </c>
      <c r="LGF3" s="1" t="s">
        <v>642</v>
      </c>
      <c r="LGG3" s="1" t="s">
        <v>642</v>
      </c>
      <c r="LGH3" s="1" t="s">
        <v>642</v>
      </c>
      <c r="LGI3" s="1" t="s">
        <v>642</v>
      </c>
      <c r="LGJ3" s="1" t="s">
        <v>642</v>
      </c>
      <c r="LGK3" s="1" t="s">
        <v>642</v>
      </c>
      <c r="LGL3" s="1" t="s">
        <v>642</v>
      </c>
      <c r="LGM3" s="1" t="s">
        <v>642</v>
      </c>
      <c r="LGN3" s="1" t="s">
        <v>642</v>
      </c>
      <c r="LGO3" s="1" t="s">
        <v>642</v>
      </c>
      <c r="LGP3" s="1" t="s">
        <v>642</v>
      </c>
      <c r="LGQ3" s="1" t="s">
        <v>642</v>
      </c>
      <c r="LGR3" s="1" t="s">
        <v>642</v>
      </c>
      <c r="LGS3" s="1" t="s">
        <v>642</v>
      </c>
      <c r="LGT3" s="1" t="s">
        <v>642</v>
      </c>
      <c r="LGU3" s="1" t="s">
        <v>642</v>
      </c>
      <c r="LGV3" s="1" t="s">
        <v>642</v>
      </c>
      <c r="LGW3" s="1" t="s">
        <v>642</v>
      </c>
      <c r="LGX3" s="1" t="s">
        <v>642</v>
      </c>
      <c r="LGY3" s="1" t="s">
        <v>642</v>
      </c>
      <c r="LGZ3" s="1" t="s">
        <v>642</v>
      </c>
      <c r="LHA3" s="1" t="s">
        <v>642</v>
      </c>
      <c r="LHB3" s="1" t="s">
        <v>642</v>
      </c>
      <c r="LHC3" s="1" t="s">
        <v>642</v>
      </c>
      <c r="LHD3" s="1" t="s">
        <v>642</v>
      </c>
      <c r="LHE3" s="1" t="s">
        <v>642</v>
      </c>
      <c r="LHF3" s="1" t="s">
        <v>642</v>
      </c>
      <c r="LHG3" s="1" t="s">
        <v>642</v>
      </c>
      <c r="LHH3" s="1" t="s">
        <v>642</v>
      </c>
      <c r="LHI3" s="1" t="s">
        <v>642</v>
      </c>
      <c r="LHJ3" s="1" t="s">
        <v>642</v>
      </c>
      <c r="LHK3" s="1" t="s">
        <v>642</v>
      </c>
      <c r="LHL3" s="1" t="s">
        <v>642</v>
      </c>
      <c r="LHM3" s="1" t="s">
        <v>642</v>
      </c>
      <c r="LHN3" s="1" t="s">
        <v>642</v>
      </c>
      <c r="LHO3" s="1" t="s">
        <v>642</v>
      </c>
      <c r="LHP3" s="1" t="s">
        <v>642</v>
      </c>
      <c r="LHQ3" s="1" t="s">
        <v>642</v>
      </c>
      <c r="LHR3" s="1" t="s">
        <v>642</v>
      </c>
      <c r="LHS3" s="1" t="s">
        <v>642</v>
      </c>
      <c r="LHT3" s="1" t="s">
        <v>642</v>
      </c>
      <c r="LHU3" s="1" t="s">
        <v>642</v>
      </c>
      <c r="LHV3" s="1" t="s">
        <v>642</v>
      </c>
      <c r="LHW3" s="1" t="s">
        <v>642</v>
      </c>
      <c r="LHX3" s="1" t="s">
        <v>642</v>
      </c>
      <c r="LHY3" s="1" t="s">
        <v>642</v>
      </c>
      <c r="LHZ3" s="1" t="s">
        <v>642</v>
      </c>
      <c r="LIA3" s="1" t="s">
        <v>642</v>
      </c>
      <c r="LIB3" s="1" t="s">
        <v>642</v>
      </c>
      <c r="LIC3" s="1" t="s">
        <v>642</v>
      </c>
      <c r="LID3" s="1" t="s">
        <v>642</v>
      </c>
      <c r="LIE3" s="1" t="s">
        <v>642</v>
      </c>
      <c r="LIF3" s="1" t="s">
        <v>642</v>
      </c>
      <c r="LIG3" s="1" t="s">
        <v>642</v>
      </c>
      <c r="LIH3" s="1" t="s">
        <v>642</v>
      </c>
      <c r="LII3" s="1" t="s">
        <v>642</v>
      </c>
      <c r="LIJ3" s="1" t="s">
        <v>642</v>
      </c>
      <c r="LIK3" s="1" t="s">
        <v>642</v>
      </c>
      <c r="LIL3" s="1" t="s">
        <v>642</v>
      </c>
      <c r="LIM3" s="1" t="s">
        <v>642</v>
      </c>
      <c r="LIN3" s="1" t="s">
        <v>642</v>
      </c>
      <c r="LIO3" s="1" t="s">
        <v>642</v>
      </c>
      <c r="LIP3" s="1" t="s">
        <v>642</v>
      </c>
      <c r="LIQ3" s="1" t="s">
        <v>642</v>
      </c>
      <c r="LIR3" s="1" t="s">
        <v>642</v>
      </c>
      <c r="LIS3" s="1" t="s">
        <v>642</v>
      </c>
      <c r="LIT3" s="1" t="s">
        <v>642</v>
      </c>
      <c r="LIU3" s="1" t="s">
        <v>642</v>
      </c>
      <c r="LIV3" s="1" t="s">
        <v>642</v>
      </c>
      <c r="LIW3" s="1" t="s">
        <v>642</v>
      </c>
      <c r="LIX3" s="1" t="s">
        <v>642</v>
      </c>
      <c r="LIY3" s="1" t="s">
        <v>642</v>
      </c>
      <c r="LIZ3" s="1" t="s">
        <v>642</v>
      </c>
      <c r="LJA3" s="1" t="s">
        <v>642</v>
      </c>
      <c r="LJB3" s="1" t="s">
        <v>642</v>
      </c>
      <c r="LJC3" s="1" t="s">
        <v>642</v>
      </c>
      <c r="LJD3" s="1" t="s">
        <v>642</v>
      </c>
      <c r="LJE3" s="1" t="s">
        <v>642</v>
      </c>
      <c r="LJF3" s="1" t="s">
        <v>642</v>
      </c>
      <c r="LJG3" s="1" t="s">
        <v>642</v>
      </c>
      <c r="LJH3" s="1" t="s">
        <v>642</v>
      </c>
      <c r="LJI3" s="1" t="s">
        <v>642</v>
      </c>
      <c r="LJJ3" s="1" t="s">
        <v>642</v>
      </c>
      <c r="LJK3" s="1" t="s">
        <v>642</v>
      </c>
      <c r="LJL3" s="1" t="s">
        <v>642</v>
      </c>
      <c r="LJM3" s="1" t="s">
        <v>642</v>
      </c>
      <c r="LJN3" s="1" t="s">
        <v>642</v>
      </c>
      <c r="LJO3" s="1" t="s">
        <v>642</v>
      </c>
      <c r="LJP3" s="1" t="s">
        <v>642</v>
      </c>
      <c r="LJQ3" s="1" t="s">
        <v>642</v>
      </c>
      <c r="LJR3" s="1" t="s">
        <v>642</v>
      </c>
      <c r="LJS3" s="1" t="s">
        <v>642</v>
      </c>
      <c r="LJT3" s="1" t="s">
        <v>642</v>
      </c>
      <c r="LJU3" s="1" t="s">
        <v>642</v>
      </c>
      <c r="LJV3" s="1" t="s">
        <v>642</v>
      </c>
      <c r="LJW3" s="1" t="s">
        <v>642</v>
      </c>
      <c r="LJX3" s="1" t="s">
        <v>642</v>
      </c>
      <c r="LJY3" s="1" t="s">
        <v>642</v>
      </c>
      <c r="LJZ3" s="1" t="s">
        <v>642</v>
      </c>
      <c r="LKA3" s="1" t="s">
        <v>642</v>
      </c>
      <c r="LKB3" s="1" t="s">
        <v>642</v>
      </c>
      <c r="LKC3" s="1" t="s">
        <v>642</v>
      </c>
      <c r="LKD3" s="1" t="s">
        <v>642</v>
      </c>
      <c r="LKE3" s="1" t="s">
        <v>642</v>
      </c>
      <c r="LKF3" s="1" t="s">
        <v>642</v>
      </c>
      <c r="LKG3" s="1" t="s">
        <v>642</v>
      </c>
      <c r="LKH3" s="1" t="s">
        <v>642</v>
      </c>
      <c r="LKI3" s="1" t="s">
        <v>642</v>
      </c>
      <c r="LKJ3" s="1" t="s">
        <v>642</v>
      </c>
      <c r="LKK3" s="1" t="s">
        <v>642</v>
      </c>
      <c r="LKL3" s="1" t="s">
        <v>642</v>
      </c>
      <c r="LKM3" s="1" t="s">
        <v>642</v>
      </c>
      <c r="LKN3" s="1" t="s">
        <v>642</v>
      </c>
      <c r="LKO3" s="1" t="s">
        <v>642</v>
      </c>
      <c r="LKP3" s="1" t="s">
        <v>642</v>
      </c>
      <c r="LKQ3" s="1" t="s">
        <v>642</v>
      </c>
      <c r="LKR3" s="1" t="s">
        <v>642</v>
      </c>
      <c r="LKS3" s="1" t="s">
        <v>642</v>
      </c>
      <c r="LKT3" s="1" t="s">
        <v>642</v>
      </c>
      <c r="LKU3" s="1" t="s">
        <v>642</v>
      </c>
      <c r="LKV3" s="1" t="s">
        <v>642</v>
      </c>
      <c r="LKW3" s="1" t="s">
        <v>642</v>
      </c>
      <c r="LKX3" s="1" t="s">
        <v>642</v>
      </c>
      <c r="LKY3" s="1" t="s">
        <v>642</v>
      </c>
      <c r="LKZ3" s="1" t="s">
        <v>642</v>
      </c>
      <c r="LLA3" s="1" t="s">
        <v>642</v>
      </c>
      <c r="LLB3" s="1" t="s">
        <v>642</v>
      </c>
      <c r="LLC3" s="1" t="s">
        <v>642</v>
      </c>
      <c r="LLD3" s="1" t="s">
        <v>642</v>
      </c>
      <c r="LLE3" s="1" t="s">
        <v>642</v>
      </c>
      <c r="LLF3" s="1" t="s">
        <v>642</v>
      </c>
      <c r="LLG3" s="1" t="s">
        <v>642</v>
      </c>
      <c r="LLH3" s="1" t="s">
        <v>642</v>
      </c>
      <c r="LLI3" s="1" t="s">
        <v>642</v>
      </c>
      <c r="LLJ3" s="1" t="s">
        <v>642</v>
      </c>
      <c r="LLK3" s="1" t="s">
        <v>642</v>
      </c>
      <c r="LLL3" s="1" t="s">
        <v>642</v>
      </c>
      <c r="LLM3" s="1" t="s">
        <v>642</v>
      </c>
      <c r="LLN3" s="1" t="s">
        <v>642</v>
      </c>
      <c r="LLO3" s="1" t="s">
        <v>642</v>
      </c>
      <c r="LLP3" s="1" t="s">
        <v>642</v>
      </c>
      <c r="LLQ3" s="1" t="s">
        <v>642</v>
      </c>
      <c r="LLR3" s="1" t="s">
        <v>642</v>
      </c>
      <c r="LLS3" s="1" t="s">
        <v>642</v>
      </c>
      <c r="LLT3" s="1" t="s">
        <v>642</v>
      </c>
      <c r="LLU3" s="1" t="s">
        <v>642</v>
      </c>
      <c r="LLV3" s="1" t="s">
        <v>642</v>
      </c>
      <c r="LLW3" s="1" t="s">
        <v>642</v>
      </c>
      <c r="LLX3" s="1" t="s">
        <v>642</v>
      </c>
      <c r="LLY3" s="1" t="s">
        <v>642</v>
      </c>
      <c r="LLZ3" s="1" t="s">
        <v>642</v>
      </c>
      <c r="LMA3" s="1" t="s">
        <v>642</v>
      </c>
      <c r="LMB3" s="1" t="s">
        <v>642</v>
      </c>
      <c r="LMC3" s="1" t="s">
        <v>642</v>
      </c>
      <c r="LMD3" s="1" t="s">
        <v>642</v>
      </c>
      <c r="LME3" s="1" t="s">
        <v>642</v>
      </c>
      <c r="LMF3" s="1" t="s">
        <v>642</v>
      </c>
      <c r="LMG3" s="1" t="s">
        <v>642</v>
      </c>
      <c r="LMH3" s="1" t="s">
        <v>642</v>
      </c>
      <c r="LMI3" s="1" t="s">
        <v>642</v>
      </c>
      <c r="LMJ3" s="1" t="s">
        <v>642</v>
      </c>
      <c r="LMK3" s="1" t="s">
        <v>642</v>
      </c>
      <c r="LML3" s="1" t="s">
        <v>642</v>
      </c>
      <c r="LMM3" s="1" t="s">
        <v>642</v>
      </c>
      <c r="LMN3" s="1" t="s">
        <v>642</v>
      </c>
      <c r="LMO3" s="1" t="s">
        <v>642</v>
      </c>
      <c r="LMP3" s="1" t="s">
        <v>642</v>
      </c>
      <c r="LMQ3" s="1" t="s">
        <v>642</v>
      </c>
      <c r="LMR3" s="1" t="s">
        <v>642</v>
      </c>
      <c r="LMS3" s="1" t="s">
        <v>642</v>
      </c>
      <c r="LMT3" s="1" t="s">
        <v>642</v>
      </c>
      <c r="LMU3" s="1" t="s">
        <v>642</v>
      </c>
      <c r="LMV3" s="1" t="s">
        <v>642</v>
      </c>
      <c r="LMW3" s="1" t="s">
        <v>642</v>
      </c>
      <c r="LMX3" s="1" t="s">
        <v>642</v>
      </c>
      <c r="LMY3" s="1" t="s">
        <v>642</v>
      </c>
      <c r="LMZ3" s="1" t="s">
        <v>642</v>
      </c>
      <c r="LNA3" s="1" t="s">
        <v>642</v>
      </c>
      <c r="LNB3" s="1" t="s">
        <v>642</v>
      </c>
      <c r="LNC3" s="1" t="s">
        <v>642</v>
      </c>
      <c r="LND3" s="1" t="s">
        <v>642</v>
      </c>
      <c r="LNE3" s="1" t="s">
        <v>642</v>
      </c>
      <c r="LNF3" s="1" t="s">
        <v>642</v>
      </c>
      <c r="LNG3" s="1" t="s">
        <v>642</v>
      </c>
      <c r="LNH3" s="1" t="s">
        <v>642</v>
      </c>
      <c r="LNI3" s="1" t="s">
        <v>642</v>
      </c>
      <c r="LNJ3" s="1" t="s">
        <v>642</v>
      </c>
      <c r="LNK3" s="1" t="s">
        <v>642</v>
      </c>
      <c r="LNL3" s="1" t="s">
        <v>642</v>
      </c>
      <c r="LNM3" s="1" t="s">
        <v>642</v>
      </c>
      <c r="LNN3" s="1" t="s">
        <v>642</v>
      </c>
      <c r="LNO3" s="1" t="s">
        <v>642</v>
      </c>
      <c r="LNP3" s="1" t="s">
        <v>642</v>
      </c>
      <c r="LNQ3" s="1" t="s">
        <v>642</v>
      </c>
      <c r="LNR3" s="1" t="s">
        <v>642</v>
      </c>
      <c r="LNS3" s="1" t="s">
        <v>642</v>
      </c>
      <c r="LNT3" s="1" t="s">
        <v>642</v>
      </c>
      <c r="LNU3" s="1" t="s">
        <v>642</v>
      </c>
      <c r="LNV3" s="1" t="s">
        <v>642</v>
      </c>
      <c r="LNW3" s="1" t="s">
        <v>642</v>
      </c>
      <c r="LNX3" s="1" t="s">
        <v>642</v>
      </c>
      <c r="LNY3" s="1" t="s">
        <v>642</v>
      </c>
      <c r="LNZ3" s="1" t="s">
        <v>642</v>
      </c>
      <c r="LOA3" s="1" t="s">
        <v>642</v>
      </c>
      <c r="LOB3" s="1" t="s">
        <v>642</v>
      </c>
      <c r="LOC3" s="1" t="s">
        <v>642</v>
      </c>
      <c r="LOD3" s="1" t="s">
        <v>642</v>
      </c>
      <c r="LOE3" s="1" t="s">
        <v>642</v>
      </c>
      <c r="LOF3" s="1" t="s">
        <v>642</v>
      </c>
      <c r="LOG3" s="1" t="s">
        <v>642</v>
      </c>
      <c r="LOH3" s="1" t="s">
        <v>642</v>
      </c>
      <c r="LOI3" s="1" t="s">
        <v>642</v>
      </c>
      <c r="LOJ3" s="1" t="s">
        <v>642</v>
      </c>
      <c r="LOK3" s="1" t="s">
        <v>642</v>
      </c>
      <c r="LOL3" s="1" t="s">
        <v>642</v>
      </c>
      <c r="LOM3" s="1" t="s">
        <v>642</v>
      </c>
      <c r="LON3" s="1" t="s">
        <v>642</v>
      </c>
      <c r="LOO3" s="1" t="s">
        <v>642</v>
      </c>
      <c r="LOP3" s="1" t="s">
        <v>642</v>
      </c>
      <c r="LOQ3" s="1" t="s">
        <v>642</v>
      </c>
      <c r="LOR3" s="1" t="s">
        <v>642</v>
      </c>
      <c r="LOS3" s="1" t="s">
        <v>642</v>
      </c>
      <c r="LOT3" s="1" t="s">
        <v>642</v>
      </c>
      <c r="LOU3" s="1" t="s">
        <v>642</v>
      </c>
      <c r="LOV3" s="1" t="s">
        <v>642</v>
      </c>
      <c r="LOW3" s="1" t="s">
        <v>642</v>
      </c>
      <c r="LOX3" s="1" t="s">
        <v>642</v>
      </c>
      <c r="LOY3" s="1" t="s">
        <v>642</v>
      </c>
      <c r="LOZ3" s="1" t="s">
        <v>642</v>
      </c>
      <c r="LPA3" s="1" t="s">
        <v>642</v>
      </c>
      <c r="LPB3" s="1" t="s">
        <v>642</v>
      </c>
      <c r="LPC3" s="1" t="s">
        <v>642</v>
      </c>
      <c r="LPD3" s="1" t="s">
        <v>642</v>
      </c>
      <c r="LPE3" s="1" t="s">
        <v>642</v>
      </c>
      <c r="LPF3" s="1" t="s">
        <v>642</v>
      </c>
      <c r="LPG3" s="1" t="s">
        <v>642</v>
      </c>
      <c r="LPH3" s="1" t="s">
        <v>642</v>
      </c>
      <c r="LPI3" s="1" t="s">
        <v>642</v>
      </c>
      <c r="LPJ3" s="1" t="s">
        <v>642</v>
      </c>
      <c r="LPK3" s="1" t="s">
        <v>642</v>
      </c>
      <c r="LPL3" s="1" t="s">
        <v>642</v>
      </c>
      <c r="LPM3" s="1" t="s">
        <v>642</v>
      </c>
      <c r="LPN3" s="1" t="s">
        <v>642</v>
      </c>
      <c r="LPO3" s="1" t="s">
        <v>642</v>
      </c>
      <c r="LPP3" s="1" t="s">
        <v>642</v>
      </c>
      <c r="LPQ3" s="1" t="s">
        <v>642</v>
      </c>
      <c r="LPR3" s="1" t="s">
        <v>642</v>
      </c>
      <c r="LPS3" s="1" t="s">
        <v>642</v>
      </c>
      <c r="LPT3" s="1" t="s">
        <v>642</v>
      </c>
      <c r="LPU3" s="1" t="s">
        <v>642</v>
      </c>
      <c r="LPV3" s="1" t="s">
        <v>642</v>
      </c>
      <c r="LPW3" s="1" t="s">
        <v>642</v>
      </c>
      <c r="LPX3" s="1" t="s">
        <v>642</v>
      </c>
      <c r="LPY3" s="1" t="s">
        <v>642</v>
      </c>
      <c r="LPZ3" s="1" t="s">
        <v>642</v>
      </c>
      <c r="LQA3" s="1" t="s">
        <v>642</v>
      </c>
      <c r="LQB3" s="1" t="s">
        <v>642</v>
      </c>
      <c r="LQC3" s="1" t="s">
        <v>642</v>
      </c>
      <c r="LQD3" s="1" t="s">
        <v>642</v>
      </c>
      <c r="LQE3" s="1" t="s">
        <v>642</v>
      </c>
      <c r="LQF3" s="1" t="s">
        <v>642</v>
      </c>
      <c r="LQG3" s="1" t="s">
        <v>642</v>
      </c>
      <c r="LQH3" s="1" t="s">
        <v>642</v>
      </c>
      <c r="LQI3" s="1" t="s">
        <v>642</v>
      </c>
      <c r="LQJ3" s="1" t="s">
        <v>642</v>
      </c>
      <c r="LQK3" s="1" t="s">
        <v>642</v>
      </c>
      <c r="LQL3" s="1" t="s">
        <v>642</v>
      </c>
      <c r="LQM3" s="1" t="s">
        <v>642</v>
      </c>
      <c r="LQN3" s="1" t="s">
        <v>642</v>
      </c>
      <c r="LQO3" s="1" t="s">
        <v>642</v>
      </c>
      <c r="LQP3" s="1" t="s">
        <v>642</v>
      </c>
      <c r="LQQ3" s="1" t="s">
        <v>642</v>
      </c>
      <c r="LQR3" s="1" t="s">
        <v>642</v>
      </c>
      <c r="LQS3" s="1" t="s">
        <v>642</v>
      </c>
      <c r="LQT3" s="1" t="s">
        <v>642</v>
      </c>
      <c r="LQU3" s="1" t="s">
        <v>642</v>
      </c>
      <c r="LQV3" s="1" t="s">
        <v>642</v>
      </c>
      <c r="LQW3" s="1" t="s">
        <v>642</v>
      </c>
      <c r="LQX3" s="1" t="s">
        <v>642</v>
      </c>
      <c r="LQY3" s="1" t="s">
        <v>642</v>
      </c>
      <c r="LQZ3" s="1" t="s">
        <v>642</v>
      </c>
      <c r="LRA3" s="1" t="s">
        <v>642</v>
      </c>
      <c r="LRB3" s="1" t="s">
        <v>642</v>
      </c>
      <c r="LRC3" s="1" t="s">
        <v>642</v>
      </c>
      <c r="LRD3" s="1" t="s">
        <v>642</v>
      </c>
      <c r="LRE3" s="1" t="s">
        <v>642</v>
      </c>
      <c r="LRF3" s="1" t="s">
        <v>642</v>
      </c>
      <c r="LRG3" s="1" t="s">
        <v>642</v>
      </c>
      <c r="LRH3" s="1" t="s">
        <v>642</v>
      </c>
      <c r="LRI3" s="1" t="s">
        <v>642</v>
      </c>
      <c r="LRJ3" s="1" t="s">
        <v>642</v>
      </c>
      <c r="LRK3" s="1" t="s">
        <v>642</v>
      </c>
      <c r="LRL3" s="1" t="s">
        <v>642</v>
      </c>
      <c r="LRM3" s="1" t="s">
        <v>642</v>
      </c>
      <c r="LRN3" s="1" t="s">
        <v>642</v>
      </c>
      <c r="LRO3" s="1" t="s">
        <v>642</v>
      </c>
      <c r="LRP3" s="1" t="s">
        <v>642</v>
      </c>
      <c r="LRQ3" s="1" t="s">
        <v>642</v>
      </c>
      <c r="LRR3" s="1" t="s">
        <v>642</v>
      </c>
      <c r="LRS3" s="1" t="s">
        <v>642</v>
      </c>
      <c r="LRT3" s="1" t="s">
        <v>642</v>
      </c>
      <c r="LRU3" s="1" t="s">
        <v>642</v>
      </c>
      <c r="LRV3" s="1" t="s">
        <v>642</v>
      </c>
      <c r="LRW3" s="1" t="s">
        <v>642</v>
      </c>
      <c r="LRX3" s="1" t="s">
        <v>642</v>
      </c>
      <c r="LRY3" s="1" t="s">
        <v>642</v>
      </c>
      <c r="LRZ3" s="1" t="s">
        <v>642</v>
      </c>
      <c r="LSA3" s="1" t="s">
        <v>642</v>
      </c>
      <c r="LSB3" s="1" t="s">
        <v>642</v>
      </c>
      <c r="LSC3" s="1" t="s">
        <v>642</v>
      </c>
      <c r="LSD3" s="1" t="s">
        <v>642</v>
      </c>
      <c r="LSE3" s="1" t="s">
        <v>642</v>
      </c>
      <c r="LSF3" s="1" t="s">
        <v>642</v>
      </c>
      <c r="LSG3" s="1" t="s">
        <v>642</v>
      </c>
      <c r="LSH3" s="1" t="s">
        <v>642</v>
      </c>
      <c r="LSI3" s="1" t="s">
        <v>642</v>
      </c>
      <c r="LSJ3" s="1" t="s">
        <v>642</v>
      </c>
      <c r="LSK3" s="1" t="s">
        <v>642</v>
      </c>
      <c r="LSL3" s="1" t="s">
        <v>642</v>
      </c>
      <c r="LSM3" s="1" t="s">
        <v>642</v>
      </c>
      <c r="LSN3" s="1" t="s">
        <v>642</v>
      </c>
      <c r="LSO3" s="1" t="s">
        <v>642</v>
      </c>
      <c r="LSP3" s="1" t="s">
        <v>642</v>
      </c>
      <c r="LSQ3" s="1" t="s">
        <v>642</v>
      </c>
      <c r="LSR3" s="1" t="s">
        <v>642</v>
      </c>
      <c r="LSS3" s="1" t="s">
        <v>642</v>
      </c>
      <c r="LST3" s="1" t="s">
        <v>642</v>
      </c>
      <c r="LSU3" s="1" t="s">
        <v>642</v>
      </c>
      <c r="LSV3" s="1" t="s">
        <v>642</v>
      </c>
      <c r="LSW3" s="1" t="s">
        <v>642</v>
      </c>
      <c r="LSX3" s="1" t="s">
        <v>642</v>
      </c>
      <c r="LSY3" s="1" t="s">
        <v>642</v>
      </c>
      <c r="LSZ3" s="1" t="s">
        <v>642</v>
      </c>
      <c r="LTA3" s="1" t="s">
        <v>642</v>
      </c>
      <c r="LTB3" s="1" t="s">
        <v>642</v>
      </c>
      <c r="LTC3" s="1" t="s">
        <v>642</v>
      </c>
      <c r="LTD3" s="1" t="s">
        <v>642</v>
      </c>
      <c r="LTE3" s="1" t="s">
        <v>642</v>
      </c>
      <c r="LTF3" s="1" t="s">
        <v>642</v>
      </c>
      <c r="LTG3" s="1" t="s">
        <v>642</v>
      </c>
      <c r="LTH3" s="1" t="s">
        <v>642</v>
      </c>
      <c r="LTI3" s="1" t="s">
        <v>642</v>
      </c>
      <c r="LTJ3" s="1" t="s">
        <v>642</v>
      </c>
      <c r="LTK3" s="1" t="s">
        <v>642</v>
      </c>
      <c r="LTL3" s="1" t="s">
        <v>642</v>
      </c>
      <c r="LTM3" s="1" t="s">
        <v>642</v>
      </c>
      <c r="LTN3" s="1" t="s">
        <v>642</v>
      </c>
      <c r="LTO3" s="1" t="s">
        <v>642</v>
      </c>
      <c r="LTP3" s="1" t="s">
        <v>642</v>
      </c>
      <c r="LTQ3" s="1" t="s">
        <v>642</v>
      </c>
      <c r="LTR3" s="1" t="s">
        <v>642</v>
      </c>
      <c r="LTS3" s="1" t="s">
        <v>642</v>
      </c>
      <c r="LTT3" s="1" t="s">
        <v>642</v>
      </c>
      <c r="LTU3" s="1" t="s">
        <v>642</v>
      </c>
      <c r="LTV3" s="1" t="s">
        <v>642</v>
      </c>
      <c r="LTW3" s="1" t="s">
        <v>642</v>
      </c>
      <c r="LTX3" s="1" t="s">
        <v>642</v>
      </c>
      <c r="LTY3" s="1" t="s">
        <v>642</v>
      </c>
      <c r="LTZ3" s="1" t="s">
        <v>642</v>
      </c>
      <c r="LUA3" s="1" t="s">
        <v>642</v>
      </c>
      <c r="LUB3" s="1" t="s">
        <v>642</v>
      </c>
      <c r="LUC3" s="1" t="s">
        <v>642</v>
      </c>
      <c r="LUD3" s="1" t="s">
        <v>642</v>
      </c>
      <c r="LUE3" s="1" t="s">
        <v>642</v>
      </c>
      <c r="LUF3" s="1" t="s">
        <v>642</v>
      </c>
      <c r="LUG3" s="1" t="s">
        <v>642</v>
      </c>
      <c r="LUH3" s="1" t="s">
        <v>642</v>
      </c>
      <c r="LUI3" s="1" t="s">
        <v>642</v>
      </c>
      <c r="LUJ3" s="1" t="s">
        <v>642</v>
      </c>
      <c r="LUK3" s="1" t="s">
        <v>642</v>
      </c>
      <c r="LUL3" s="1" t="s">
        <v>642</v>
      </c>
      <c r="LUM3" s="1" t="s">
        <v>642</v>
      </c>
      <c r="LUN3" s="1" t="s">
        <v>642</v>
      </c>
      <c r="LUO3" s="1" t="s">
        <v>642</v>
      </c>
      <c r="LUP3" s="1" t="s">
        <v>642</v>
      </c>
      <c r="LUQ3" s="1" t="s">
        <v>642</v>
      </c>
      <c r="LUR3" s="1" t="s">
        <v>642</v>
      </c>
      <c r="LUS3" s="1" t="s">
        <v>642</v>
      </c>
      <c r="LUT3" s="1" t="s">
        <v>642</v>
      </c>
      <c r="LUU3" s="1" t="s">
        <v>642</v>
      </c>
      <c r="LUV3" s="1" t="s">
        <v>642</v>
      </c>
      <c r="LUW3" s="1" t="s">
        <v>642</v>
      </c>
      <c r="LUX3" s="1" t="s">
        <v>642</v>
      </c>
      <c r="LUY3" s="1" t="s">
        <v>642</v>
      </c>
      <c r="LUZ3" s="1" t="s">
        <v>642</v>
      </c>
      <c r="LVA3" s="1" t="s">
        <v>642</v>
      </c>
      <c r="LVB3" s="1" t="s">
        <v>642</v>
      </c>
      <c r="LVC3" s="1" t="s">
        <v>642</v>
      </c>
      <c r="LVD3" s="1" t="s">
        <v>642</v>
      </c>
      <c r="LVE3" s="1" t="s">
        <v>642</v>
      </c>
      <c r="LVF3" s="1" t="s">
        <v>642</v>
      </c>
      <c r="LVG3" s="1" t="s">
        <v>642</v>
      </c>
      <c r="LVH3" s="1" t="s">
        <v>642</v>
      </c>
      <c r="LVI3" s="1" t="s">
        <v>642</v>
      </c>
      <c r="LVJ3" s="1" t="s">
        <v>642</v>
      </c>
      <c r="LVK3" s="1" t="s">
        <v>642</v>
      </c>
      <c r="LVL3" s="1" t="s">
        <v>642</v>
      </c>
      <c r="LVM3" s="1" t="s">
        <v>642</v>
      </c>
      <c r="LVN3" s="1" t="s">
        <v>642</v>
      </c>
      <c r="LVO3" s="1" t="s">
        <v>642</v>
      </c>
      <c r="LVP3" s="1" t="s">
        <v>642</v>
      </c>
      <c r="LVQ3" s="1" t="s">
        <v>642</v>
      </c>
      <c r="LVR3" s="1" t="s">
        <v>642</v>
      </c>
      <c r="LVS3" s="1" t="s">
        <v>642</v>
      </c>
      <c r="LVT3" s="1" t="s">
        <v>642</v>
      </c>
      <c r="LVU3" s="1" t="s">
        <v>642</v>
      </c>
      <c r="LVV3" s="1" t="s">
        <v>642</v>
      </c>
      <c r="LVW3" s="1" t="s">
        <v>642</v>
      </c>
      <c r="LVX3" s="1" t="s">
        <v>642</v>
      </c>
      <c r="LVY3" s="1" t="s">
        <v>642</v>
      </c>
      <c r="LVZ3" s="1" t="s">
        <v>642</v>
      </c>
      <c r="LWA3" s="1" t="s">
        <v>642</v>
      </c>
      <c r="LWB3" s="1" t="s">
        <v>642</v>
      </c>
      <c r="LWC3" s="1" t="s">
        <v>642</v>
      </c>
      <c r="LWD3" s="1" t="s">
        <v>642</v>
      </c>
      <c r="LWE3" s="1" t="s">
        <v>642</v>
      </c>
      <c r="LWF3" s="1" t="s">
        <v>642</v>
      </c>
      <c r="LWG3" s="1" t="s">
        <v>642</v>
      </c>
      <c r="LWH3" s="1" t="s">
        <v>642</v>
      </c>
      <c r="LWI3" s="1" t="s">
        <v>642</v>
      </c>
      <c r="LWJ3" s="1" t="s">
        <v>642</v>
      </c>
      <c r="LWK3" s="1" t="s">
        <v>642</v>
      </c>
      <c r="LWL3" s="1" t="s">
        <v>642</v>
      </c>
      <c r="LWM3" s="1" t="s">
        <v>642</v>
      </c>
      <c r="LWN3" s="1" t="s">
        <v>642</v>
      </c>
      <c r="LWO3" s="1" t="s">
        <v>642</v>
      </c>
      <c r="LWP3" s="1" t="s">
        <v>642</v>
      </c>
      <c r="LWQ3" s="1" t="s">
        <v>642</v>
      </c>
      <c r="LWR3" s="1" t="s">
        <v>642</v>
      </c>
      <c r="LWS3" s="1" t="s">
        <v>642</v>
      </c>
      <c r="LWT3" s="1" t="s">
        <v>642</v>
      </c>
      <c r="LWU3" s="1" t="s">
        <v>642</v>
      </c>
      <c r="LWV3" s="1" t="s">
        <v>642</v>
      </c>
      <c r="LWW3" s="1" t="s">
        <v>642</v>
      </c>
      <c r="LWX3" s="1" t="s">
        <v>642</v>
      </c>
      <c r="LWY3" s="1" t="s">
        <v>642</v>
      </c>
      <c r="LWZ3" s="1" t="s">
        <v>642</v>
      </c>
      <c r="LXA3" s="1" t="s">
        <v>642</v>
      </c>
      <c r="LXB3" s="1" t="s">
        <v>642</v>
      </c>
      <c r="LXC3" s="1" t="s">
        <v>642</v>
      </c>
      <c r="LXD3" s="1" t="s">
        <v>642</v>
      </c>
      <c r="LXE3" s="1" t="s">
        <v>642</v>
      </c>
      <c r="LXF3" s="1" t="s">
        <v>642</v>
      </c>
      <c r="LXG3" s="1" t="s">
        <v>642</v>
      </c>
      <c r="LXH3" s="1" t="s">
        <v>642</v>
      </c>
      <c r="LXI3" s="1" t="s">
        <v>642</v>
      </c>
      <c r="LXJ3" s="1" t="s">
        <v>642</v>
      </c>
      <c r="LXK3" s="1" t="s">
        <v>642</v>
      </c>
      <c r="LXL3" s="1" t="s">
        <v>642</v>
      </c>
      <c r="LXM3" s="1" t="s">
        <v>642</v>
      </c>
      <c r="LXN3" s="1" t="s">
        <v>642</v>
      </c>
      <c r="LXO3" s="1" t="s">
        <v>642</v>
      </c>
      <c r="LXP3" s="1" t="s">
        <v>642</v>
      </c>
      <c r="LXQ3" s="1" t="s">
        <v>642</v>
      </c>
      <c r="LXR3" s="1" t="s">
        <v>642</v>
      </c>
      <c r="LXS3" s="1" t="s">
        <v>642</v>
      </c>
      <c r="LXT3" s="1" t="s">
        <v>642</v>
      </c>
      <c r="LXU3" s="1" t="s">
        <v>642</v>
      </c>
      <c r="LXV3" s="1" t="s">
        <v>642</v>
      </c>
      <c r="LXW3" s="1" t="s">
        <v>642</v>
      </c>
      <c r="LXX3" s="1" t="s">
        <v>642</v>
      </c>
      <c r="LXY3" s="1" t="s">
        <v>642</v>
      </c>
      <c r="LXZ3" s="1" t="s">
        <v>642</v>
      </c>
      <c r="LYA3" s="1" t="s">
        <v>642</v>
      </c>
      <c r="LYB3" s="1" t="s">
        <v>642</v>
      </c>
      <c r="LYC3" s="1" t="s">
        <v>642</v>
      </c>
      <c r="LYD3" s="1" t="s">
        <v>642</v>
      </c>
      <c r="LYE3" s="1" t="s">
        <v>642</v>
      </c>
      <c r="LYF3" s="1" t="s">
        <v>642</v>
      </c>
      <c r="LYG3" s="1" t="s">
        <v>642</v>
      </c>
      <c r="LYH3" s="1" t="s">
        <v>642</v>
      </c>
      <c r="LYI3" s="1" t="s">
        <v>642</v>
      </c>
      <c r="LYJ3" s="1" t="s">
        <v>642</v>
      </c>
      <c r="LYK3" s="1" t="s">
        <v>642</v>
      </c>
      <c r="LYL3" s="1" t="s">
        <v>642</v>
      </c>
      <c r="LYM3" s="1" t="s">
        <v>642</v>
      </c>
      <c r="LYN3" s="1" t="s">
        <v>642</v>
      </c>
      <c r="LYO3" s="1" t="s">
        <v>642</v>
      </c>
      <c r="LYP3" s="1" t="s">
        <v>642</v>
      </c>
      <c r="LYQ3" s="1" t="s">
        <v>642</v>
      </c>
      <c r="LYR3" s="1" t="s">
        <v>642</v>
      </c>
      <c r="LYS3" s="1" t="s">
        <v>642</v>
      </c>
      <c r="LYT3" s="1" t="s">
        <v>642</v>
      </c>
      <c r="LYU3" s="1" t="s">
        <v>642</v>
      </c>
      <c r="LYV3" s="1" t="s">
        <v>642</v>
      </c>
      <c r="LYW3" s="1" t="s">
        <v>642</v>
      </c>
      <c r="LYX3" s="1" t="s">
        <v>642</v>
      </c>
      <c r="LYY3" s="1" t="s">
        <v>642</v>
      </c>
      <c r="LYZ3" s="1" t="s">
        <v>642</v>
      </c>
      <c r="LZA3" s="1" t="s">
        <v>642</v>
      </c>
      <c r="LZB3" s="1" t="s">
        <v>642</v>
      </c>
      <c r="LZC3" s="1" t="s">
        <v>642</v>
      </c>
      <c r="LZD3" s="1" t="s">
        <v>642</v>
      </c>
      <c r="LZE3" s="1" t="s">
        <v>642</v>
      </c>
      <c r="LZF3" s="1" t="s">
        <v>642</v>
      </c>
      <c r="LZG3" s="1" t="s">
        <v>642</v>
      </c>
      <c r="LZH3" s="1" t="s">
        <v>642</v>
      </c>
      <c r="LZI3" s="1" t="s">
        <v>642</v>
      </c>
      <c r="LZJ3" s="1" t="s">
        <v>642</v>
      </c>
      <c r="LZK3" s="1" t="s">
        <v>642</v>
      </c>
      <c r="LZL3" s="1" t="s">
        <v>642</v>
      </c>
      <c r="LZM3" s="1" t="s">
        <v>642</v>
      </c>
      <c r="LZN3" s="1" t="s">
        <v>642</v>
      </c>
      <c r="LZO3" s="1" t="s">
        <v>642</v>
      </c>
      <c r="LZP3" s="1" t="s">
        <v>642</v>
      </c>
      <c r="LZQ3" s="1" t="s">
        <v>642</v>
      </c>
      <c r="LZR3" s="1" t="s">
        <v>642</v>
      </c>
      <c r="LZS3" s="1" t="s">
        <v>642</v>
      </c>
      <c r="LZT3" s="1" t="s">
        <v>642</v>
      </c>
      <c r="LZU3" s="1" t="s">
        <v>642</v>
      </c>
      <c r="LZV3" s="1" t="s">
        <v>642</v>
      </c>
      <c r="LZW3" s="1" t="s">
        <v>642</v>
      </c>
      <c r="LZX3" s="1" t="s">
        <v>642</v>
      </c>
      <c r="LZY3" s="1" t="s">
        <v>642</v>
      </c>
      <c r="LZZ3" s="1" t="s">
        <v>642</v>
      </c>
      <c r="MAA3" s="1" t="s">
        <v>642</v>
      </c>
      <c r="MAB3" s="1" t="s">
        <v>642</v>
      </c>
      <c r="MAC3" s="1" t="s">
        <v>642</v>
      </c>
      <c r="MAD3" s="1" t="s">
        <v>642</v>
      </c>
      <c r="MAE3" s="1" t="s">
        <v>642</v>
      </c>
      <c r="MAF3" s="1" t="s">
        <v>642</v>
      </c>
      <c r="MAG3" s="1" t="s">
        <v>642</v>
      </c>
      <c r="MAH3" s="1" t="s">
        <v>642</v>
      </c>
      <c r="MAI3" s="1" t="s">
        <v>642</v>
      </c>
      <c r="MAJ3" s="1" t="s">
        <v>642</v>
      </c>
      <c r="MAK3" s="1" t="s">
        <v>642</v>
      </c>
      <c r="MAL3" s="1" t="s">
        <v>642</v>
      </c>
      <c r="MAM3" s="1" t="s">
        <v>642</v>
      </c>
      <c r="MAN3" s="1" t="s">
        <v>642</v>
      </c>
      <c r="MAO3" s="1" t="s">
        <v>642</v>
      </c>
      <c r="MAP3" s="1" t="s">
        <v>642</v>
      </c>
      <c r="MAQ3" s="1" t="s">
        <v>642</v>
      </c>
      <c r="MAR3" s="1" t="s">
        <v>642</v>
      </c>
      <c r="MAS3" s="1" t="s">
        <v>642</v>
      </c>
      <c r="MAT3" s="1" t="s">
        <v>642</v>
      </c>
      <c r="MAU3" s="1" t="s">
        <v>642</v>
      </c>
      <c r="MAV3" s="1" t="s">
        <v>642</v>
      </c>
      <c r="MAW3" s="1" t="s">
        <v>642</v>
      </c>
      <c r="MAX3" s="1" t="s">
        <v>642</v>
      </c>
      <c r="MAY3" s="1" t="s">
        <v>642</v>
      </c>
      <c r="MAZ3" s="1" t="s">
        <v>642</v>
      </c>
      <c r="MBA3" s="1" t="s">
        <v>642</v>
      </c>
      <c r="MBB3" s="1" t="s">
        <v>642</v>
      </c>
      <c r="MBC3" s="1" t="s">
        <v>642</v>
      </c>
      <c r="MBD3" s="1" t="s">
        <v>642</v>
      </c>
      <c r="MBE3" s="1" t="s">
        <v>642</v>
      </c>
      <c r="MBF3" s="1" t="s">
        <v>642</v>
      </c>
      <c r="MBG3" s="1" t="s">
        <v>642</v>
      </c>
      <c r="MBH3" s="1" t="s">
        <v>642</v>
      </c>
      <c r="MBI3" s="1" t="s">
        <v>642</v>
      </c>
      <c r="MBJ3" s="1" t="s">
        <v>642</v>
      </c>
      <c r="MBK3" s="1" t="s">
        <v>642</v>
      </c>
      <c r="MBL3" s="1" t="s">
        <v>642</v>
      </c>
      <c r="MBM3" s="1" t="s">
        <v>642</v>
      </c>
      <c r="MBN3" s="1" t="s">
        <v>642</v>
      </c>
      <c r="MBO3" s="1" t="s">
        <v>642</v>
      </c>
      <c r="MBP3" s="1" t="s">
        <v>642</v>
      </c>
      <c r="MBQ3" s="1" t="s">
        <v>642</v>
      </c>
      <c r="MBR3" s="1" t="s">
        <v>642</v>
      </c>
      <c r="MBS3" s="1" t="s">
        <v>642</v>
      </c>
      <c r="MBT3" s="1" t="s">
        <v>642</v>
      </c>
      <c r="MBU3" s="1" t="s">
        <v>642</v>
      </c>
      <c r="MBV3" s="1" t="s">
        <v>642</v>
      </c>
      <c r="MBW3" s="1" t="s">
        <v>642</v>
      </c>
      <c r="MBX3" s="1" t="s">
        <v>642</v>
      </c>
      <c r="MBY3" s="1" t="s">
        <v>642</v>
      </c>
      <c r="MBZ3" s="1" t="s">
        <v>642</v>
      </c>
      <c r="MCA3" s="1" t="s">
        <v>642</v>
      </c>
      <c r="MCB3" s="1" t="s">
        <v>642</v>
      </c>
      <c r="MCC3" s="1" t="s">
        <v>642</v>
      </c>
      <c r="MCD3" s="1" t="s">
        <v>642</v>
      </c>
      <c r="MCE3" s="1" t="s">
        <v>642</v>
      </c>
      <c r="MCF3" s="1" t="s">
        <v>642</v>
      </c>
      <c r="MCG3" s="1" t="s">
        <v>642</v>
      </c>
      <c r="MCH3" s="1" t="s">
        <v>642</v>
      </c>
      <c r="MCI3" s="1" t="s">
        <v>642</v>
      </c>
      <c r="MCJ3" s="1" t="s">
        <v>642</v>
      </c>
      <c r="MCK3" s="1" t="s">
        <v>642</v>
      </c>
      <c r="MCL3" s="1" t="s">
        <v>642</v>
      </c>
      <c r="MCM3" s="1" t="s">
        <v>642</v>
      </c>
      <c r="MCN3" s="1" t="s">
        <v>642</v>
      </c>
      <c r="MCO3" s="1" t="s">
        <v>642</v>
      </c>
      <c r="MCP3" s="1" t="s">
        <v>642</v>
      </c>
      <c r="MCQ3" s="1" t="s">
        <v>642</v>
      </c>
      <c r="MCR3" s="1" t="s">
        <v>642</v>
      </c>
      <c r="MCS3" s="1" t="s">
        <v>642</v>
      </c>
      <c r="MCT3" s="1" t="s">
        <v>642</v>
      </c>
      <c r="MCU3" s="1" t="s">
        <v>642</v>
      </c>
      <c r="MCV3" s="1" t="s">
        <v>642</v>
      </c>
      <c r="MCW3" s="1" t="s">
        <v>642</v>
      </c>
      <c r="MCX3" s="1" t="s">
        <v>642</v>
      </c>
      <c r="MCY3" s="1" t="s">
        <v>642</v>
      </c>
      <c r="MCZ3" s="1" t="s">
        <v>642</v>
      </c>
      <c r="MDA3" s="1" t="s">
        <v>642</v>
      </c>
      <c r="MDB3" s="1" t="s">
        <v>642</v>
      </c>
      <c r="MDC3" s="1" t="s">
        <v>642</v>
      </c>
      <c r="MDD3" s="1" t="s">
        <v>642</v>
      </c>
      <c r="MDE3" s="1" t="s">
        <v>642</v>
      </c>
      <c r="MDF3" s="1" t="s">
        <v>642</v>
      </c>
      <c r="MDG3" s="1" t="s">
        <v>642</v>
      </c>
      <c r="MDH3" s="1" t="s">
        <v>642</v>
      </c>
      <c r="MDI3" s="1" t="s">
        <v>642</v>
      </c>
      <c r="MDJ3" s="1" t="s">
        <v>642</v>
      </c>
      <c r="MDK3" s="1" t="s">
        <v>642</v>
      </c>
      <c r="MDL3" s="1" t="s">
        <v>642</v>
      </c>
      <c r="MDM3" s="1" t="s">
        <v>642</v>
      </c>
      <c r="MDN3" s="1" t="s">
        <v>642</v>
      </c>
      <c r="MDO3" s="1" t="s">
        <v>642</v>
      </c>
      <c r="MDP3" s="1" t="s">
        <v>642</v>
      </c>
      <c r="MDQ3" s="1" t="s">
        <v>642</v>
      </c>
      <c r="MDR3" s="1" t="s">
        <v>642</v>
      </c>
      <c r="MDS3" s="1" t="s">
        <v>642</v>
      </c>
      <c r="MDT3" s="1" t="s">
        <v>642</v>
      </c>
      <c r="MDU3" s="1" t="s">
        <v>642</v>
      </c>
      <c r="MDV3" s="1" t="s">
        <v>642</v>
      </c>
      <c r="MDW3" s="1" t="s">
        <v>642</v>
      </c>
      <c r="MDX3" s="1" t="s">
        <v>642</v>
      </c>
      <c r="MDY3" s="1" t="s">
        <v>642</v>
      </c>
      <c r="MDZ3" s="1" t="s">
        <v>642</v>
      </c>
      <c r="MEA3" s="1" t="s">
        <v>642</v>
      </c>
      <c r="MEB3" s="1" t="s">
        <v>642</v>
      </c>
      <c r="MEC3" s="1" t="s">
        <v>642</v>
      </c>
      <c r="MED3" s="1" t="s">
        <v>642</v>
      </c>
      <c r="MEE3" s="1" t="s">
        <v>642</v>
      </c>
      <c r="MEF3" s="1" t="s">
        <v>642</v>
      </c>
      <c r="MEG3" s="1" t="s">
        <v>642</v>
      </c>
      <c r="MEH3" s="1" t="s">
        <v>642</v>
      </c>
      <c r="MEI3" s="1" t="s">
        <v>642</v>
      </c>
      <c r="MEJ3" s="1" t="s">
        <v>642</v>
      </c>
      <c r="MEK3" s="1" t="s">
        <v>642</v>
      </c>
      <c r="MEL3" s="1" t="s">
        <v>642</v>
      </c>
      <c r="MEM3" s="1" t="s">
        <v>642</v>
      </c>
      <c r="MEN3" s="1" t="s">
        <v>642</v>
      </c>
      <c r="MEO3" s="1" t="s">
        <v>642</v>
      </c>
      <c r="MEP3" s="1" t="s">
        <v>642</v>
      </c>
      <c r="MEQ3" s="1" t="s">
        <v>642</v>
      </c>
      <c r="MER3" s="1" t="s">
        <v>642</v>
      </c>
      <c r="MES3" s="1" t="s">
        <v>642</v>
      </c>
      <c r="MET3" s="1" t="s">
        <v>642</v>
      </c>
      <c r="MEU3" s="1" t="s">
        <v>642</v>
      </c>
      <c r="MEV3" s="1" t="s">
        <v>642</v>
      </c>
      <c r="MEW3" s="1" t="s">
        <v>642</v>
      </c>
      <c r="MEX3" s="1" t="s">
        <v>642</v>
      </c>
      <c r="MEY3" s="1" t="s">
        <v>642</v>
      </c>
      <c r="MEZ3" s="1" t="s">
        <v>642</v>
      </c>
      <c r="MFA3" s="1" t="s">
        <v>642</v>
      </c>
      <c r="MFB3" s="1" t="s">
        <v>642</v>
      </c>
      <c r="MFC3" s="1" t="s">
        <v>642</v>
      </c>
      <c r="MFD3" s="1" t="s">
        <v>642</v>
      </c>
      <c r="MFE3" s="1" t="s">
        <v>642</v>
      </c>
      <c r="MFF3" s="1" t="s">
        <v>642</v>
      </c>
      <c r="MFG3" s="1" t="s">
        <v>642</v>
      </c>
      <c r="MFH3" s="1" t="s">
        <v>642</v>
      </c>
      <c r="MFI3" s="1" t="s">
        <v>642</v>
      </c>
      <c r="MFJ3" s="1" t="s">
        <v>642</v>
      </c>
      <c r="MFK3" s="1" t="s">
        <v>642</v>
      </c>
      <c r="MFL3" s="1" t="s">
        <v>642</v>
      </c>
      <c r="MFM3" s="1" t="s">
        <v>642</v>
      </c>
      <c r="MFN3" s="1" t="s">
        <v>642</v>
      </c>
      <c r="MFO3" s="1" t="s">
        <v>642</v>
      </c>
      <c r="MFP3" s="1" t="s">
        <v>642</v>
      </c>
      <c r="MFQ3" s="1" t="s">
        <v>642</v>
      </c>
      <c r="MFR3" s="1" t="s">
        <v>642</v>
      </c>
      <c r="MFS3" s="1" t="s">
        <v>642</v>
      </c>
      <c r="MFT3" s="1" t="s">
        <v>642</v>
      </c>
      <c r="MFU3" s="1" t="s">
        <v>642</v>
      </c>
      <c r="MFV3" s="1" t="s">
        <v>642</v>
      </c>
      <c r="MFW3" s="1" t="s">
        <v>642</v>
      </c>
      <c r="MFX3" s="1" t="s">
        <v>642</v>
      </c>
      <c r="MFY3" s="1" t="s">
        <v>642</v>
      </c>
      <c r="MFZ3" s="1" t="s">
        <v>642</v>
      </c>
      <c r="MGA3" s="1" t="s">
        <v>642</v>
      </c>
      <c r="MGB3" s="1" t="s">
        <v>642</v>
      </c>
      <c r="MGC3" s="1" t="s">
        <v>642</v>
      </c>
      <c r="MGD3" s="1" t="s">
        <v>642</v>
      </c>
      <c r="MGE3" s="1" t="s">
        <v>642</v>
      </c>
      <c r="MGF3" s="1" t="s">
        <v>642</v>
      </c>
      <c r="MGG3" s="1" t="s">
        <v>642</v>
      </c>
      <c r="MGH3" s="1" t="s">
        <v>642</v>
      </c>
      <c r="MGI3" s="1" t="s">
        <v>642</v>
      </c>
      <c r="MGJ3" s="1" t="s">
        <v>642</v>
      </c>
      <c r="MGK3" s="1" t="s">
        <v>642</v>
      </c>
      <c r="MGL3" s="1" t="s">
        <v>642</v>
      </c>
      <c r="MGM3" s="1" t="s">
        <v>642</v>
      </c>
      <c r="MGN3" s="1" t="s">
        <v>642</v>
      </c>
      <c r="MGO3" s="1" t="s">
        <v>642</v>
      </c>
      <c r="MGP3" s="1" t="s">
        <v>642</v>
      </c>
      <c r="MGQ3" s="1" t="s">
        <v>642</v>
      </c>
      <c r="MGR3" s="1" t="s">
        <v>642</v>
      </c>
      <c r="MGS3" s="1" t="s">
        <v>642</v>
      </c>
      <c r="MGT3" s="1" t="s">
        <v>642</v>
      </c>
      <c r="MGU3" s="1" t="s">
        <v>642</v>
      </c>
      <c r="MGV3" s="1" t="s">
        <v>642</v>
      </c>
      <c r="MGW3" s="1" t="s">
        <v>642</v>
      </c>
      <c r="MGX3" s="1" t="s">
        <v>642</v>
      </c>
      <c r="MGY3" s="1" t="s">
        <v>642</v>
      </c>
      <c r="MGZ3" s="1" t="s">
        <v>642</v>
      </c>
      <c r="MHA3" s="1" t="s">
        <v>642</v>
      </c>
      <c r="MHB3" s="1" t="s">
        <v>642</v>
      </c>
      <c r="MHC3" s="1" t="s">
        <v>642</v>
      </c>
      <c r="MHD3" s="1" t="s">
        <v>642</v>
      </c>
      <c r="MHE3" s="1" t="s">
        <v>642</v>
      </c>
      <c r="MHF3" s="1" t="s">
        <v>642</v>
      </c>
      <c r="MHG3" s="1" t="s">
        <v>642</v>
      </c>
      <c r="MHH3" s="1" t="s">
        <v>642</v>
      </c>
      <c r="MHI3" s="1" t="s">
        <v>642</v>
      </c>
      <c r="MHJ3" s="1" t="s">
        <v>642</v>
      </c>
      <c r="MHK3" s="1" t="s">
        <v>642</v>
      </c>
      <c r="MHL3" s="1" t="s">
        <v>642</v>
      </c>
      <c r="MHM3" s="1" t="s">
        <v>642</v>
      </c>
      <c r="MHN3" s="1" t="s">
        <v>642</v>
      </c>
      <c r="MHO3" s="1" t="s">
        <v>642</v>
      </c>
      <c r="MHP3" s="1" t="s">
        <v>642</v>
      </c>
      <c r="MHQ3" s="1" t="s">
        <v>642</v>
      </c>
      <c r="MHR3" s="1" t="s">
        <v>642</v>
      </c>
      <c r="MHS3" s="1" t="s">
        <v>642</v>
      </c>
      <c r="MHT3" s="1" t="s">
        <v>642</v>
      </c>
      <c r="MHU3" s="1" t="s">
        <v>642</v>
      </c>
      <c r="MHV3" s="1" t="s">
        <v>642</v>
      </c>
      <c r="MHW3" s="1" t="s">
        <v>642</v>
      </c>
      <c r="MHX3" s="1" t="s">
        <v>642</v>
      </c>
      <c r="MHY3" s="1" t="s">
        <v>642</v>
      </c>
      <c r="MHZ3" s="1" t="s">
        <v>642</v>
      </c>
      <c r="MIA3" s="1" t="s">
        <v>642</v>
      </c>
      <c r="MIB3" s="1" t="s">
        <v>642</v>
      </c>
      <c r="MIC3" s="1" t="s">
        <v>642</v>
      </c>
      <c r="MID3" s="1" t="s">
        <v>642</v>
      </c>
      <c r="MIE3" s="1" t="s">
        <v>642</v>
      </c>
      <c r="MIF3" s="1" t="s">
        <v>642</v>
      </c>
      <c r="MIG3" s="1" t="s">
        <v>642</v>
      </c>
      <c r="MIH3" s="1" t="s">
        <v>642</v>
      </c>
      <c r="MII3" s="1" t="s">
        <v>642</v>
      </c>
      <c r="MIJ3" s="1" t="s">
        <v>642</v>
      </c>
      <c r="MIK3" s="1" t="s">
        <v>642</v>
      </c>
      <c r="MIL3" s="1" t="s">
        <v>642</v>
      </c>
      <c r="MIM3" s="1" t="s">
        <v>642</v>
      </c>
      <c r="MIN3" s="1" t="s">
        <v>642</v>
      </c>
      <c r="MIO3" s="1" t="s">
        <v>642</v>
      </c>
      <c r="MIP3" s="1" t="s">
        <v>642</v>
      </c>
      <c r="MIQ3" s="1" t="s">
        <v>642</v>
      </c>
      <c r="MIR3" s="1" t="s">
        <v>642</v>
      </c>
      <c r="MIS3" s="1" t="s">
        <v>642</v>
      </c>
      <c r="MIT3" s="1" t="s">
        <v>642</v>
      </c>
      <c r="MIU3" s="1" t="s">
        <v>642</v>
      </c>
      <c r="MIV3" s="1" t="s">
        <v>642</v>
      </c>
      <c r="MIW3" s="1" t="s">
        <v>642</v>
      </c>
      <c r="MIX3" s="1" t="s">
        <v>642</v>
      </c>
      <c r="MIY3" s="1" t="s">
        <v>642</v>
      </c>
      <c r="MIZ3" s="1" t="s">
        <v>642</v>
      </c>
      <c r="MJA3" s="1" t="s">
        <v>642</v>
      </c>
      <c r="MJB3" s="1" t="s">
        <v>642</v>
      </c>
      <c r="MJC3" s="1" t="s">
        <v>642</v>
      </c>
      <c r="MJD3" s="1" t="s">
        <v>642</v>
      </c>
      <c r="MJE3" s="1" t="s">
        <v>642</v>
      </c>
      <c r="MJF3" s="1" t="s">
        <v>642</v>
      </c>
      <c r="MJG3" s="1" t="s">
        <v>642</v>
      </c>
      <c r="MJH3" s="1" t="s">
        <v>642</v>
      </c>
      <c r="MJI3" s="1" t="s">
        <v>642</v>
      </c>
      <c r="MJJ3" s="1" t="s">
        <v>642</v>
      </c>
      <c r="MJK3" s="1" t="s">
        <v>642</v>
      </c>
      <c r="MJL3" s="1" t="s">
        <v>642</v>
      </c>
      <c r="MJM3" s="1" t="s">
        <v>642</v>
      </c>
      <c r="MJN3" s="1" t="s">
        <v>642</v>
      </c>
      <c r="MJO3" s="1" t="s">
        <v>642</v>
      </c>
      <c r="MJP3" s="1" t="s">
        <v>642</v>
      </c>
      <c r="MJQ3" s="1" t="s">
        <v>642</v>
      </c>
      <c r="MJR3" s="1" t="s">
        <v>642</v>
      </c>
      <c r="MJS3" s="1" t="s">
        <v>642</v>
      </c>
      <c r="MJT3" s="1" t="s">
        <v>642</v>
      </c>
      <c r="MJU3" s="1" t="s">
        <v>642</v>
      </c>
      <c r="MJV3" s="1" t="s">
        <v>642</v>
      </c>
      <c r="MJW3" s="1" t="s">
        <v>642</v>
      </c>
      <c r="MJX3" s="1" t="s">
        <v>642</v>
      </c>
      <c r="MJY3" s="1" t="s">
        <v>642</v>
      </c>
      <c r="MJZ3" s="1" t="s">
        <v>642</v>
      </c>
      <c r="MKA3" s="1" t="s">
        <v>642</v>
      </c>
      <c r="MKB3" s="1" t="s">
        <v>642</v>
      </c>
      <c r="MKC3" s="1" t="s">
        <v>642</v>
      </c>
      <c r="MKD3" s="1" t="s">
        <v>642</v>
      </c>
      <c r="MKE3" s="1" t="s">
        <v>642</v>
      </c>
      <c r="MKF3" s="1" t="s">
        <v>642</v>
      </c>
      <c r="MKG3" s="1" t="s">
        <v>642</v>
      </c>
      <c r="MKH3" s="1" t="s">
        <v>642</v>
      </c>
      <c r="MKI3" s="1" t="s">
        <v>642</v>
      </c>
      <c r="MKJ3" s="1" t="s">
        <v>642</v>
      </c>
      <c r="MKK3" s="1" t="s">
        <v>642</v>
      </c>
      <c r="MKL3" s="1" t="s">
        <v>642</v>
      </c>
      <c r="MKM3" s="1" t="s">
        <v>642</v>
      </c>
      <c r="MKN3" s="1" t="s">
        <v>642</v>
      </c>
      <c r="MKO3" s="1" t="s">
        <v>642</v>
      </c>
      <c r="MKP3" s="1" t="s">
        <v>642</v>
      </c>
      <c r="MKQ3" s="1" t="s">
        <v>642</v>
      </c>
      <c r="MKR3" s="1" t="s">
        <v>642</v>
      </c>
      <c r="MKS3" s="1" t="s">
        <v>642</v>
      </c>
      <c r="MKT3" s="1" t="s">
        <v>642</v>
      </c>
      <c r="MKU3" s="1" t="s">
        <v>642</v>
      </c>
      <c r="MKV3" s="1" t="s">
        <v>642</v>
      </c>
      <c r="MKW3" s="1" t="s">
        <v>642</v>
      </c>
      <c r="MKX3" s="1" t="s">
        <v>642</v>
      </c>
      <c r="MKY3" s="1" t="s">
        <v>642</v>
      </c>
      <c r="MKZ3" s="1" t="s">
        <v>642</v>
      </c>
      <c r="MLA3" s="1" t="s">
        <v>642</v>
      </c>
      <c r="MLB3" s="1" t="s">
        <v>642</v>
      </c>
      <c r="MLC3" s="1" t="s">
        <v>642</v>
      </c>
      <c r="MLD3" s="1" t="s">
        <v>642</v>
      </c>
      <c r="MLE3" s="1" t="s">
        <v>642</v>
      </c>
      <c r="MLF3" s="1" t="s">
        <v>642</v>
      </c>
      <c r="MLG3" s="1" t="s">
        <v>642</v>
      </c>
      <c r="MLH3" s="1" t="s">
        <v>642</v>
      </c>
      <c r="MLI3" s="1" t="s">
        <v>642</v>
      </c>
      <c r="MLJ3" s="1" t="s">
        <v>642</v>
      </c>
      <c r="MLK3" s="1" t="s">
        <v>642</v>
      </c>
      <c r="MLL3" s="1" t="s">
        <v>642</v>
      </c>
      <c r="MLM3" s="1" t="s">
        <v>642</v>
      </c>
      <c r="MLN3" s="1" t="s">
        <v>642</v>
      </c>
      <c r="MLO3" s="1" t="s">
        <v>642</v>
      </c>
      <c r="MLP3" s="1" t="s">
        <v>642</v>
      </c>
      <c r="MLQ3" s="1" t="s">
        <v>642</v>
      </c>
      <c r="MLR3" s="1" t="s">
        <v>642</v>
      </c>
      <c r="MLS3" s="1" t="s">
        <v>642</v>
      </c>
      <c r="MLT3" s="1" t="s">
        <v>642</v>
      </c>
      <c r="MLU3" s="1" t="s">
        <v>642</v>
      </c>
      <c r="MLV3" s="1" t="s">
        <v>642</v>
      </c>
      <c r="MLW3" s="1" t="s">
        <v>642</v>
      </c>
      <c r="MLX3" s="1" t="s">
        <v>642</v>
      </c>
      <c r="MLY3" s="1" t="s">
        <v>642</v>
      </c>
      <c r="MLZ3" s="1" t="s">
        <v>642</v>
      </c>
      <c r="MMA3" s="1" t="s">
        <v>642</v>
      </c>
      <c r="MMB3" s="1" t="s">
        <v>642</v>
      </c>
      <c r="MMC3" s="1" t="s">
        <v>642</v>
      </c>
      <c r="MMD3" s="1" t="s">
        <v>642</v>
      </c>
      <c r="MME3" s="1" t="s">
        <v>642</v>
      </c>
      <c r="MMF3" s="1" t="s">
        <v>642</v>
      </c>
      <c r="MMG3" s="1" t="s">
        <v>642</v>
      </c>
      <c r="MMH3" s="1" t="s">
        <v>642</v>
      </c>
      <c r="MMI3" s="1" t="s">
        <v>642</v>
      </c>
      <c r="MMJ3" s="1" t="s">
        <v>642</v>
      </c>
      <c r="MMK3" s="1" t="s">
        <v>642</v>
      </c>
      <c r="MML3" s="1" t="s">
        <v>642</v>
      </c>
      <c r="MMM3" s="1" t="s">
        <v>642</v>
      </c>
      <c r="MMN3" s="1" t="s">
        <v>642</v>
      </c>
      <c r="MMO3" s="1" t="s">
        <v>642</v>
      </c>
      <c r="MMP3" s="1" t="s">
        <v>642</v>
      </c>
      <c r="MMQ3" s="1" t="s">
        <v>642</v>
      </c>
      <c r="MMR3" s="1" t="s">
        <v>642</v>
      </c>
      <c r="MMS3" s="1" t="s">
        <v>642</v>
      </c>
      <c r="MMT3" s="1" t="s">
        <v>642</v>
      </c>
      <c r="MMU3" s="1" t="s">
        <v>642</v>
      </c>
      <c r="MMV3" s="1" t="s">
        <v>642</v>
      </c>
      <c r="MMW3" s="1" t="s">
        <v>642</v>
      </c>
      <c r="MMX3" s="1" t="s">
        <v>642</v>
      </c>
      <c r="MMY3" s="1" t="s">
        <v>642</v>
      </c>
      <c r="MMZ3" s="1" t="s">
        <v>642</v>
      </c>
      <c r="MNA3" s="1" t="s">
        <v>642</v>
      </c>
      <c r="MNB3" s="1" t="s">
        <v>642</v>
      </c>
      <c r="MNC3" s="1" t="s">
        <v>642</v>
      </c>
      <c r="MND3" s="1" t="s">
        <v>642</v>
      </c>
      <c r="MNE3" s="1" t="s">
        <v>642</v>
      </c>
      <c r="MNF3" s="1" t="s">
        <v>642</v>
      </c>
      <c r="MNG3" s="1" t="s">
        <v>642</v>
      </c>
      <c r="MNH3" s="1" t="s">
        <v>642</v>
      </c>
      <c r="MNI3" s="1" t="s">
        <v>642</v>
      </c>
      <c r="MNJ3" s="1" t="s">
        <v>642</v>
      </c>
      <c r="MNK3" s="1" t="s">
        <v>642</v>
      </c>
      <c r="MNL3" s="1" t="s">
        <v>642</v>
      </c>
      <c r="MNM3" s="1" t="s">
        <v>642</v>
      </c>
      <c r="MNN3" s="1" t="s">
        <v>642</v>
      </c>
      <c r="MNO3" s="1" t="s">
        <v>642</v>
      </c>
      <c r="MNP3" s="1" t="s">
        <v>642</v>
      </c>
      <c r="MNQ3" s="1" t="s">
        <v>642</v>
      </c>
      <c r="MNR3" s="1" t="s">
        <v>642</v>
      </c>
      <c r="MNS3" s="1" t="s">
        <v>642</v>
      </c>
      <c r="MNT3" s="1" t="s">
        <v>642</v>
      </c>
      <c r="MNU3" s="1" t="s">
        <v>642</v>
      </c>
      <c r="MNV3" s="1" t="s">
        <v>642</v>
      </c>
      <c r="MNW3" s="1" t="s">
        <v>642</v>
      </c>
      <c r="MNX3" s="1" t="s">
        <v>642</v>
      </c>
      <c r="MNY3" s="1" t="s">
        <v>642</v>
      </c>
      <c r="MNZ3" s="1" t="s">
        <v>642</v>
      </c>
      <c r="MOA3" s="1" t="s">
        <v>642</v>
      </c>
      <c r="MOB3" s="1" t="s">
        <v>642</v>
      </c>
      <c r="MOC3" s="1" t="s">
        <v>642</v>
      </c>
      <c r="MOD3" s="1" t="s">
        <v>642</v>
      </c>
      <c r="MOE3" s="1" t="s">
        <v>642</v>
      </c>
      <c r="MOF3" s="1" t="s">
        <v>642</v>
      </c>
      <c r="MOG3" s="1" t="s">
        <v>642</v>
      </c>
      <c r="MOH3" s="1" t="s">
        <v>642</v>
      </c>
      <c r="MOI3" s="1" t="s">
        <v>642</v>
      </c>
      <c r="MOJ3" s="1" t="s">
        <v>642</v>
      </c>
      <c r="MOK3" s="1" t="s">
        <v>642</v>
      </c>
      <c r="MOL3" s="1" t="s">
        <v>642</v>
      </c>
      <c r="MOM3" s="1" t="s">
        <v>642</v>
      </c>
      <c r="MON3" s="1" t="s">
        <v>642</v>
      </c>
      <c r="MOO3" s="1" t="s">
        <v>642</v>
      </c>
      <c r="MOP3" s="1" t="s">
        <v>642</v>
      </c>
      <c r="MOQ3" s="1" t="s">
        <v>642</v>
      </c>
      <c r="MOR3" s="1" t="s">
        <v>642</v>
      </c>
      <c r="MOS3" s="1" t="s">
        <v>642</v>
      </c>
      <c r="MOT3" s="1" t="s">
        <v>642</v>
      </c>
      <c r="MOU3" s="1" t="s">
        <v>642</v>
      </c>
      <c r="MOV3" s="1" t="s">
        <v>642</v>
      </c>
      <c r="MOW3" s="1" t="s">
        <v>642</v>
      </c>
      <c r="MOX3" s="1" t="s">
        <v>642</v>
      </c>
      <c r="MOY3" s="1" t="s">
        <v>642</v>
      </c>
      <c r="MOZ3" s="1" t="s">
        <v>642</v>
      </c>
      <c r="MPA3" s="1" t="s">
        <v>642</v>
      </c>
      <c r="MPB3" s="1" t="s">
        <v>642</v>
      </c>
      <c r="MPC3" s="1" t="s">
        <v>642</v>
      </c>
      <c r="MPD3" s="1" t="s">
        <v>642</v>
      </c>
      <c r="MPE3" s="1" t="s">
        <v>642</v>
      </c>
      <c r="MPF3" s="1" t="s">
        <v>642</v>
      </c>
      <c r="MPG3" s="1" t="s">
        <v>642</v>
      </c>
      <c r="MPH3" s="1" t="s">
        <v>642</v>
      </c>
      <c r="MPI3" s="1" t="s">
        <v>642</v>
      </c>
      <c r="MPJ3" s="1" t="s">
        <v>642</v>
      </c>
      <c r="MPK3" s="1" t="s">
        <v>642</v>
      </c>
      <c r="MPL3" s="1" t="s">
        <v>642</v>
      </c>
      <c r="MPM3" s="1" t="s">
        <v>642</v>
      </c>
      <c r="MPN3" s="1" t="s">
        <v>642</v>
      </c>
      <c r="MPO3" s="1" t="s">
        <v>642</v>
      </c>
      <c r="MPP3" s="1" t="s">
        <v>642</v>
      </c>
      <c r="MPQ3" s="1" t="s">
        <v>642</v>
      </c>
      <c r="MPR3" s="1" t="s">
        <v>642</v>
      </c>
      <c r="MPS3" s="1" t="s">
        <v>642</v>
      </c>
      <c r="MPT3" s="1" t="s">
        <v>642</v>
      </c>
      <c r="MPU3" s="1" t="s">
        <v>642</v>
      </c>
      <c r="MPV3" s="1" t="s">
        <v>642</v>
      </c>
      <c r="MPW3" s="1" t="s">
        <v>642</v>
      </c>
      <c r="MPX3" s="1" t="s">
        <v>642</v>
      </c>
      <c r="MPY3" s="1" t="s">
        <v>642</v>
      </c>
      <c r="MPZ3" s="1" t="s">
        <v>642</v>
      </c>
      <c r="MQA3" s="1" t="s">
        <v>642</v>
      </c>
      <c r="MQB3" s="1" t="s">
        <v>642</v>
      </c>
      <c r="MQC3" s="1" t="s">
        <v>642</v>
      </c>
      <c r="MQD3" s="1" t="s">
        <v>642</v>
      </c>
      <c r="MQE3" s="1" t="s">
        <v>642</v>
      </c>
      <c r="MQF3" s="1" t="s">
        <v>642</v>
      </c>
      <c r="MQG3" s="1" t="s">
        <v>642</v>
      </c>
      <c r="MQH3" s="1" t="s">
        <v>642</v>
      </c>
      <c r="MQI3" s="1" t="s">
        <v>642</v>
      </c>
      <c r="MQJ3" s="1" t="s">
        <v>642</v>
      </c>
      <c r="MQK3" s="1" t="s">
        <v>642</v>
      </c>
      <c r="MQL3" s="1" t="s">
        <v>642</v>
      </c>
      <c r="MQM3" s="1" t="s">
        <v>642</v>
      </c>
      <c r="MQN3" s="1" t="s">
        <v>642</v>
      </c>
      <c r="MQO3" s="1" t="s">
        <v>642</v>
      </c>
      <c r="MQP3" s="1" t="s">
        <v>642</v>
      </c>
      <c r="MQQ3" s="1" t="s">
        <v>642</v>
      </c>
      <c r="MQR3" s="1" t="s">
        <v>642</v>
      </c>
      <c r="MQS3" s="1" t="s">
        <v>642</v>
      </c>
      <c r="MQT3" s="1" t="s">
        <v>642</v>
      </c>
      <c r="MQU3" s="1" t="s">
        <v>642</v>
      </c>
      <c r="MQV3" s="1" t="s">
        <v>642</v>
      </c>
      <c r="MQW3" s="1" t="s">
        <v>642</v>
      </c>
      <c r="MQX3" s="1" t="s">
        <v>642</v>
      </c>
      <c r="MQY3" s="1" t="s">
        <v>642</v>
      </c>
      <c r="MQZ3" s="1" t="s">
        <v>642</v>
      </c>
      <c r="MRA3" s="1" t="s">
        <v>642</v>
      </c>
      <c r="MRB3" s="1" t="s">
        <v>642</v>
      </c>
      <c r="MRC3" s="1" t="s">
        <v>642</v>
      </c>
      <c r="MRD3" s="1" t="s">
        <v>642</v>
      </c>
      <c r="MRE3" s="1" t="s">
        <v>642</v>
      </c>
      <c r="MRF3" s="1" t="s">
        <v>642</v>
      </c>
      <c r="MRG3" s="1" t="s">
        <v>642</v>
      </c>
      <c r="MRH3" s="1" t="s">
        <v>642</v>
      </c>
      <c r="MRI3" s="1" t="s">
        <v>642</v>
      </c>
      <c r="MRJ3" s="1" t="s">
        <v>642</v>
      </c>
      <c r="MRK3" s="1" t="s">
        <v>642</v>
      </c>
      <c r="MRL3" s="1" t="s">
        <v>642</v>
      </c>
      <c r="MRM3" s="1" t="s">
        <v>642</v>
      </c>
      <c r="MRN3" s="1" t="s">
        <v>642</v>
      </c>
      <c r="MRO3" s="1" t="s">
        <v>642</v>
      </c>
      <c r="MRP3" s="1" t="s">
        <v>642</v>
      </c>
      <c r="MRQ3" s="1" t="s">
        <v>642</v>
      </c>
      <c r="MRR3" s="1" t="s">
        <v>642</v>
      </c>
      <c r="MRS3" s="1" t="s">
        <v>642</v>
      </c>
      <c r="MRT3" s="1" t="s">
        <v>642</v>
      </c>
      <c r="MRU3" s="1" t="s">
        <v>642</v>
      </c>
      <c r="MRV3" s="1" t="s">
        <v>642</v>
      </c>
      <c r="MRW3" s="1" t="s">
        <v>642</v>
      </c>
      <c r="MRX3" s="1" t="s">
        <v>642</v>
      </c>
      <c r="MRY3" s="1" t="s">
        <v>642</v>
      </c>
      <c r="MRZ3" s="1" t="s">
        <v>642</v>
      </c>
      <c r="MSA3" s="1" t="s">
        <v>642</v>
      </c>
      <c r="MSB3" s="1" t="s">
        <v>642</v>
      </c>
      <c r="MSC3" s="1" t="s">
        <v>642</v>
      </c>
      <c r="MSD3" s="1" t="s">
        <v>642</v>
      </c>
      <c r="MSE3" s="1" t="s">
        <v>642</v>
      </c>
      <c r="MSF3" s="1" t="s">
        <v>642</v>
      </c>
      <c r="MSG3" s="1" t="s">
        <v>642</v>
      </c>
      <c r="MSH3" s="1" t="s">
        <v>642</v>
      </c>
      <c r="MSI3" s="1" t="s">
        <v>642</v>
      </c>
      <c r="MSJ3" s="1" t="s">
        <v>642</v>
      </c>
      <c r="MSK3" s="1" t="s">
        <v>642</v>
      </c>
      <c r="MSL3" s="1" t="s">
        <v>642</v>
      </c>
      <c r="MSM3" s="1" t="s">
        <v>642</v>
      </c>
      <c r="MSN3" s="1" t="s">
        <v>642</v>
      </c>
      <c r="MSO3" s="1" t="s">
        <v>642</v>
      </c>
      <c r="MSP3" s="1" t="s">
        <v>642</v>
      </c>
      <c r="MSQ3" s="1" t="s">
        <v>642</v>
      </c>
      <c r="MSR3" s="1" t="s">
        <v>642</v>
      </c>
      <c r="MSS3" s="1" t="s">
        <v>642</v>
      </c>
      <c r="MST3" s="1" t="s">
        <v>642</v>
      </c>
      <c r="MSU3" s="1" t="s">
        <v>642</v>
      </c>
      <c r="MSV3" s="1" t="s">
        <v>642</v>
      </c>
      <c r="MSW3" s="1" t="s">
        <v>642</v>
      </c>
      <c r="MSX3" s="1" t="s">
        <v>642</v>
      </c>
      <c r="MSY3" s="1" t="s">
        <v>642</v>
      </c>
      <c r="MSZ3" s="1" t="s">
        <v>642</v>
      </c>
      <c r="MTA3" s="1" t="s">
        <v>642</v>
      </c>
      <c r="MTB3" s="1" t="s">
        <v>642</v>
      </c>
      <c r="MTC3" s="1" t="s">
        <v>642</v>
      </c>
      <c r="MTD3" s="1" t="s">
        <v>642</v>
      </c>
      <c r="MTE3" s="1" t="s">
        <v>642</v>
      </c>
      <c r="MTF3" s="1" t="s">
        <v>642</v>
      </c>
      <c r="MTG3" s="1" t="s">
        <v>642</v>
      </c>
      <c r="MTH3" s="1" t="s">
        <v>642</v>
      </c>
      <c r="MTI3" s="1" t="s">
        <v>642</v>
      </c>
      <c r="MTJ3" s="1" t="s">
        <v>642</v>
      </c>
      <c r="MTK3" s="1" t="s">
        <v>642</v>
      </c>
      <c r="MTL3" s="1" t="s">
        <v>642</v>
      </c>
      <c r="MTM3" s="1" t="s">
        <v>642</v>
      </c>
      <c r="MTN3" s="1" t="s">
        <v>642</v>
      </c>
      <c r="MTO3" s="1" t="s">
        <v>642</v>
      </c>
      <c r="MTP3" s="1" t="s">
        <v>642</v>
      </c>
      <c r="MTQ3" s="1" t="s">
        <v>642</v>
      </c>
      <c r="MTR3" s="1" t="s">
        <v>642</v>
      </c>
      <c r="MTS3" s="1" t="s">
        <v>642</v>
      </c>
      <c r="MTT3" s="1" t="s">
        <v>642</v>
      </c>
      <c r="MTU3" s="1" t="s">
        <v>642</v>
      </c>
      <c r="MTV3" s="1" t="s">
        <v>642</v>
      </c>
      <c r="MTW3" s="1" t="s">
        <v>642</v>
      </c>
      <c r="MTX3" s="1" t="s">
        <v>642</v>
      </c>
      <c r="MTY3" s="1" t="s">
        <v>642</v>
      </c>
      <c r="MTZ3" s="1" t="s">
        <v>642</v>
      </c>
      <c r="MUA3" s="1" t="s">
        <v>642</v>
      </c>
      <c r="MUB3" s="1" t="s">
        <v>642</v>
      </c>
      <c r="MUC3" s="1" t="s">
        <v>642</v>
      </c>
      <c r="MUD3" s="1" t="s">
        <v>642</v>
      </c>
      <c r="MUE3" s="1" t="s">
        <v>642</v>
      </c>
      <c r="MUF3" s="1" t="s">
        <v>642</v>
      </c>
      <c r="MUG3" s="1" t="s">
        <v>642</v>
      </c>
      <c r="MUH3" s="1" t="s">
        <v>642</v>
      </c>
      <c r="MUI3" s="1" t="s">
        <v>642</v>
      </c>
      <c r="MUJ3" s="1" t="s">
        <v>642</v>
      </c>
      <c r="MUK3" s="1" t="s">
        <v>642</v>
      </c>
      <c r="MUL3" s="1" t="s">
        <v>642</v>
      </c>
      <c r="MUM3" s="1" t="s">
        <v>642</v>
      </c>
      <c r="MUN3" s="1" t="s">
        <v>642</v>
      </c>
      <c r="MUO3" s="1" t="s">
        <v>642</v>
      </c>
      <c r="MUP3" s="1" t="s">
        <v>642</v>
      </c>
      <c r="MUQ3" s="1" t="s">
        <v>642</v>
      </c>
      <c r="MUR3" s="1" t="s">
        <v>642</v>
      </c>
      <c r="MUS3" s="1" t="s">
        <v>642</v>
      </c>
      <c r="MUT3" s="1" t="s">
        <v>642</v>
      </c>
      <c r="MUU3" s="1" t="s">
        <v>642</v>
      </c>
      <c r="MUV3" s="1" t="s">
        <v>642</v>
      </c>
      <c r="MUW3" s="1" t="s">
        <v>642</v>
      </c>
      <c r="MUX3" s="1" t="s">
        <v>642</v>
      </c>
      <c r="MUY3" s="1" t="s">
        <v>642</v>
      </c>
      <c r="MUZ3" s="1" t="s">
        <v>642</v>
      </c>
      <c r="MVA3" s="1" t="s">
        <v>642</v>
      </c>
      <c r="MVB3" s="1" t="s">
        <v>642</v>
      </c>
      <c r="MVC3" s="1" t="s">
        <v>642</v>
      </c>
      <c r="MVD3" s="1" t="s">
        <v>642</v>
      </c>
      <c r="MVE3" s="1" t="s">
        <v>642</v>
      </c>
      <c r="MVF3" s="1" t="s">
        <v>642</v>
      </c>
      <c r="MVG3" s="1" t="s">
        <v>642</v>
      </c>
      <c r="MVH3" s="1" t="s">
        <v>642</v>
      </c>
      <c r="MVI3" s="1" t="s">
        <v>642</v>
      </c>
      <c r="MVJ3" s="1" t="s">
        <v>642</v>
      </c>
      <c r="MVK3" s="1" t="s">
        <v>642</v>
      </c>
      <c r="MVL3" s="1" t="s">
        <v>642</v>
      </c>
      <c r="MVM3" s="1" t="s">
        <v>642</v>
      </c>
      <c r="MVN3" s="1" t="s">
        <v>642</v>
      </c>
      <c r="MVO3" s="1" t="s">
        <v>642</v>
      </c>
      <c r="MVP3" s="1" t="s">
        <v>642</v>
      </c>
      <c r="MVQ3" s="1" t="s">
        <v>642</v>
      </c>
      <c r="MVR3" s="1" t="s">
        <v>642</v>
      </c>
      <c r="MVS3" s="1" t="s">
        <v>642</v>
      </c>
      <c r="MVT3" s="1" t="s">
        <v>642</v>
      </c>
      <c r="MVU3" s="1" t="s">
        <v>642</v>
      </c>
      <c r="MVV3" s="1" t="s">
        <v>642</v>
      </c>
      <c r="MVW3" s="1" t="s">
        <v>642</v>
      </c>
      <c r="MVX3" s="1" t="s">
        <v>642</v>
      </c>
      <c r="MVY3" s="1" t="s">
        <v>642</v>
      </c>
      <c r="MVZ3" s="1" t="s">
        <v>642</v>
      </c>
      <c r="MWA3" s="1" t="s">
        <v>642</v>
      </c>
      <c r="MWB3" s="1" t="s">
        <v>642</v>
      </c>
      <c r="MWC3" s="1" t="s">
        <v>642</v>
      </c>
      <c r="MWD3" s="1" t="s">
        <v>642</v>
      </c>
      <c r="MWE3" s="1" t="s">
        <v>642</v>
      </c>
      <c r="MWF3" s="1" t="s">
        <v>642</v>
      </c>
      <c r="MWG3" s="1" t="s">
        <v>642</v>
      </c>
      <c r="MWH3" s="1" t="s">
        <v>642</v>
      </c>
      <c r="MWI3" s="1" t="s">
        <v>642</v>
      </c>
      <c r="MWJ3" s="1" t="s">
        <v>642</v>
      </c>
      <c r="MWK3" s="1" t="s">
        <v>642</v>
      </c>
      <c r="MWL3" s="1" t="s">
        <v>642</v>
      </c>
      <c r="MWM3" s="1" t="s">
        <v>642</v>
      </c>
      <c r="MWN3" s="1" t="s">
        <v>642</v>
      </c>
      <c r="MWO3" s="1" t="s">
        <v>642</v>
      </c>
      <c r="MWP3" s="1" t="s">
        <v>642</v>
      </c>
      <c r="MWQ3" s="1" t="s">
        <v>642</v>
      </c>
      <c r="MWR3" s="1" t="s">
        <v>642</v>
      </c>
      <c r="MWS3" s="1" t="s">
        <v>642</v>
      </c>
      <c r="MWT3" s="1" t="s">
        <v>642</v>
      </c>
      <c r="MWU3" s="1" t="s">
        <v>642</v>
      </c>
      <c r="MWV3" s="1" t="s">
        <v>642</v>
      </c>
      <c r="MWW3" s="1" t="s">
        <v>642</v>
      </c>
      <c r="MWX3" s="1" t="s">
        <v>642</v>
      </c>
      <c r="MWY3" s="1" t="s">
        <v>642</v>
      </c>
      <c r="MWZ3" s="1" t="s">
        <v>642</v>
      </c>
      <c r="MXA3" s="1" t="s">
        <v>642</v>
      </c>
      <c r="MXB3" s="1" t="s">
        <v>642</v>
      </c>
      <c r="MXC3" s="1" t="s">
        <v>642</v>
      </c>
      <c r="MXD3" s="1" t="s">
        <v>642</v>
      </c>
      <c r="MXE3" s="1" t="s">
        <v>642</v>
      </c>
      <c r="MXF3" s="1" t="s">
        <v>642</v>
      </c>
      <c r="MXG3" s="1" t="s">
        <v>642</v>
      </c>
      <c r="MXH3" s="1" t="s">
        <v>642</v>
      </c>
      <c r="MXI3" s="1" t="s">
        <v>642</v>
      </c>
      <c r="MXJ3" s="1" t="s">
        <v>642</v>
      </c>
      <c r="MXK3" s="1" t="s">
        <v>642</v>
      </c>
      <c r="MXL3" s="1" t="s">
        <v>642</v>
      </c>
      <c r="MXM3" s="1" t="s">
        <v>642</v>
      </c>
      <c r="MXN3" s="1" t="s">
        <v>642</v>
      </c>
      <c r="MXO3" s="1" t="s">
        <v>642</v>
      </c>
      <c r="MXP3" s="1" t="s">
        <v>642</v>
      </c>
      <c r="MXQ3" s="1" t="s">
        <v>642</v>
      </c>
      <c r="MXR3" s="1" t="s">
        <v>642</v>
      </c>
      <c r="MXS3" s="1" t="s">
        <v>642</v>
      </c>
      <c r="MXT3" s="1" t="s">
        <v>642</v>
      </c>
      <c r="MXU3" s="1" t="s">
        <v>642</v>
      </c>
      <c r="MXV3" s="1" t="s">
        <v>642</v>
      </c>
      <c r="MXW3" s="1" t="s">
        <v>642</v>
      </c>
      <c r="MXX3" s="1" t="s">
        <v>642</v>
      </c>
      <c r="MXY3" s="1" t="s">
        <v>642</v>
      </c>
      <c r="MXZ3" s="1" t="s">
        <v>642</v>
      </c>
      <c r="MYA3" s="1" t="s">
        <v>642</v>
      </c>
      <c r="MYB3" s="1" t="s">
        <v>642</v>
      </c>
      <c r="MYC3" s="1" t="s">
        <v>642</v>
      </c>
      <c r="MYD3" s="1" t="s">
        <v>642</v>
      </c>
      <c r="MYE3" s="1" t="s">
        <v>642</v>
      </c>
      <c r="MYF3" s="1" t="s">
        <v>642</v>
      </c>
      <c r="MYG3" s="1" t="s">
        <v>642</v>
      </c>
      <c r="MYH3" s="1" t="s">
        <v>642</v>
      </c>
      <c r="MYI3" s="1" t="s">
        <v>642</v>
      </c>
      <c r="MYJ3" s="1" t="s">
        <v>642</v>
      </c>
      <c r="MYK3" s="1" t="s">
        <v>642</v>
      </c>
      <c r="MYL3" s="1" t="s">
        <v>642</v>
      </c>
      <c r="MYM3" s="1" t="s">
        <v>642</v>
      </c>
      <c r="MYN3" s="1" t="s">
        <v>642</v>
      </c>
      <c r="MYO3" s="1" t="s">
        <v>642</v>
      </c>
      <c r="MYP3" s="1" t="s">
        <v>642</v>
      </c>
      <c r="MYQ3" s="1" t="s">
        <v>642</v>
      </c>
      <c r="MYR3" s="1" t="s">
        <v>642</v>
      </c>
      <c r="MYS3" s="1" t="s">
        <v>642</v>
      </c>
      <c r="MYT3" s="1" t="s">
        <v>642</v>
      </c>
      <c r="MYU3" s="1" t="s">
        <v>642</v>
      </c>
      <c r="MYV3" s="1" t="s">
        <v>642</v>
      </c>
      <c r="MYW3" s="1" t="s">
        <v>642</v>
      </c>
      <c r="MYX3" s="1" t="s">
        <v>642</v>
      </c>
      <c r="MYY3" s="1" t="s">
        <v>642</v>
      </c>
      <c r="MYZ3" s="1" t="s">
        <v>642</v>
      </c>
      <c r="MZA3" s="1" t="s">
        <v>642</v>
      </c>
      <c r="MZB3" s="1" t="s">
        <v>642</v>
      </c>
      <c r="MZC3" s="1" t="s">
        <v>642</v>
      </c>
      <c r="MZD3" s="1" t="s">
        <v>642</v>
      </c>
      <c r="MZE3" s="1" t="s">
        <v>642</v>
      </c>
      <c r="MZF3" s="1" t="s">
        <v>642</v>
      </c>
      <c r="MZG3" s="1" t="s">
        <v>642</v>
      </c>
      <c r="MZH3" s="1" t="s">
        <v>642</v>
      </c>
      <c r="MZI3" s="1" t="s">
        <v>642</v>
      </c>
      <c r="MZJ3" s="1" t="s">
        <v>642</v>
      </c>
      <c r="MZK3" s="1" t="s">
        <v>642</v>
      </c>
      <c r="MZL3" s="1" t="s">
        <v>642</v>
      </c>
      <c r="MZM3" s="1" t="s">
        <v>642</v>
      </c>
      <c r="MZN3" s="1" t="s">
        <v>642</v>
      </c>
      <c r="MZO3" s="1" t="s">
        <v>642</v>
      </c>
      <c r="MZP3" s="1" t="s">
        <v>642</v>
      </c>
      <c r="MZQ3" s="1" t="s">
        <v>642</v>
      </c>
      <c r="MZR3" s="1" t="s">
        <v>642</v>
      </c>
      <c r="MZS3" s="1" t="s">
        <v>642</v>
      </c>
      <c r="MZT3" s="1" t="s">
        <v>642</v>
      </c>
      <c r="MZU3" s="1" t="s">
        <v>642</v>
      </c>
      <c r="MZV3" s="1" t="s">
        <v>642</v>
      </c>
      <c r="MZW3" s="1" t="s">
        <v>642</v>
      </c>
      <c r="MZX3" s="1" t="s">
        <v>642</v>
      </c>
      <c r="MZY3" s="1" t="s">
        <v>642</v>
      </c>
      <c r="MZZ3" s="1" t="s">
        <v>642</v>
      </c>
      <c r="NAA3" s="1" t="s">
        <v>642</v>
      </c>
      <c r="NAB3" s="1" t="s">
        <v>642</v>
      </c>
      <c r="NAC3" s="1" t="s">
        <v>642</v>
      </c>
      <c r="NAD3" s="1" t="s">
        <v>642</v>
      </c>
      <c r="NAE3" s="1" t="s">
        <v>642</v>
      </c>
      <c r="NAF3" s="1" t="s">
        <v>642</v>
      </c>
      <c r="NAG3" s="1" t="s">
        <v>642</v>
      </c>
      <c r="NAH3" s="1" t="s">
        <v>642</v>
      </c>
      <c r="NAI3" s="1" t="s">
        <v>642</v>
      </c>
      <c r="NAJ3" s="1" t="s">
        <v>642</v>
      </c>
      <c r="NAK3" s="1" t="s">
        <v>642</v>
      </c>
      <c r="NAL3" s="1" t="s">
        <v>642</v>
      </c>
      <c r="NAM3" s="1" t="s">
        <v>642</v>
      </c>
      <c r="NAN3" s="1" t="s">
        <v>642</v>
      </c>
      <c r="NAO3" s="1" t="s">
        <v>642</v>
      </c>
      <c r="NAP3" s="1" t="s">
        <v>642</v>
      </c>
      <c r="NAQ3" s="1" t="s">
        <v>642</v>
      </c>
      <c r="NAR3" s="1" t="s">
        <v>642</v>
      </c>
      <c r="NAS3" s="1" t="s">
        <v>642</v>
      </c>
      <c r="NAT3" s="1" t="s">
        <v>642</v>
      </c>
      <c r="NAU3" s="1" t="s">
        <v>642</v>
      </c>
      <c r="NAV3" s="1" t="s">
        <v>642</v>
      </c>
      <c r="NAW3" s="1" t="s">
        <v>642</v>
      </c>
      <c r="NAX3" s="1" t="s">
        <v>642</v>
      </c>
      <c r="NAY3" s="1" t="s">
        <v>642</v>
      </c>
      <c r="NAZ3" s="1" t="s">
        <v>642</v>
      </c>
      <c r="NBA3" s="1" t="s">
        <v>642</v>
      </c>
      <c r="NBB3" s="1" t="s">
        <v>642</v>
      </c>
      <c r="NBC3" s="1" t="s">
        <v>642</v>
      </c>
      <c r="NBD3" s="1" t="s">
        <v>642</v>
      </c>
      <c r="NBE3" s="1" t="s">
        <v>642</v>
      </c>
      <c r="NBF3" s="1" t="s">
        <v>642</v>
      </c>
      <c r="NBG3" s="1" t="s">
        <v>642</v>
      </c>
      <c r="NBH3" s="1" t="s">
        <v>642</v>
      </c>
      <c r="NBI3" s="1" t="s">
        <v>642</v>
      </c>
      <c r="NBJ3" s="1" t="s">
        <v>642</v>
      </c>
      <c r="NBK3" s="1" t="s">
        <v>642</v>
      </c>
      <c r="NBL3" s="1" t="s">
        <v>642</v>
      </c>
      <c r="NBM3" s="1" t="s">
        <v>642</v>
      </c>
      <c r="NBN3" s="1" t="s">
        <v>642</v>
      </c>
      <c r="NBO3" s="1" t="s">
        <v>642</v>
      </c>
      <c r="NBP3" s="1" t="s">
        <v>642</v>
      </c>
      <c r="NBQ3" s="1" t="s">
        <v>642</v>
      </c>
      <c r="NBR3" s="1" t="s">
        <v>642</v>
      </c>
      <c r="NBS3" s="1" t="s">
        <v>642</v>
      </c>
      <c r="NBT3" s="1" t="s">
        <v>642</v>
      </c>
      <c r="NBU3" s="1" t="s">
        <v>642</v>
      </c>
      <c r="NBV3" s="1" t="s">
        <v>642</v>
      </c>
      <c r="NBW3" s="1" t="s">
        <v>642</v>
      </c>
      <c r="NBX3" s="1" t="s">
        <v>642</v>
      </c>
      <c r="NBY3" s="1" t="s">
        <v>642</v>
      </c>
      <c r="NBZ3" s="1" t="s">
        <v>642</v>
      </c>
      <c r="NCA3" s="1" t="s">
        <v>642</v>
      </c>
      <c r="NCB3" s="1" t="s">
        <v>642</v>
      </c>
      <c r="NCC3" s="1" t="s">
        <v>642</v>
      </c>
      <c r="NCD3" s="1" t="s">
        <v>642</v>
      </c>
      <c r="NCE3" s="1" t="s">
        <v>642</v>
      </c>
      <c r="NCF3" s="1" t="s">
        <v>642</v>
      </c>
      <c r="NCG3" s="1" t="s">
        <v>642</v>
      </c>
      <c r="NCH3" s="1" t="s">
        <v>642</v>
      </c>
      <c r="NCI3" s="1" t="s">
        <v>642</v>
      </c>
      <c r="NCJ3" s="1" t="s">
        <v>642</v>
      </c>
      <c r="NCK3" s="1" t="s">
        <v>642</v>
      </c>
      <c r="NCL3" s="1" t="s">
        <v>642</v>
      </c>
      <c r="NCM3" s="1" t="s">
        <v>642</v>
      </c>
      <c r="NCN3" s="1" t="s">
        <v>642</v>
      </c>
      <c r="NCO3" s="1" t="s">
        <v>642</v>
      </c>
      <c r="NCP3" s="1" t="s">
        <v>642</v>
      </c>
      <c r="NCQ3" s="1" t="s">
        <v>642</v>
      </c>
      <c r="NCR3" s="1" t="s">
        <v>642</v>
      </c>
      <c r="NCS3" s="1" t="s">
        <v>642</v>
      </c>
      <c r="NCT3" s="1" t="s">
        <v>642</v>
      </c>
      <c r="NCU3" s="1" t="s">
        <v>642</v>
      </c>
      <c r="NCV3" s="1" t="s">
        <v>642</v>
      </c>
      <c r="NCW3" s="1" t="s">
        <v>642</v>
      </c>
      <c r="NCX3" s="1" t="s">
        <v>642</v>
      </c>
      <c r="NCY3" s="1" t="s">
        <v>642</v>
      </c>
      <c r="NCZ3" s="1" t="s">
        <v>642</v>
      </c>
      <c r="NDA3" s="1" t="s">
        <v>642</v>
      </c>
      <c r="NDB3" s="1" t="s">
        <v>642</v>
      </c>
      <c r="NDC3" s="1" t="s">
        <v>642</v>
      </c>
      <c r="NDD3" s="1" t="s">
        <v>642</v>
      </c>
      <c r="NDE3" s="1" t="s">
        <v>642</v>
      </c>
      <c r="NDF3" s="1" t="s">
        <v>642</v>
      </c>
      <c r="NDG3" s="1" t="s">
        <v>642</v>
      </c>
      <c r="NDH3" s="1" t="s">
        <v>642</v>
      </c>
      <c r="NDI3" s="1" t="s">
        <v>642</v>
      </c>
      <c r="NDJ3" s="1" t="s">
        <v>642</v>
      </c>
      <c r="NDK3" s="1" t="s">
        <v>642</v>
      </c>
      <c r="NDL3" s="1" t="s">
        <v>642</v>
      </c>
      <c r="NDM3" s="1" t="s">
        <v>642</v>
      </c>
      <c r="NDN3" s="1" t="s">
        <v>642</v>
      </c>
      <c r="NDO3" s="1" t="s">
        <v>642</v>
      </c>
      <c r="NDP3" s="1" t="s">
        <v>642</v>
      </c>
      <c r="NDQ3" s="1" t="s">
        <v>642</v>
      </c>
      <c r="NDR3" s="1" t="s">
        <v>642</v>
      </c>
      <c r="NDS3" s="1" t="s">
        <v>642</v>
      </c>
      <c r="NDT3" s="1" t="s">
        <v>642</v>
      </c>
      <c r="NDU3" s="1" t="s">
        <v>642</v>
      </c>
      <c r="NDV3" s="1" t="s">
        <v>642</v>
      </c>
      <c r="NDW3" s="1" t="s">
        <v>642</v>
      </c>
      <c r="NDX3" s="1" t="s">
        <v>642</v>
      </c>
      <c r="NDY3" s="1" t="s">
        <v>642</v>
      </c>
      <c r="NDZ3" s="1" t="s">
        <v>642</v>
      </c>
      <c r="NEA3" s="1" t="s">
        <v>642</v>
      </c>
      <c r="NEB3" s="1" t="s">
        <v>642</v>
      </c>
      <c r="NEC3" s="1" t="s">
        <v>642</v>
      </c>
      <c r="NED3" s="1" t="s">
        <v>642</v>
      </c>
      <c r="NEE3" s="1" t="s">
        <v>642</v>
      </c>
      <c r="NEF3" s="1" t="s">
        <v>642</v>
      </c>
      <c r="NEG3" s="1" t="s">
        <v>642</v>
      </c>
      <c r="NEH3" s="1" t="s">
        <v>642</v>
      </c>
      <c r="NEI3" s="1" t="s">
        <v>642</v>
      </c>
      <c r="NEJ3" s="1" t="s">
        <v>642</v>
      </c>
      <c r="NEK3" s="1" t="s">
        <v>642</v>
      </c>
      <c r="NEL3" s="1" t="s">
        <v>642</v>
      </c>
      <c r="NEM3" s="1" t="s">
        <v>642</v>
      </c>
      <c r="NEN3" s="1" t="s">
        <v>642</v>
      </c>
      <c r="NEO3" s="1" t="s">
        <v>642</v>
      </c>
      <c r="NEP3" s="1" t="s">
        <v>642</v>
      </c>
      <c r="NEQ3" s="1" t="s">
        <v>642</v>
      </c>
      <c r="NER3" s="1" t="s">
        <v>642</v>
      </c>
      <c r="NES3" s="1" t="s">
        <v>642</v>
      </c>
      <c r="NET3" s="1" t="s">
        <v>642</v>
      </c>
      <c r="NEU3" s="1" t="s">
        <v>642</v>
      </c>
      <c r="NEV3" s="1" t="s">
        <v>642</v>
      </c>
      <c r="NEW3" s="1" t="s">
        <v>642</v>
      </c>
      <c r="NEX3" s="1" t="s">
        <v>642</v>
      </c>
      <c r="NEY3" s="1" t="s">
        <v>642</v>
      </c>
      <c r="NEZ3" s="1" t="s">
        <v>642</v>
      </c>
      <c r="NFA3" s="1" t="s">
        <v>642</v>
      </c>
      <c r="NFB3" s="1" t="s">
        <v>642</v>
      </c>
      <c r="NFC3" s="1" t="s">
        <v>642</v>
      </c>
      <c r="NFD3" s="1" t="s">
        <v>642</v>
      </c>
      <c r="NFE3" s="1" t="s">
        <v>642</v>
      </c>
      <c r="NFF3" s="1" t="s">
        <v>642</v>
      </c>
      <c r="NFG3" s="1" t="s">
        <v>642</v>
      </c>
      <c r="NFH3" s="1" t="s">
        <v>642</v>
      </c>
      <c r="NFI3" s="1" t="s">
        <v>642</v>
      </c>
      <c r="NFJ3" s="1" t="s">
        <v>642</v>
      </c>
      <c r="NFK3" s="1" t="s">
        <v>642</v>
      </c>
      <c r="NFL3" s="1" t="s">
        <v>642</v>
      </c>
      <c r="NFM3" s="1" t="s">
        <v>642</v>
      </c>
      <c r="NFN3" s="1" t="s">
        <v>642</v>
      </c>
      <c r="NFO3" s="1" t="s">
        <v>642</v>
      </c>
      <c r="NFP3" s="1" t="s">
        <v>642</v>
      </c>
      <c r="NFQ3" s="1" t="s">
        <v>642</v>
      </c>
      <c r="NFR3" s="1" t="s">
        <v>642</v>
      </c>
      <c r="NFS3" s="1" t="s">
        <v>642</v>
      </c>
      <c r="NFT3" s="1" t="s">
        <v>642</v>
      </c>
      <c r="NFU3" s="1" t="s">
        <v>642</v>
      </c>
      <c r="NFV3" s="1" t="s">
        <v>642</v>
      </c>
      <c r="NFW3" s="1" t="s">
        <v>642</v>
      </c>
      <c r="NFX3" s="1" t="s">
        <v>642</v>
      </c>
      <c r="NFY3" s="1" t="s">
        <v>642</v>
      </c>
      <c r="NFZ3" s="1" t="s">
        <v>642</v>
      </c>
      <c r="NGA3" s="1" t="s">
        <v>642</v>
      </c>
      <c r="NGB3" s="1" t="s">
        <v>642</v>
      </c>
      <c r="NGC3" s="1" t="s">
        <v>642</v>
      </c>
      <c r="NGD3" s="1" t="s">
        <v>642</v>
      </c>
      <c r="NGE3" s="1" t="s">
        <v>642</v>
      </c>
      <c r="NGF3" s="1" t="s">
        <v>642</v>
      </c>
      <c r="NGG3" s="1" t="s">
        <v>642</v>
      </c>
      <c r="NGH3" s="1" t="s">
        <v>642</v>
      </c>
      <c r="NGI3" s="1" t="s">
        <v>642</v>
      </c>
      <c r="NGJ3" s="1" t="s">
        <v>642</v>
      </c>
      <c r="NGK3" s="1" t="s">
        <v>642</v>
      </c>
      <c r="NGL3" s="1" t="s">
        <v>642</v>
      </c>
      <c r="NGM3" s="1" t="s">
        <v>642</v>
      </c>
      <c r="NGN3" s="1" t="s">
        <v>642</v>
      </c>
      <c r="NGO3" s="1" t="s">
        <v>642</v>
      </c>
      <c r="NGP3" s="1" t="s">
        <v>642</v>
      </c>
      <c r="NGQ3" s="1" t="s">
        <v>642</v>
      </c>
      <c r="NGR3" s="1" t="s">
        <v>642</v>
      </c>
      <c r="NGS3" s="1" t="s">
        <v>642</v>
      </c>
      <c r="NGT3" s="1" t="s">
        <v>642</v>
      </c>
      <c r="NGU3" s="1" t="s">
        <v>642</v>
      </c>
      <c r="NGV3" s="1" t="s">
        <v>642</v>
      </c>
      <c r="NGW3" s="1" t="s">
        <v>642</v>
      </c>
      <c r="NGX3" s="1" t="s">
        <v>642</v>
      </c>
      <c r="NGY3" s="1" t="s">
        <v>642</v>
      </c>
      <c r="NGZ3" s="1" t="s">
        <v>642</v>
      </c>
      <c r="NHA3" s="1" t="s">
        <v>642</v>
      </c>
      <c r="NHB3" s="1" t="s">
        <v>642</v>
      </c>
      <c r="NHC3" s="1" t="s">
        <v>642</v>
      </c>
      <c r="NHD3" s="1" t="s">
        <v>642</v>
      </c>
      <c r="NHE3" s="1" t="s">
        <v>642</v>
      </c>
      <c r="NHF3" s="1" t="s">
        <v>642</v>
      </c>
      <c r="NHG3" s="1" t="s">
        <v>642</v>
      </c>
      <c r="NHH3" s="1" t="s">
        <v>642</v>
      </c>
      <c r="NHI3" s="1" t="s">
        <v>642</v>
      </c>
      <c r="NHJ3" s="1" t="s">
        <v>642</v>
      </c>
      <c r="NHK3" s="1" t="s">
        <v>642</v>
      </c>
      <c r="NHL3" s="1" t="s">
        <v>642</v>
      </c>
      <c r="NHM3" s="1" t="s">
        <v>642</v>
      </c>
      <c r="NHN3" s="1" t="s">
        <v>642</v>
      </c>
      <c r="NHO3" s="1" t="s">
        <v>642</v>
      </c>
      <c r="NHP3" s="1" t="s">
        <v>642</v>
      </c>
      <c r="NHQ3" s="1" t="s">
        <v>642</v>
      </c>
      <c r="NHR3" s="1" t="s">
        <v>642</v>
      </c>
      <c r="NHS3" s="1" t="s">
        <v>642</v>
      </c>
      <c r="NHT3" s="1" t="s">
        <v>642</v>
      </c>
      <c r="NHU3" s="1" t="s">
        <v>642</v>
      </c>
      <c r="NHV3" s="1" t="s">
        <v>642</v>
      </c>
      <c r="NHW3" s="1" t="s">
        <v>642</v>
      </c>
      <c r="NHX3" s="1" t="s">
        <v>642</v>
      </c>
      <c r="NHY3" s="1" t="s">
        <v>642</v>
      </c>
      <c r="NHZ3" s="1" t="s">
        <v>642</v>
      </c>
      <c r="NIA3" s="1" t="s">
        <v>642</v>
      </c>
      <c r="NIB3" s="1" t="s">
        <v>642</v>
      </c>
      <c r="NIC3" s="1" t="s">
        <v>642</v>
      </c>
      <c r="NID3" s="1" t="s">
        <v>642</v>
      </c>
      <c r="NIE3" s="1" t="s">
        <v>642</v>
      </c>
      <c r="NIF3" s="1" t="s">
        <v>642</v>
      </c>
      <c r="NIG3" s="1" t="s">
        <v>642</v>
      </c>
      <c r="NIH3" s="1" t="s">
        <v>642</v>
      </c>
      <c r="NII3" s="1" t="s">
        <v>642</v>
      </c>
      <c r="NIJ3" s="1" t="s">
        <v>642</v>
      </c>
      <c r="NIK3" s="1" t="s">
        <v>642</v>
      </c>
      <c r="NIL3" s="1" t="s">
        <v>642</v>
      </c>
      <c r="NIM3" s="1" t="s">
        <v>642</v>
      </c>
      <c r="NIN3" s="1" t="s">
        <v>642</v>
      </c>
      <c r="NIO3" s="1" t="s">
        <v>642</v>
      </c>
      <c r="NIP3" s="1" t="s">
        <v>642</v>
      </c>
      <c r="NIQ3" s="1" t="s">
        <v>642</v>
      </c>
      <c r="NIR3" s="1" t="s">
        <v>642</v>
      </c>
      <c r="NIS3" s="1" t="s">
        <v>642</v>
      </c>
      <c r="NIT3" s="1" t="s">
        <v>642</v>
      </c>
      <c r="NIU3" s="1" t="s">
        <v>642</v>
      </c>
      <c r="NIV3" s="1" t="s">
        <v>642</v>
      </c>
      <c r="NIW3" s="1" t="s">
        <v>642</v>
      </c>
      <c r="NIX3" s="1" t="s">
        <v>642</v>
      </c>
      <c r="NIY3" s="1" t="s">
        <v>642</v>
      </c>
      <c r="NIZ3" s="1" t="s">
        <v>642</v>
      </c>
      <c r="NJA3" s="1" t="s">
        <v>642</v>
      </c>
      <c r="NJB3" s="1" t="s">
        <v>642</v>
      </c>
      <c r="NJC3" s="1" t="s">
        <v>642</v>
      </c>
      <c r="NJD3" s="1" t="s">
        <v>642</v>
      </c>
      <c r="NJE3" s="1" t="s">
        <v>642</v>
      </c>
      <c r="NJF3" s="1" t="s">
        <v>642</v>
      </c>
      <c r="NJG3" s="1" t="s">
        <v>642</v>
      </c>
      <c r="NJH3" s="1" t="s">
        <v>642</v>
      </c>
      <c r="NJI3" s="1" t="s">
        <v>642</v>
      </c>
      <c r="NJJ3" s="1" t="s">
        <v>642</v>
      </c>
      <c r="NJK3" s="1" t="s">
        <v>642</v>
      </c>
      <c r="NJL3" s="1" t="s">
        <v>642</v>
      </c>
      <c r="NJM3" s="1" t="s">
        <v>642</v>
      </c>
      <c r="NJN3" s="1" t="s">
        <v>642</v>
      </c>
      <c r="NJO3" s="1" t="s">
        <v>642</v>
      </c>
      <c r="NJP3" s="1" t="s">
        <v>642</v>
      </c>
      <c r="NJQ3" s="1" t="s">
        <v>642</v>
      </c>
      <c r="NJR3" s="1" t="s">
        <v>642</v>
      </c>
      <c r="NJS3" s="1" t="s">
        <v>642</v>
      </c>
      <c r="NJT3" s="1" t="s">
        <v>642</v>
      </c>
      <c r="NJU3" s="1" t="s">
        <v>642</v>
      </c>
      <c r="NJV3" s="1" t="s">
        <v>642</v>
      </c>
      <c r="NJW3" s="1" t="s">
        <v>642</v>
      </c>
      <c r="NJX3" s="1" t="s">
        <v>642</v>
      </c>
      <c r="NJY3" s="1" t="s">
        <v>642</v>
      </c>
      <c r="NJZ3" s="1" t="s">
        <v>642</v>
      </c>
      <c r="NKA3" s="1" t="s">
        <v>642</v>
      </c>
      <c r="NKB3" s="1" t="s">
        <v>642</v>
      </c>
      <c r="NKC3" s="1" t="s">
        <v>642</v>
      </c>
      <c r="NKD3" s="1" t="s">
        <v>642</v>
      </c>
      <c r="NKE3" s="1" t="s">
        <v>642</v>
      </c>
      <c r="NKF3" s="1" t="s">
        <v>642</v>
      </c>
      <c r="NKG3" s="1" t="s">
        <v>642</v>
      </c>
      <c r="NKH3" s="1" t="s">
        <v>642</v>
      </c>
      <c r="NKI3" s="1" t="s">
        <v>642</v>
      </c>
      <c r="NKJ3" s="1" t="s">
        <v>642</v>
      </c>
      <c r="NKK3" s="1" t="s">
        <v>642</v>
      </c>
      <c r="NKL3" s="1" t="s">
        <v>642</v>
      </c>
      <c r="NKM3" s="1" t="s">
        <v>642</v>
      </c>
      <c r="NKN3" s="1" t="s">
        <v>642</v>
      </c>
      <c r="NKO3" s="1" t="s">
        <v>642</v>
      </c>
      <c r="NKP3" s="1" t="s">
        <v>642</v>
      </c>
      <c r="NKQ3" s="1" t="s">
        <v>642</v>
      </c>
      <c r="NKR3" s="1" t="s">
        <v>642</v>
      </c>
      <c r="NKS3" s="1" t="s">
        <v>642</v>
      </c>
      <c r="NKT3" s="1" t="s">
        <v>642</v>
      </c>
      <c r="NKU3" s="1" t="s">
        <v>642</v>
      </c>
      <c r="NKV3" s="1" t="s">
        <v>642</v>
      </c>
      <c r="NKW3" s="1" t="s">
        <v>642</v>
      </c>
      <c r="NKX3" s="1" t="s">
        <v>642</v>
      </c>
      <c r="NKY3" s="1" t="s">
        <v>642</v>
      </c>
      <c r="NKZ3" s="1" t="s">
        <v>642</v>
      </c>
      <c r="NLA3" s="1" t="s">
        <v>642</v>
      </c>
      <c r="NLB3" s="1" t="s">
        <v>642</v>
      </c>
      <c r="NLC3" s="1" t="s">
        <v>642</v>
      </c>
      <c r="NLD3" s="1" t="s">
        <v>642</v>
      </c>
      <c r="NLE3" s="1" t="s">
        <v>642</v>
      </c>
      <c r="NLF3" s="1" t="s">
        <v>642</v>
      </c>
      <c r="NLG3" s="1" t="s">
        <v>642</v>
      </c>
      <c r="NLH3" s="1" t="s">
        <v>642</v>
      </c>
      <c r="NLI3" s="1" t="s">
        <v>642</v>
      </c>
      <c r="NLJ3" s="1" t="s">
        <v>642</v>
      </c>
      <c r="NLK3" s="1" t="s">
        <v>642</v>
      </c>
      <c r="NLL3" s="1" t="s">
        <v>642</v>
      </c>
      <c r="NLM3" s="1" t="s">
        <v>642</v>
      </c>
      <c r="NLN3" s="1" t="s">
        <v>642</v>
      </c>
      <c r="NLO3" s="1" t="s">
        <v>642</v>
      </c>
      <c r="NLP3" s="1" t="s">
        <v>642</v>
      </c>
      <c r="NLQ3" s="1" t="s">
        <v>642</v>
      </c>
      <c r="NLR3" s="1" t="s">
        <v>642</v>
      </c>
      <c r="NLS3" s="1" t="s">
        <v>642</v>
      </c>
      <c r="NLT3" s="1" t="s">
        <v>642</v>
      </c>
      <c r="NLU3" s="1" t="s">
        <v>642</v>
      </c>
      <c r="NLV3" s="1" t="s">
        <v>642</v>
      </c>
      <c r="NLW3" s="1" t="s">
        <v>642</v>
      </c>
      <c r="NLX3" s="1" t="s">
        <v>642</v>
      </c>
      <c r="NLY3" s="1" t="s">
        <v>642</v>
      </c>
      <c r="NLZ3" s="1" t="s">
        <v>642</v>
      </c>
      <c r="NMA3" s="1" t="s">
        <v>642</v>
      </c>
      <c r="NMB3" s="1" t="s">
        <v>642</v>
      </c>
      <c r="NMC3" s="1" t="s">
        <v>642</v>
      </c>
      <c r="NMD3" s="1" t="s">
        <v>642</v>
      </c>
      <c r="NME3" s="1" t="s">
        <v>642</v>
      </c>
      <c r="NMF3" s="1" t="s">
        <v>642</v>
      </c>
      <c r="NMG3" s="1" t="s">
        <v>642</v>
      </c>
      <c r="NMH3" s="1" t="s">
        <v>642</v>
      </c>
      <c r="NMI3" s="1" t="s">
        <v>642</v>
      </c>
      <c r="NMJ3" s="1" t="s">
        <v>642</v>
      </c>
      <c r="NMK3" s="1" t="s">
        <v>642</v>
      </c>
      <c r="NML3" s="1" t="s">
        <v>642</v>
      </c>
      <c r="NMM3" s="1" t="s">
        <v>642</v>
      </c>
      <c r="NMN3" s="1" t="s">
        <v>642</v>
      </c>
      <c r="NMO3" s="1" t="s">
        <v>642</v>
      </c>
      <c r="NMP3" s="1" t="s">
        <v>642</v>
      </c>
      <c r="NMQ3" s="1" t="s">
        <v>642</v>
      </c>
      <c r="NMR3" s="1" t="s">
        <v>642</v>
      </c>
      <c r="NMS3" s="1" t="s">
        <v>642</v>
      </c>
      <c r="NMT3" s="1" t="s">
        <v>642</v>
      </c>
      <c r="NMU3" s="1" t="s">
        <v>642</v>
      </c>
      <c r="NMV3" s="1" t="s">
        <v>642</v>
      </c>
      <c r="NMW3" s="1" t="s">
        <v>642</v>
      </c>
      <c r="NMX3" s="1" t="s">
        <v>642</v>
      </c>
      <c r="NMY3" s="1" t="s">
        <v>642</v>
      </c>
      <c r="NMZ3" s="1" t="s">
        <v>642</v>
      </c>
      <c r="NNA3" s="1" t="s">
        <v>642</v>
      </c>
      <c r="NNB3" s="1" t="s">
        <v>642</v>
      </c>
      <c r="NNC3" s="1" t="s">
        <v>642</v>
      </c>
      <c r="NND3" s="1" t="s">
        <v>642</v>
      </c>
      <c r="NNE3" s="1" t="s">
        <v>642</v>
      </c>
      <c r="NNF3" s="1" t="s">
        <v>642</v>
      </c>
      <c r="NNG3" s="1" t="s">
        <v>642</v>
      </c>
      <c r="NNH3" s="1" t="s">
        <v>642</v>
      </c>
      <c r="NNI3" s="1" t="s">
        <v>642</v>
      </c>
      <c r="NNJ3" s="1" t="s">
        <v>642</v>
      </c>
      <c r="NNK3" s="1" t="s">
        <v>642</v>
      </c>
      <c r="NNL3" s="1" t="s">
        <v>642</v>
      </c>
      <c r="NNM3" s="1" t="s">
        <v>642</v>
      </c>
      <c r="NNN3" s="1" t="s">
        <v>642</v>
      </c>
      <c r="NNO3" s="1" t="s">
        <v>642</v>
      </c>
      <c r="NNP3" s="1" t="s">
        <v>642</v>
      </c>
      <c r="NNQ3" s="1" t="s">
        <v>642</v>
      </c>
      <c r="NNR3" s="1" t="s">
        <v>642</v>
      </c>
      <c r="NNS3" s="1" t="s">
        <v>642</v>
      </c>
      <c r="NNT3" s="1" t="s">
        <v>642</v>
      </c>
      <c r="NNU3" s="1" t="s">
        <v>642</v>
      </c>
      <c r="NNV3" s="1" t="s">
        <v>642</v>
      </c>
      <c r="NNW3" s="1" t="s">
        <v>642</v>
      </c>
      <c r="NNX3" s="1" t="s">
        <v>642</v>
      </c>
      <c r="NNY3" s="1" t="s">
        <v>642</v>
      </c>
      <c r="NNZ3" s="1" t="s">
        <v>642</v>
      </c>
      <c r="NOA3" s="1" t="s">
        <v>642</v>
      </c>
      <c r="NOB3" s="1" t="s">
        <v>642</v>
      </c>
      <c r="NOC3" s="1" t="s">
        <v>642</v>
      </c>
      <c r="NOD3" s="1" t="s">
        <v>642</v>
      </c>
      <c r="NOE3" s="1" t="s">
        <v>642</v>
      </c>
      <c r="NOF3" s="1" t="s">
        <v>642</v>
      </c>
      <c r="NOG3" s="1" t="s">
        <v>642</v>
      </c>
      <c r="NOH3" s="1" t="s">
        <v>642</v>
      </c>
      <c r="NOI3" s="1" t="s">
        <v>642</v>
      </c>
      <c r="NOJ3" s="1" t="s">
        <v>642</v>
      </c>
      <c r="NOK3" s="1" t="s">
        <v>642</v>
      </c>
      <c r="NOL3" s="1" t="s">
        <v>642</v>
      </c>
      <c r="NOM3" s="1" t="s">
        <v>642</v>
      </c>
      <c r="NON3" s="1" t="s">
        <v>642</v>
      </c>
      <c r="NOO3" s="1" t="s">
        <v>642</v>
      </c>
      <c r="NOP3" s="1" t="s">
        <v>642</v>
      </c>
      <c r="NOQ3" s="1" t="s">
        <v>642</v>
      </c>
      <c r="NOR3" s="1" t="s">
        <v>642</v>
      </c>
      <c r="NOS3" s="1" t="s">
        <v>642</v>
      </c>
      <c r="NOT3" s="1" t="s">
        <v>642</v>
      </c>
      <c r="NOU3" s="1" t="s">
        <v>642</v>
      </c>
      <c r="NOV3" s="1" t="s">
        <v>642</v>
      </c>
      <c r="NOW3" s="1" t="s">
        <v>642</v>
      </c>
      <c r="NOX3" s="1" t="s">
        <v>642</v>
      </c>
      <c r="NOY3" s="1" t="s">
        <v>642</v>
      </c>
      <c r="NOZ3" s="1" t="s">
        <v>642</v>
      </c>
      <c r="NPA3" s="1" t="s">
        <v>642</v>
      </c>
      <c r="NPB3" s="1" t="s">
        <v>642</v>
      </c>
      <c r="NPC3" s="1" t="s">
        <v>642</v>
      </c>
      <c r="NPD3" s="1" t="s">
        <v>642</v>
      </c>
      <c r="NPE3" s="1" t="s">
        <v>642</v>
      </c>
      <c r="NPF3" s="1" t="s">
        <v>642</v>
      </c>
      <c r="NPG3" s="1" t="s">
        <v>642</v>
      </c>
      <c r="NPH3" s="1" t="s">
        <v>642</v>
      </c>
      <c r="NPI3" s="1" t="s">
        <v>642</v>
      </c>
      <c r="NPJ3" s="1" t="s">
        <v>642</v>
      </c>
      <c r="NPK3" s="1" t="s">
        <v>642</v>
      </c>
      <c r="NPL3" s="1" t="s">
        <v>642</v>
      </c>
      <c r="NPM3" s="1" t="s">
        <v>642</v>
      </c>
      <c r="NPN3" s="1" t="s">
        <v>642</v>
      </c>
      <c r="NPO3" s="1" t="s">
        <v>642</v>
      </c>
      <c r="NPP3" s="1" t="s">
        <v>642</v>
      </c>
      <c r="NPQ3" s="1" t="s">
        <v>642</v>
      </c>
      <c r="NPR3" s="1" t="s">
        <v>642</v>
      </c>
      <c r="NPS3" s="1" t="s">
        <v>642</v>
      </c>
      <c r="NPT3" s="1" t="s">
        <v>642</v>
      </c>
      <c r="NPU3" s="1" t="s">
        <v>642</v>
      </c>
      <c r="NPV3" s="1" t="s">
        <v>642</v>
      </c>
      <c r="NPW3" s="1" t="s">
        <v>642</v>
      </c>
      <c r="NPX3" s="1" t="s">
        <v>642</v>
      </c>
      <c r="NPY3" s="1" t="s">
        <v>642</v>
      </c>
      <c r="NPZ3" s="1" t="s">
        <v>642</v>
      </c>
      <c r="NQA3" s="1" t="s">
        <v>642</v>
      </c>
      <c r="NQB3" s="1" t="s">
        <v>642</v>
      </c>
      <c r="NQC3" s="1" t="s">
        <v>642</v>
      </c>
      <c r="NQD3" s="1" t="s">
        <v>642</v>
      </c>
      <c r="NQE3" s="1" t="s">
        <v>642</v>
      </c>
      <c r="NQF3" s="1" t="s">
        <v>642</v>
      </c>
      <c r="NQG3" s="1" t="s">
        <v>642</v>
      </c>
      <c r="NQH3" s="1" t="s">
        <v>642</v>
      </c>
      <c r="NQI3" s="1" t="s">
        <v>642</v>
      </c>
      <c r="NQJ3" s="1" t="s">
        <v>642</v>
      </c>
      <c r="NQK3" s="1" t="s">
        <v>642</v>
      </c>
      <c r="NQL3" s="1" t="s">
        <v>642</v>
      </c>
      <c r="NQM3" s="1" t="s">
        <v>642</v>
      </c>
      <c r="NQN3" s="1" t="s">
        <v>642</v>
      </c>
      <c r="NQO3" s="1" t="s">
        <v>642</v>
      </c>
      <c r="NQP3" s="1" t="s">
        <v>642</v>
      </c>
      <c r="NQQ3" s="1" t="s">
        <v>642</v>
      </c>
      <c r="NQR3" s="1" t="s">
        <v>642</v>
      </c>
      <c r="NQS3" s="1" t="s">
        <v>642</v>
      </c>
      <c r="NQT3" s="1" t="s">
        <v>642</v>
      </c>
      <c r="NQU3" s="1" t="s">
        <v>642</v>
      </c>
      <c r="NQV3" s="1" t="s">
        <v>642</v>
      </c>
      <c r="NQW3" s="1" t="s">
        <v>642</v>
      </c>
      <c r="NQX3" s="1" t="s">
        <v>642</v>
      </c>
      <c r="NQY3" s="1" t="s">
        <v>642</v>
      </c>
      <c r="NQZ3" s="1" t="s">
        <v>642</v>
      </c>
      <c r="NRA3" s="1" t="s">
        <v>642</v>
      </c>
      <c r="NRB3" s="1" t="s">
        <v>642</v>
      </c>
      <c r="NRC3" s="1" t="s">
        <v>642</v>
      </c>
      <c r="NRD3" s="1" t="s">
        <v>642</v>
      </c>
      <c r="NRE3" s="1" t="s">
        <v>642</v>
      </c>
      <c r="NRF3" s="1" t="s">
        <v>642</v>
      </c>
      <c r="NRG3" s="1" t="s">
        <v>642</v>
      </c>
      <c r="NRH3" s="1" t="s">
        <v>642</v>
      </c>
      <c r="NRI3" s="1" t="s">
        <v>642</v>
      </c>
      <c r="NRJ3" s="1" t="s">
        <v>642</v>
      </c>
      <c r="NRK3" s="1" t="s">
        <v>642</v>
      </c>
      <c r="NRL3" s="1" t="s">
        <v>642</v>
      </c>
      <c r="NRM3" s="1" t="s">
        <v>642</v>
      </c>
      <c r="NRN3" s="1" t="s">
        <v>642</v>
      </c>
      <c r="NRO3" s="1" t="s">
        <v>642</v>
      </c>
      <c r="NRP3" s="1" t="s">
        <v>642</v>
      </c>
      <c r="NRQ3" s="1" t="s">
        <v>642</v>
      </c>
      <c r="NRR3" s="1" t="s">
        <v>642</v>
      </c>
      <c r="NRS3" s="1" t="s">
        <v>642</v>
      </c>
      <c r="NRT3" s="1" t="s">
        <v>642</v>
      </c>
      <c r="NRU3" s="1" t="s">
        <v>642</v>
      </c>
      <c r="NRV3" s="1" t="s">
        <v>642</v>
      </c>
      <c r="NRW3" s="1" t="s">
        <v>642</v>
      </c>
      <c r="NRX3" s="1" t="s">
        <v>642</v>
      </c>
      <c r="NRY3" s="1" t="s">
        <v>642</v>
      </c>
      <c r="NRZ3" s="1" t="s">
        <v>642</v>
      </c>
      <c r="NSA3" s="1" t="s">
        <v>642</v>
      </c>
      <c r="NSB3" s="1" t="s">
        <v>642</v>
      </c>
      <c r="NSC3" s="1" t="s">
        <v>642</v>
      </c>
      <c r="NSD3" s="1" t="s">
        <v>642</v>
      </c>
      <c r="NSE3" s="1" t="s">
        <v>642</v>
      </c>
      <c r="NSF3" s="1" t="s">
        <v>642</v>
      </c>
      <c r="NSG3" s="1" t="s">
        <v>642</v>
      </c>
      <c r="NSH3" s="1" t="s">
        <v>642</v>
      </c>
      <c r="NSI3" s="1" t="s">
        <v>642</v>
      </c>
      <c r="NSJ3" s="1" t="s">
        <v>642</v>
      </c>
      <c r="NSK3" s="1" t="s">
        <v>642</v>
      </c>
      <c r="NSL3" s="1" t="s">
        <v>642</v>
      </c>
      <c r="NSM3" s="1" t="s">
        <v>642</v>
      </c>
      <c r="NSN3" s="1" t="s">
        <v>642</v>
      </c>
      <c r="NSO3" s="1" t="s">
        <v>642</v>
      </c>
      <c r="NSP3" s="1" t="s">
        <v>642</v>
      </c>
      <c r="NSQ3" s="1" t="s">
        <v>642</v>
      </c>
      <c r="NSR3" s="1" t="s">
        <v>642</v>
      </c>
      <c r="NSS3" s="1" t="s">
        <v>642</v>
      </c>
      <c r="NST3" s="1" t="s">
        <v>642</v>
      </c>
      <c r="NSU3" s="1" t="s">
        <v>642</v>
      </c>
      <c r="NSV3" s="1" t="s">
        <v>642</v>
      </c>
      <c r="NSW3" s="1" t="s">
        <v>642</v>
      </c>
      <c r="NSX3" s="1" t="s">
        <v>642</v>
      </c>
      <c r="NSY3" s="1" t="s">
        <v>642</v>
      </c>
      <c r="NSZ3" s="1" t="s">
        <v>642</v>
      </c>
      <c r="NTA3" s="1" t="s">
        <v>642</v>
      </c>
      <c r="NTB3" s="1" t="s">
        <v>642</v>
      </c>
      <c r="NTC3" s="1" t="s">
        <v>642</v>
      </c>
      <c r="NTD3" s="1" t="s">
        <v>642</v>
      </c>
      <c r="NTE3" s="1" t="s">
        <v>642</v>
      </c>
      <c r="NTF3" s="1" t="s">
        <v>642</v>
      </c>
      <c r="NTG3" s="1" t="s">
        <v>642</v>
      </c>
      <c r="NTH3" s="1" t="s">
        <v>642</v>
      </c>
      <c r="NTI3" s="1" t="s">
        <v>642</v>
      </c>
      <c r="NTJ3" s="1" t="s">
        <v>642</v>
      </c>
      <c r="NTK3" s="1" t="s">
        <v>642</v>
      </c>
      <c r="NTL3" s="1" t="s">
        <v>642</v>
      </c>
      <c r="NTM3" s="1" t="s">
        <v>642</v>
      </c>
      <c r="NTN3" s="1" t="s">
        <v>642</v>
      </c>
      <c r="NTO3" s="1" t="s">
        <v>642</v>
      </c>
      <c r="NTP3" s="1" t="s">
        <v>642</v>
      </c>
      <c r="NTQ3" s="1" t="s">
        <v>642</v>
      </c>
      <c r="NTR3" s="1" t="s">
        <v>642</v>
      </c>
      <c r="NTS3" s="1" t="s">
        <v>642</v>
      </c>
      <c r="NTT3" s="1" t="s">
        <v>642</v>
      </c>
      <c r="NTU3" s="1" t="s">
        <v>642</v>
      </c>
      <c r="NTV3" s="1" t="s">
        <v>642</v>
      </c>
      <c r="NTW3" s="1" t="s">
        <v>642</v>
      </c>
      <c r="NTX3" s="1" t="s">
        <v>642</v>
      </c>
      <c r="NTY3" s="1" t="s">
        <v>642</v>
      </c>
      <c r="NTZ3" s="1" t="s">
        <v>642</v>
      </c>
      <c r="NUA3" s="1" t="s">
        <v>642</v>
      </c>
      <c r="NUB3" s="1" t="s">
        <v>642</v>
      </c>
      <c r="NUC3" s="1" t="s">
        <v>642</v>
      </c>
      <c r="NUD3" s="1" t="s">
        <v>642</v>
      </c>
      <c r="NUE3" s="1" t="s">
        <v>642</v>
      </c>
      <c r="NUF3" s="1" t="s">
        <v>642</v>
      </c>
      <c r="NUG3" s="1" t="s">
        <v>642</v>
      </c>
      <c r="NUH3" s="1" t="s">
        <v>642</v>
      </c>
      <c r="NUI3" s="1" t="s">
        <v>642</v>
      </c>
      <c r="NUJ3" s="1" t="s">
        <v>642</v>
      </c>
      <c r="NUK3" s="1" t="s">
        <v>642</v>
      </c>
      <c r="NUL3" s="1" t="s">
        <v>642</v>
      </c>
      <c r="NUM3" s="1" t="s">
        <v>642</v>
      </c>
      <c r="NUN3" s="1" t="s">
        <v>642</v>
      </c>
      <c r="NUO3" s="1" t="s">
        <v>642</v>
      </c>
      <c r="NUP3" s="1" t="s">
        <v>642</v>
      </c>
      <c r="NUQ3" s="1" t="s">
        <v>642</v>
      </c>
      <c r="NUR3" s="1" t="s">
        <v>642</v>
      </c>
      <c r="NUS3" s="1" t="s">
        <v>642</v>
      </c>
      <c r="NUT3" s="1" t="s">
        <v>642</v>
      </c>
      <c r="NUU3" s="1" t="s">
        <v>642</v>
      </c>
      <c r="NUV3" s="1" t="s">
        <v>642</v>
      </c>
      <c r="NUW3" s="1" t="s">
        <v>642</v>
      </c>
      <c r="NUX3" s="1" t="s">
        <v>642</v>
      </c>
      <c r="NUY3" s="1" t="s">
        <v>642</v>
      </c>
      <c r="NUZ3" s="1" t="s">
        <v>642</v>
      </c>
      <c r="NVA3" s="1" t="s">
        <v>642</v>
      </c>
      <c r="NVB3" s="1" t="s">
        <v>642</v>
      </c>
      <c r="NVC3" s="1" t="s">
        <v>642</v>
      </c>
      <c r="NVD3" s="1" t="s">
        <v>642</v>
      </c>
      <c r="NVE3" s="1" t="s">
        <v>642</v>
      </c>
      <c r="NVF3" s="1" t="s">
        <v>642</v>
      </c>
      <c r="NVG3" s="1" t="s">
        <v>642</v>
      </c>
      <c r="NVH3" s="1" t="s">
        <v>642</v>
      </c>
      <c r="NVI3" s="1" t="s">
        <v>642</v>
      </c>
      <c r="NVJ3" s="1" t="s">
        <v>642</v>
      </c>
      <c r="NVK3" s="1" t="s">
        <v>642</v>
      </c>
      <c r="NVL3" s="1" t="s">
        <v>642</v>
      </c>
      <c r="NVM3" s="1" t="s">
        <v>642</v>
      </c>
      <c r="NVN3" s="1" t="s">
        <v>642</v>
      </c>
      <c r="NVO3" s="1" t="s">
        <v>642</v>
      </c>
      <c r="NVP3" s="1" t="s">
        <v>642</v>
      </c>
      <c r="NVQ3" s="1" t="s">
        <v>642</v>
      </c>
      <c r="NVR3" s="1" t="s">
        <v>642</v>
      </c>
      <c r="NVS3" s="1" t="s">
        <v>642</v>
      </c>
      <c r="NVT3" s="1" t="s">
        <v>642</v>
      </c>
      <c r="NVU3" s="1" t="s">
        <v>642</v>
      </c>
      <c r="NVV3" s="1" t="s">
        <v>642</v>
      </c>
      <c r="NVW3" s="1" t="s">
        <v>642</v>
      </c>
      <c r="NVX3" s="1" t="s">
        <v>642</v>
      </c>
      <c r="NVY3" s="1" t="s">
        <v>642</v>
      </c>
      <c r="NVZ3" s="1" t="s">
        <v>642</v>
      </c>
      <c r="NWA3" s="1" t="s">
        <v>642</v>
      </c>
      <c r="NWB3" s="1" t="s">
        <v>642</v>
      </c>
      <c r="NWC3" s="1" t="s">
        <v>642</v>
      </c>
      <c r="NWD3" s="1" t="s">
        <v>642</v>
      </c>
      <c r="NWE3" s="1" t="s">
        <v>642</v>
      </c>
      <c r="NWF3" s="1" t="s">
        <v>642</v>
      </c>
      <c r="NWG3" s="1" t="s">
        <v>642</v>
      </c>
      <c r="NWH3" s="1" t="s">
        <v>642</v>
      </c>
      <c r="NWI3" s="1" t="s">
        <v>642</v>
      </c>
      <c r="NWJ3" s="1" t="s">
        <v>642</v>
      </c>
      <c r="NWK3" s="1" t="s">
        <v>642</v>
      </c>
      <c r="NWL3" s="1" t="s">
        <v>642</v>
      </c>
      <c r="NWM3" s="1" t="s">
        <v>642</v>
      </c>
      <c r="NWN3" s="1" t="s">
        <v>642</v>
      </c>
      <c r="NWO3" s="1" t="s">
        <v>642</v>
      </c>
      <c r="NWP3" s="1" t="s">
        <v>642</v>
      </c>
      <c r="NWQ3" s="1" t="s">
        <v>642</v>
      </c>
      <c r="NWR3" s="1" t="s">
        <v>642</v>
      </c>
      <c r="NWS3" s="1" t="s">
        <v>642</v>
      </c>
      <c r="NWT3" s="1" t="s">
        <v>642</v>
      </c>
      <c r="NWU3" s="1" t="s">
        <v>642</v>
      </c>
      <c r="NWV3" s="1" t="s">
        <v>642</v>
      </c>
      <c r="NWW3" s="1" t="s">
        <v>642</v>
      </c>
      <c r="NWX3" s="1" t="s">
        <v>642</v>
      </c>
      <c r="NWY3" s="1" t="s">
        <v>642</v>
      </c>
      <c r="NWZ3" s="1" t="s">
        <v>642</v>
      </c>
      <c r="NXA3" s="1" t="s">
        <v>642</v>
      </c>
      <c r="NXB3" s="1" t="s">
        <v>642</v>
      </c>
      <c r="NXC3" s="1" t="s">
        <v>642</v>
      </c>
      <c r="NXD3" s="1" t="s">
        <v>642</v>
      </c>
      <c r="NXE3" s="1" t="s">
        <v>642</v>
      </c>
      <c r="NXF3" s="1" t="s">
        <v>642</v>
      </c>
      <c r="NXG3" s="1" t="s">
        <v>642</v>
      </c>
      <c r="NXH3" s="1" t="s">
        <v>642</v>
      </c>
      <c r="NXI3" s="1" t="s">
        <v>642</v>
      </c>
      <c r="NXJ3" s="1" t="s">
        <v>642</v>
      </c>
      <c r="NXK3" s="1" t="s">
        <v>642</v>
      </c>
      <c r="NXL3" s="1" t="s">
        <v>642</v>
      </c>
      <c r="NXM3" s="1" t="s">
        <v>642</v>
      </c>
      <c r="NXN3" s="1" t="s">
        <v>642</v>
      </c>
      <c r="NXO3" s="1" t="s">
        <v>642</v>
      </c>
      <c r="NXP3" s="1" t="s">
        <v>642</v>
      </c>
      <c r="NXQ3" s="1" t="s">
        <v>642</v>
      </c>
      <c r="NXR3" s="1" t="s">
        <v>642</v>
      </c>
      <c r="NXS3" s="1" t="s">
        <v>642</v>
      </c>
      <c r="NXT3" s="1" t="s">
        <v>642</v>
      </c>
      <c r="NXU3" s="1" t="s">
        <v>642</v>
      </c>
      <c r="NXV3" s="1" t="s">
        <v>642</v>
      </c>
      <c r="NXW3" s="1" t="s">
        <v>642</v>
      </c>
      <c r="NXX3" s="1" t="s">
        <v>642</v>
      </c>
      <c r="NXY3" s="1" t="s">
        <v>642</v>
      </c>
      <c r="NXZ3" s="1" t="s">
        <v>642</v>
      </c>
      <c r="NYA3" s="1" t="s">
        <v>642</v>
      </c>
      <c r="NYB3" s="1" t="s">
        <v>642</v>
      </c>
      <c r="NYC3" s="1" t="s">
        <v>642</v>
      </c>
      <c r="NYD3" s="1" t="s">
        <v>642</v>
      </c>
      <c r="NYE3" s="1" t="s">
        <v>642</v>
      </c>
      <c r="NYF3" s="1" t="s">
        <v>642</v>
      </c>
      <c r="NYG3" s="1" t="s">
        <v>642</v>
      </c>
      <c r="NYH3" s="1" t="s">
        <v>642</v>
      </c>
      <c r="NYI3" s="1" t="s">
        <v>642</v>
      </c>
      <c r="NYJ3" s="1" t="s">
        <v>642</v>
      </c>
      <c r="NYK3" s="1" t="s">
        <v>642</v>
      </c>
      <c r="NYL3" s="1" t="s">
        <v>642</v>
      </c>
      <c r="NYM3" s="1" t="s">
        <v>642</v>
      </c>
      <c r="NYN3" s="1" t="s">
        <v>642</v>
      </c>
      <c r="NYO3" s="1" t="s">
        <v>642</v>
      </c>
      <c r="NYP3" s="1" t="s">
        <v>642</v>
      </c>
      <c r="NYQ3" s="1" t="s">
        <v>642</v>
      </c>
      <c r="NYR3" s="1" t="s">
        <v>642</v>
      </c>
      <c r="NYS3" s="1" t="s">
        <v>642</v>
      </c>
      <c r="NYT3" s="1" t="s">
        <v>642</v>
      </c>
      <c r="NYU3" s="1" t="s">
        <v>642</v>
      </c>
      <c r="NYV3" s="1" t="s">
        <v>642</v>
      </c>
      <c r="NYW3" s="1" t="s">
        <v>642</v>
      </c>
      <c r="NYX3" s="1" t="s">
        <v>642</v>
      </c>
      <c r="NYY3" s="1" t="s">
        <v>642</v>
      </c>
      <c r="NYZ3" s="1" t="s">
        <v>642</v>
      </c>
      <c r="NZA3" s="1" t="s">
        <v>642</v>
      </c>
      <c r="NZB3" s="1" t="s">
        <v>642</v>
      </c>
      <c r="NZC3" s="1" t="s">
        <v>642</v>
      </c>
      <c r="NZD3" s="1" t="s">
        <v>642</v>
      </c>
      <c r="NZE3" s="1" t="s">
        <v>642</v>
      </c>
      <c r="NZF3" s="1" t="s">
        <v>642</v>
      </c>
      <c r="NZG3" s="1" t="s">
        <v>642</v>
      </c>
      <c r="NZH3" s="1" t="s">
        <v>642</v>
      </c>
      <c r="NZI3" s="1" t="s">
        <v>642</v>
      </c>
      <c r="NZJ3" s="1" t="s">
        <v>642</v>
      </c>
      <c r="NZK3" s="1" t="s">
        <v>642</v>
      </c>
      <c r="NZL3" s="1" t="s">
        <v>642</v>
      </c>
      <c r="NZM3" s="1" t="s">
        <v>642</v>
      </c>
      <c r="NZN3" s="1" t="s">
        <v>642</v>
      </c>
      <c r="NZO3" s="1" t="s">
        <v>642</v>
      </c>
      <c r="NZP3" s="1" t="s">
        <v>642</v>
      </c>
      <c r="NZQ3" s="1" t="s">
        <v>642</v>
      </c>
      <c r="NZR3" s="1" t="s">
        <v>642</v>
      </c>
      <c r="NZS3" s="1" t="s">
        <v>642</v>
      </c>
      <c r="NZT3" s="1" t="s">
        <v>642</v>
      </c>
      <c r="NZU3" s="1" t="s">
        <v>642</v>
      </c>
      <c r="NZV3" s="1" t="s">
        <v>642</v>
      </c>
      <c r="NZW3" s="1" t="s">
        <v>642</v>
      </c>
      <c r="NZX3" s="1" t="s">
        <v>642</v>
      </c>
      <c r="NZY3" s="1" t="s">
        <v>642</v>
      </c>
      <c r="NZZ3" s="1" t="s">
        <v>642</v>
      </c>
      <c r="OAA3" s="1" t="s">
        <v>642</v>
      </c>
      <c r="OAB3" s="1" t="s">
        <v>642</v>
      </c>
      <c r="OAC3" s="1" t="s">
        <v>642</v>
      </c>
      <c r="OAD3" s="1" t="s">
        <v>642</v>
      </c>
      <c r="OAE3" s="1" t="s">
        <v>642</v>
      </c>
      <c r="OAF3" s="1" t="s">
        <v>642</v>
      </c>
      <c r="OAG3" s="1" t="s">
        <v>642</v>
      </c>
      <c r="OAH3" s="1" t="s">
        <v>642</v>
      </c>
      <c r="OAI3" s="1" t="s">
        <v>642</v>
      </c>
      <c r="OAJ3" s="1" t="s">
        <v>642</v>
      </c>
      <c r="OAK3" s="1" t="s">
        <v>642</v>
      </c>
      <c r="OAL3" s="1" t="s">
        <v>642</v>
      </c>
      <c r="OAM3" s="1" t="s">
        <v>642</v>
      </c>
      <c r="OAN3" s="1" t="s">
        <v>642</v>
      </c>
      <c r="OAO3" s="1" t="s">
        <v>642</v>
      </c>
      <c r="OAP3" s="1" t="s">
        <v>642</v>
      </c>
      <c r="OAQ3" s="1" t="s">
        <v>642</v>
      </c>
      <c r="OAR3" s="1" t="s">
        <v>642</v>
      </c>
      <c r="OAS3" s="1" t="s">
        <v>642</v>
      </c>
      <c r="OAT3" s="1" t="s">
        <v>642</v>
      </c>
      <c r="OAU3" s="1" t="s">
        <v>642</v>
      </c>
      <c r="OAV3" s="1" t="s">
        <v>642</v>
      </c>
      <c r="OAW3" s="1" t="s">
        <v>642</v>
      </c>
      <c r="OAX3" s="1" t="s">
        <v>642</v>
      </c>
      <c r="OAY3" s="1" t="s">
        <v>642</v>
      </c>
      <c r="OAZ3" s="1" t="s">
        <v>642</v>
      </c>
      <c r="OBA3" s="1" t="s">
        <v>642</v>
      </c>
      <c r="OBB3" s="1" t="s">
        <v>642</v>
      </c>
      <c r="OBC3" s="1" t="s">
        <v>642</v>
      </c>
      <c r="OBD3" s="1" t="s">
        <v>642</v>
      </c>
      <c r="OBE3" s="1" t="s">
        <v>642</v>
      </c>
      <c r="OBF3" s="1" t="s">
        <v>642</v>
      </c>
      <c r="OBG3" s="1" t="s">
        <v>642</v>
      </c>
      <c r="OBH3" s="1" t="s">
        <v>642</v>
      </c>
      <c r="OBI3" s="1" t="s">
        <v>642</v>
      </c>
      <c r="OBJ3" s="1" t="s">
        <v>642</v>
      </c>
      <c r="OBK3" s="1" t="s">
        <v>642</v>
      </c>
      <c r="OBL3" s="1" t="s">
        <v>642</v>
      </c>
      <c r="OBM3" s="1" t="s">
        <v>642</v>
      </c>
      <c r="OBN3" s="1" t="s">
        <v>642</v>
      </c>
      <c r="OBO3" s="1" t="s">
        <v>642</v>
      </c>
      <c r="OBP3" s="1" t="s">
        <v>642</v>
      </c>
      <c r="OBQ3" s="1" t="s">
        <v>642</v>
      </c>
      <c r="OBR3" s="1" t="s">
        <v>642</v>
      </c>
      <c r="OBS3" s="1" t="s">
        <v>642</v>
      </c>
      <c r="OBT3" s="1" t="s">
        <v>642</v>
      </c>
      <c r="OBU3" s="1" t="s">
        <v>642</v>
      </c>
      <c r="OBV3" s="1" t="s">
        <v>642</v>
      </c>
      <c r="OBW3" s="1" t="s">
        <v>642</v>
      </c>
      <c r="OBX3" s="1" t="s">
        <v>642</v>
      </c>
      <c r="OBY3" s="1" t="s">
        <v>642</v>
      </c>
      <c r="OBZ3" s="1" t="s">
        <v>642</v>
      </c>
      <c r="OCA3" s="1" t="s">
        <v>642</v>
      </c>
      <c r="OCB3" s="1" t="s">
        <v>642</v>
      </c>
      <c r="OCC3" s="1" t="s">
        <v>642</v>
      </c>
      <c r="OCD3" s="1" t="s">
        <v>642</v>
      </c>
      <c r="OCE3" s="1" t="s">
        <v>642</v>
      </c>
      <c r="OCF3" s="1" t="s">
        <v>642</v>
      </c>
      <c r="OCG3" s="1" t="s">
        <v>642</v>
      </c>
      <c r="OCH3" s="1" t="s">
        <v>642</v>
      </c>
      <c r="OCI3" s="1" t="s">
        <v>642</v>
      </c>
      <c r="OCJ3" s="1" t="s">
        <v>642</v>
      </c>
      <c r="OCK3" s="1" t="s">
        <v>642</v>
      </c>
      <c r="OCL3" s="1" t="s">
        <v>642</v>
      </c>
      <c r="OCM3" s="1" t="s">
        <v>642</v>
      </c>
      <c r="OCN3" s="1" t="s">
        <v>642</v>
      </c>
      <c r="OCO3" s="1" t="s">
        <v>642</v>
      </c>
      <c r="OCP3" s="1" t="s">
        <v>642</v>
      </c>
      <c r="OCQ3" s="1" t="s">
        <v>642</v>
      </c>
      <c r="OCR3" s="1" t="s">
        <v>642</v>
      </c>
      <c r="OCS3" s="1" t="s">
        <v>642</v>
      </c>
      <c r="OCT3" s="1" t="s">
        <v>642</v>
      </c>
      <c r="OCU3" s="1" t="s">
        <v>642</v>
      </c>
      <c r="OCV3" s="1" t="s">
        <v>642</v>
      </c>
      <c r="OCW3" s="1" t="s">
        <v>642</v>
      </c>
      <c r="OCX3" s="1" t="s">
        <v>642</v>
      </c>
      <c r="OCY3" s="1" t="s">
        <v>642</v>
      </c>
      <c r="OCZ3" s="1" t="s">
        <v>642</v>
      </c>
      <c r="ODA3" s="1" t="s">
        <v>642</v>
      </c>
      <c r="ODB3" s="1" t="s">
        <v>642</v>
      </c>
      <c r="ODC3" s="1" t="s">
        <v>642</v>
      </c>
      <c r="ODD3" s="1" t="s">
        <v>642</v>
      </c>
      <c r="ODE3" s="1" t="s">
        <v>642</v>
      </c>
      <c r="ODF3" s="1" t="s">
        <v>642</v>
      </c>
      <c r="ODG3" s="1" t="s">
        <v>642</v>
      </c>
      <c r="ODH3" s="1" t="s">
        <v>642</v>
      </c>
      <c r="ODI3" s="1" t="s">
        <v>642</v>
      </c>
      <c r="ODJ3" s="1" t="s">
        <v>642</v>
      </c>
      <c r="ODK3" s="1" t="s">
        <v>642</v>
      </c>
      <c r="ODL3" s="1" t="s">
        <v>642</v>
      </c>
      <c r="ODM3" s="1" t="s">
        <v>642</v>
      </c>
      <c r="ODN3" s="1" t="s">
        <v>642</v>
      </c>
      <c r="ODO3" s="1" t="s">
        <v>642</v>
      </c>
      <c r="ODP3" s="1" t="s">
        <v>642</v>
      </c>
      <c r="ODQ3" s="1" t="s">
        <v>642</v>
      </c>
      <c r="ODR3" s="1" t="s">
        <v>642</v>
      </c>
      <c r="ODS3" s="1" t="s">
        <v>642</v>
      </c>
      <c r="ODT3" s="1" t="s">
        <v>642</v>
      </c>
      <c r="ODU3" s="1" t="s">
        <v>642</v>
      </c>
      <c r="ODV3" s="1" t="s">
        <v>642</v>
      </c>
      <c r="ODW3" s="1" t="s">
        <v>642</v>
      </c>
      <c r="ODX3" s="1" t="s">
        <v>642</v>
      </c>
      <c r="ODY3" s="1" t="s">
        <v>642</v>
      </c>
      <c r="ODZ3" s="1" t="s">
        <v>642</v>
      </c>
      <c r="OEA3" s="1" t="s">
        <v>642</v>
      </c>
      <c r="OEB3" s="1" t="s">
        <v>642</v>
      </c>
      <c r="OEC3" s="1" t="s">
        <v>642</v>
      </c>
      <c r="OED3" s="1" t="s">
        <v>642</v>
      </c>
      <c r="OEE3" s="1" t="s">
        <v>642</v>
      </c>
      <c r="OEF3" s="1" t="s">
        <v>642</v>
      </c>
      <c r="OEG3" s="1" t="s">
        <v>642</v>
      </c>
      <c r="OEH3" s="1" t="s">
        <v>642</v>
      </c>
      <c r="OEI3" s="1" t="s">
        <v>642</v>
      </c>
      <c r="OEJ3" s="1" t="s">
        <v>642</v>
      </c>
      <c r="OEK3" s="1" t="s">
        <v>642</v>
      </c>
      <c r="OEL3" s="1" t="s">
        <v>642</v>
      </c>
      <c r="OEM3" s="1" t="s">
        <v>642</v>
      </c>
      <c r="OEN3" s="1" t="s">
        <v>642</v>
      </c>
      <c r="OEO3" s="1" t="s">
        <v>642</v>
      </c>
      <c r="OEP3" s="1" t="s">
        <v>642</v>
      </c>
      <c r="OEQ3" s="1" t="s">
        <v>642</v>
      </c>
      <c r="OER3" s="1" t="s">
        <v>642</v>
      </c>
      <c r="OES3" s="1" t="s">
        <v>642</v>
      </c>
      <c r="OET3" s="1" t="s">
        <v>642</v>
      </c>
      <c r="OEU3" s="1" t="s">
        <v>642</v>
      </c>
      <c r="OEV3" s="1" t="s">
        <v>642</v>
      </c>
      <c r="OEW3" s="1" t="s">
        <v>642</v>
      </c>
      <c r="OEX3" s="1" t="s">
        <v>642</v>
      </c>
      <c r="OEY3" s="1" t="s">
        <v>642</v>
      </c>
      <c r="OEZ3" s="1" t="s">
        <v>642</v>
      </c>
      <c r="OFA3" s="1" t="s">
        <v>642</v>
      </c>
      <c r="OFB3" s="1" t="s">
        <v>642</v>
      </c>
      <c r="OFC3" s="1" t="s">
        <v>642</v>
      </c>
      <c r="OFD3" s="1" t="s">
        <v>642</v>
      </c>
      <c r="OFE3" s="1" t="s">
        <v>642</v>
      </c>
      <c r="OFF3" s="1" t="s">
        <v>642</v>
      </c>
      <c r="OFG3" s="1" t="s">
        <v>642</v>
      </c>
      <c r="OFH3" s="1" t="s">
        <v>642</v>
      </c>
      <c r="OFI3" s="1" t="s">
        <v>642</v>
      </c>
      <c r="OFJ3" s="1" t="s">
        <v>642</v>
      </c>
      <c r="OFK3" s="1" t="s">
        <v>642</v>
      </c>
      <c r="OFL3" s="1" t="s">
        <v>642</v>
      </c>
      <c r="OFM3" s="1" t="s">
        <v>642</v>
      </c>
      <c r="OFN3" s="1" t="s">
        <v>642</v>
      </c>
      <c r="OFO3" s="1" t="s">
        <v>642</v>
      </c>
      <c r="OFP3" s="1" t="s">
        <v>642</v>
      </c>
      <c r="OFQ3" s="1" t="s">
        <v>642</v>
      </c>
      <c r="OFR3" s="1" t="s">
        <v>642</v>
      </c>
      <c r="OFS3" s="1" t="s">
        <v>642</v>
      </c>
      <c r="OFT3" s="1" t="s">
        <v>642</v>
      </c>
      <c r="OFU3" s="1" t="s">
        <v>642</v>
      </c>
      <c r="OFV3" s="1" t="s">
        <v>642</v>
      </c>
      <c r="OFW3" s="1" t="s">
        <v>642</v>
      </c>
      <c r="OFX3" s="1" t="s">
        <v>642</v>
      </c>
      <c r="OFY3" s="1" t="s">
        <v>642</v>
      </c>
      <c r="OFZ3" s="1" t="s">
        <v>642</v>
      </c>
      <c r="OGA3" s="1" t="s">
        <v>642</v>
      </c>
      <c r="OGB3" s="1" t="s">
        <v>642</v>
      </c>
      <c r="OGC3" s="1" t="s">
        <v>642</v>
      </c>
      <c r="OGD3" s="1" t="s">
        <v>642</v>
      </c>
      <c r="OGE3" s="1" t="s">
        <v>642</v>
      </c>
      <c r="OGF3" s="1" t="s">
        <v>642</v>
      </c>
      <c r="OGG3" s="1" t="s">
        <v>642</v>
      </c>
      <c r="OGH3" s="1" t="s">
        <v>642</v>
      </c>
      <c r="OGI3" s="1" t="s">
        <v>642</v>
      </c>
      <c r="OGJ3" s="1" t="s">
        <v>642</v>
      </c>
      <c r="OGK3" s="1" t="s">
        <v>642</v>
      </c>
      <c r="OGL3" s="1" t="s">
        <v>642</v>
      </c>
      <c r="OGM3" s="1" t="s">
        <v>642</v>
      </c>
      <c r="OGN3" s="1" t="s">
        <v>642</v>
      </c>
      <c r="OGO3" s="1" t="s">
        <v>642</v>
      </c>
      <c r="OGP3" s="1" t="s">
        <v>642</v>
      </c>
      <c r="OGQ3" s="1" t="s">
        <v>642</v>
      </c>
      <c r="OGR3" s="1" t="s">
        <v>642</v>
      </c>
      <c r="OGS3" s="1" t="s">
        <v>642</v>
      </c>
      <c r="OGT3" s="1" t="s">
        <v>642</v>
      </c>
      <c r="OGU3" s="1" t="s">
        <v>642</v>
      </c>
      <c r="OGV3" s="1" t="s">
        <v>642</v>
      </c>
      <c r="OGW3" s="1" t="s">
        <v>642</v>
      </c>
      <c r="OGX3" s="1" t="s">
        <v>642</v>
      </c>
      <c r="OGY3" s="1" t="s">
        <v>642</v>
      </c>
      <c r="OGZ3" s="1" t="s">
        <v>642</v>
      </c>
      <c r="OHA3" s="1" t="s">
        <v>642</v>
      </c>
      <c r="OHB3" s="1" t="s">
        <v>642</v>
      </c>
      <c r="OHC3" s="1" t="s">
        <v>642</v>
      </c>
      <c r="OHD3" s="1" t="s">
        <v>642</v>
      </c>
      <c r="OHE3" s="1" t="s">
        <v>642</v>
      </c>
      <c r="OHF3" s="1" t="s">
        <v>642</v>
      </c>
      <c r="OHG3" s="1" t="s">
        <v>642</v>
      </c>
      <c r="OHH3" s="1" t="s">
        <v>642</v>
      </c>
      <c r="OHI3" s="1" t="s">
        <v>642</v>
      </c>
      <c r="OHJ3" s="1" t="s">
        <v>642</v>
      </c>
      <c r="OHK3" s="1" t="s">
        <v>642</v>
      </c>
      <c r="OHL3" s="1" t="s">
        <v>642</v>
      </c>
      <c r="OHM3" s="1" t="s">
        <v>642</v>
      </c>
      <c r="OHN3" s="1" t="s">
        <v>642</v>
      </c>
      <c r="OHO3" s="1" t="s">
        <v>642</v>
      </c>
      <c r="OHP3" s="1" t="s">
        <v>642</v>
      </c>
      <c r="OHQ3" s="1" t="s">
        <v>642</v>
      </c>
      <c r="OHR3" s="1" t="s">
        <v>642</v>
      </c>
      <c r="OHS3" s="1" t="s">
        <v>642</v>
      </c>
      <c r="OHT3" s="1" t="s">
        <v>642</v>
      </c>
      <c r="OHU3" s="1" t="s">
        <v>642</v>
      </c>
      <c r="OHV3" s="1" t="s">
        <v>642</v>
      </c>
      <c r="OHW3" s="1" t="s">
        <v>642</v>
      </c>
      <c r="OHX3" s="1" t="s">
        <v>642</v>
      </c>
      <c r="OHY3" s="1" t="s">
        <v>642</v>
      </c>
      <c r="OHZ3" s="1" t="s">
        <v>642</v>
      </c>
      <c r="OIA3" s="1" t="s">
        <v>642</v>
      </c>
      <c r="OIB3" s="1" t="s">
        <v>642</v>
      </c>
      <c r="OIC3" s="1" t="s">
        <v>642</v>
      </c>
      <c r="OID3" s="1" t="s">
        <v>642</v>
      </c>
      <c r="OIE3" s="1" t="s">
        <v>642</v>
      </c>
      <c r="OIF3" s="1" t="s">
        <v>642</v>
      </c>
      <c r="OIG3" s="1" t="s">
        <v>642</v>
      </c>
      <c r="OIH3" s="1" t="s">
        <v>642</v>
      </c>
      <c r="OII3" s="1" t="s">
        <v>642</v>
      </c>
      <c r="OIJ3" s="1" t="s">
        <v>642</v>
      </c>
      <c r="OIK3" s="1" t="s">
        <v>642</v>
      </c>
      <c r="OIL3" s="1" t="s">
        <v>642</v>
      </c>
      <c r="OIM3" s="1" t="s">
        <v>642</v>
      </c>
      <c r="OIN3" s="1" t="s">
        <v>642</v>
      </c>
      <c r="OIO3" s="1" t="s">
        <v>642</v>
      </c>
      <c r="OIP3" s="1" t="s">
        <v>642</v>
      </c>
      <c r="OIQ3" s="1" t="s">
        <v>642</v>
      </c>
      <c r="OIR3" s="1" t="s">
        <v>642</v>
      </c>
      <c r="OIS3" s="1" t="s">
        <v>642</v>
      </c>
      <c r="OIT3" s="1" t="s">
        <v>642</v>
      </c>
      <c r="OIU3" s="1" t="s">
        <v>642</v>
      </c>
      <c r="OIV3" s="1" t="s">
        <v>642</v>
      </c>
      <c r="OIW3" s="1" t="s">
        <v>642</v>
      </c>
      <c r="OIX3" s="1" t="s">
        <v>642</v>
      </c>
      <c r="OIY3" s="1" t="s">
        <v>642</v>
      </c>
      <c r="OIZ3" s="1" t="s">
        <v>642</v>
      </c>
      <c r="OJA3" s="1" t="s">
        <v>642</v>
      </c>
      <c r="OJB3" s="1" t="s">
        <v>642</v>
      </c>
      <c r="OJC3" s="1" t="s">
        <v>642</v>
      </c>
      <c r="OJD3" s="1" t="s">
        <v>642</v>
      </c>
      <c r="OJE3" s="1" t="s">
        <v>642</v>
      </c>
      <c r="OJF3" s="1" t="s">
        <v>642</v>
      </c>
      <c r="OJG3" s="1" t="s">
        <v>642</v>
      </c>
      <c r="OJH3" s="1" t="s">
        <v>642</v>
      </c>
      <c r="OJI3" s="1" t="s">
        <v>642</v>
      </c>
      <c r="OJJ3" s="1" t="s">
        <v>642</v>
      </c>
      <c r="OJK3" s="1" t="s">
        <v>642</v>
      </c>
      <c r="OJL3" s="1" t="s">
        <v>642</v>
      </c>
      <c r="OJM3" s="1" t="s">
        <v>642</v>
      </c>
      <c r="OJN3" s="1" t="s">
        <v>642</v>
      </c>
      <c r="OJO3" s="1" t="s">
        <v>642</v>
      </c>
      <c r="OJP3" s="1" t="s">
        <v>642</v>
      </c>
      <c r="OJQ3" s="1" t="s">
        <v>642</v>
      </c>
      <c r="OJR3" s="1" t="s">
        <v>642</v>
      </c>
      <c r="OJS3" s="1" t="s">
        <v>642</v>
      </c>
      <c r="OJT3" s="1" t="s">
        <v>642</v>
      </c>
      <c r="OJU3" s="1" t="s">
        <v>642</v>
      </c>
      <c r="OJV3" s="1" t="s">
        <v>642</v>
      </c>
      <c r="OJW3" s="1" t="s">
        <v>642</v>
      </c>
      <c r="OJX3" s="1" t="s">
        <v>642</v>
      </c>
      <c r="OJY3" s="1" t="s">
        <v>642</v>
      </c>
      <c r="OJZ3" s="1" t="s">
        <v>642</v>
      </c>
      <c r="OKA3" s="1" t="s">
        <v>642</v>
      </c>
      <c r="OKB3" s="1" t="s">
        <v>642</v>
      </c>
      <c r="OKC3" s="1" t="s">
        <v>642</v>
      </c>
      <c r="OKD3" s="1" t="s">
        <v>642</v>
      </c>
      <c r="OKE3" s="1" t="s">
        <v>642</v>
      </c>
      <c r="OKF3" s="1" t="s">
        <v>642</v>
      </c>
      <c r="OKG3" s="1" t="s">
        <v>642</v>
      </c>
      <c r="OKH3" s="1" t="s">
        <v>642</v>
      </c>
      <c r="OKI3" s="1" t="s">
        <v>642</v>
      </c>
      <c r="OKJ3" s="1" t="s">
        <v>642</v>
      </c>
      <c r="OKK3" s="1" t="s">
        <v>642</v>
      </c>
      <c r="OKL3" s="1" t="s">
        <v>642</v>
      </c>
      <c r="OKM3" s="1" t="s">
        <v>642</v>
      </c>
      <c r="OKN3" s="1" t="s">
        <v>642</v>
      </c>
      <c r="OKO3" s="1" t="s">
        <v>642</v>
      </c>
      <c r="OKP3" s="1" t="s">
        <v>642</v>
      </c>
      <c r="OKQ3" s="1" t="s">
        <v>642</v>
      </c>
      <c r="OKR3" s="1" t="s">
        <v>642</v>
      </c>
      <c r="OKS3" s="1" t="s">
        <v>642</v>
      </c>
      <c r="OKT3" s="1" t="s">
        <v>642</v>
      </c>
      <c r="OKU3" s="1" t="s">
        <v>642</v>
      </c>
      <c r="OKV3" s="1" t="s">
        <v>642</v>
      </c>
      <c r="OKW3" s="1" t="s">
        <v>642</v>
      </c>
      <c r="OKX3" s="1" t="s">
        <v>642</v>
      </c>
      <c r="OKY3" s="1" t="s">
        <v>642</v>
      </c>
      <c r="OKZ3" s="1" t="s">
        <v>642</v>
      </c>
      <c r="OLA3" s="1" t="s">
        <v>642</v>
      </c>
      <c r="OLB3" s="1" t="s">
        <v>642</v>
      </c>
      <c r="OLC3" s="1" t="s">
        <v>642</v>
      </c>
      <c r="OLD3" s="1" t="s">
        <v>642</v>
      </c>
      <c r="OLE3" s="1" t="s">
        <v>642</v>
      </c>
      <c r="OLF3" s="1" t="s">
        <v>642</v>
      </c>
      <c r="OLG3" s="1" t="s">
        <v>642</v>
      </c>
      <c r="OLH3" s="1" t="s">
        <v>642</v>
      </c>
      <c r="OLI3" s="1" t="s">
        <v>642</v>
      </c>
      <c r="OLJ3" s="1" t="s">
        <v>642</v>
      </c>
      <c r="OLK3" s="1" t="s">
        <v>642</v>
      </c>
      <c r="OLL3" s="1" t="s">
        <v>642</v>
      </c>
      <c r="OLM3" s="1" t="s">
        <v>642</v>
      </c>
      <c r="OLN3" s="1" t="s">
        <v>642</v>
      </c>
      <c r="OLO3" s="1" t="s">
        <v>642</v>
      </c>
      <c r="OLP3" s="1" t="s">
        <v>642</v>
      </c>
      <c r="OLQ3" s="1" t="s">
        <v>642</v>
      </c>
      <c r="OLR3" s="1" t="s">
        <v>642</v>
      </c>
      <c r="OLS3" s="1" t="s">
        <v>642</v>
      </c>
      <c r="OLT3" s="1" t="s">
        <v>642</v>
      </c>
      <c r="OLU3" s="1" t="s">
        <v>642</v>
      </c>
      <c r="OLV3" s="1" t="s">
        <v>642</v>
      </c>
      <c r="OLW3" s="1" t="s">
        <v>642</v>
      </c>
      <c r="OLX3" s="1" t="s">
        <v>642</v>
      </c>
      <c r="OLY3" s="1" t="s">
        <v>642</v>
      </c>
      <c r="OLZ3" s="1" t="s">
        <v>642</v>
      </c>
      <c r="OMA3" s="1" t="s">
        <v>642</v>
      </c>
      <c r="OMB3" s="1" t="s">
        <v>642</v>
      </c>
      <c r="OMC3" s="1" t="s">
        <v>642</v>
      </c>
      <c r="OMD3" s="1" t="s">
        <v>642</v>
      </c>
      <c r="OME3" s="1" t="s">
        <v>642</v>
      </c>
      <c r="OMF3" s="1" t="s">
        <v>642</v>
      </c>
      <c r="OMG3" s="1" t="s">
        <v>642</v>
      </c>
      <c r="OMH3" s="1" t="s">
        <v>642</v>
      </c>
      <c r="OMI3" s="1" t="s">
        <v>642</v>
      </c>
      <c r="OMJ3" s="1" t="s">
        <v>642</v>
      </c>
      <c r="OMK3" s="1" t="s">
        <v>642</v>
      </c>
      <c r="OML3" s="1" t="s">
        <v>642</v>
      </c>
      <c r="OMM3" s="1" t="s">
        <v>642</v>
      </c>
      <c r="OMN3" s="1" t="s">
        <v>642</v>
      </c>
      <c r="OMO3" s="1" t="s">
        <v>642</v>
      </c>
      <c r="OMP3" s="1" t="s">
        <v>642</v>
      </c>
      <c r="OMQ3" s="1" t="s">
        <v>642</v>
      </c>
      <c r="OMR3" s="1" t="s">
        <v>642</v>
      </c>
      <c r="OMS3" s="1" t="s">
        <v>642</v>
      </c>
      <c r="OMT3" s="1" t="s">
        <v>642</v>
      </c>
      <c r="OMU3" s="1" t="s">
        <v>642</v>
      </c>
      <c r="OMV3" s="1" t="s">
        <v>642</v>
      </c>
      <c r="OMW3" s="1" t="s">
        <v>642</v>
      </c>
      <c r="OMX3" s="1" t="s">
        <v>642</v>
      </c>
      <c r="OMY3" s="1" t="s">
        <v>642</v>
      </c>
      <c r="OMZ3" s="1" t="s">
        <v>642</v>
      </c>
      <c r="ONA3" s="1" t="s">
        <v>642</v>
      </c>
      <c r="ONB3" s="1" t="s">
        <v>642</v>
      </c>
      <c r="ONC3" s="1" t="s">
        <v>642</v>
      </c>
      <c r="OND3" s="1" t="s">
        <v>642</v>
      </c>
      <c r="ONE3" s="1" t="s">
        <v>642</v>
      </c>
      <c r="ONF3" s="1" t="s">
        <v>642</v>
      </c>
      <c r="ONG3" s="1" t="s">
        <v>642</v>
      </c>
      <c r="ONH3" s="1" t="s">
        <v>642</v>
      </c>
      <c r="ONI3" s="1" t="s">
        <v>642</v>
      </c>
      <c r="ONJ3" s="1" t="s">
        <v>642</v>
      </c>
      <c r="ONK3" s="1" t="s">
        <v>642</v>
      </c>
      <c r="ONL3" s="1" t="s">
        <v>642</v>
      </c>
      <c r="ONM3" s="1" t="s">
        <v>642</v>
      </c>
      <c r="ONN3" s="1" t="s">
        <v>642</v>
      </c>
      <c r="ONO3" s="1" t="s">
        <v>642</v>
      </c>
      <c r="ONP3" s="1" t="s">
        <v>642</v>
      </c>
      <c r="ONQ3" s="1" t="s">
        <v>642</v>
      </c>
      <c r="ONR3" s="1" t="s">
        <v>642</v>
      </c>
      <c r="ONS3" s="1" t="s">
        <v>642</v>
      </c>
      <c r="ONT3" s="1" t="s">
        <v>642</v>
      </c>
      <c r="ONU3" s="1" t="s">
        <v>642</v>
      </c>
      <c r="ONV3" s="1" t="s">
        <v>642</v>
      </c>
      <c r="ONW3" s="1" t="s">
        <v>642</v>
      </c>
      <c r="ONX3" s="1" t="s">
        <v>642</v>
      </c>
      <c r="ONY3" s="1" t="s">
        <v>642</v>
      </c>
      <c r="ONZ3" s="1" t="s">
        <v>642</v>
      </c>
      <c r="OOA3" s="1" t="s">
        <v>642</v>
      </c>
      <c r="OOB3" s="1" t="s">
        <v>642</v>
      </c>
      <c r="OOC3" s="1" t="s">
        <v>642</v>
      </c>
      <c r="OOD3" s="1" t="s">
        <v>642</v>
      </c>
      <c r="OOE3" s="1" t="s">
        <v>642</v>
      </c>
      <c r="OOF3" s="1" t="s">
        <v>642</v>
      </c>
      <c r="OOG3" s="1" t="s">
        <v>642</v>
      </c>
      <c r="OOH3" s="1" t="s">
        <v>642</v>
      </c>
      <c r="OOI3" s="1" t="s">
        <v>642</v>
      </c>
      <c r="OOJ3" s="1" t="s">
        <v>642</v>
      </c>
      <c r="OOK3" s="1" t="s">
        <v>642</v>
      </c>
      <c r="OOL3" s="1" t="s">
        <v>642</v>
      </c>
      <c r="OOM3" s="1" t="s">
        <v>642</v>
      </c>
      <c r="OON3" s="1" t="s">
        <v>642</v>
      </c>
      <c r="OOO3" s="1" t="s">
        <v>642</v>
      </c>
      <c r="OOP3" s="1" t="s">
        <v>642</v>
      </c>
      <c r="OOQ3" s="1" t="s">
        <v>642</v>
      </c>
      <c r="OOR3" s="1" t="s">
        <v>642</v>
      </c>
      <c r="OOS3" s="1" t="s">
        <v>642</v>
      </c>
      <c r="OOT3" s="1" t="s">
        <v>642</v>
      </c>
      <c r="OOU3" s="1" t="s">
        <v>642</v>
      </c>
      <c r="OOV3" s="1" t="s">
        <v>642</v>
      </c>
      <c r="OOW3" s="1" t="s">
        <v>642</v>
      </c>
      <c r="OOX3" s="1" t="s">
        <v>642</v>
      </c>
      <c r="OOY3" s="1" t="s">
        <v>642</v>
      </c>
      <c r="OOZ3" s="1" t="s">
        <v>642</v>
      </c>
      <c r="OPA3" s="1" t="s">
        <v>642</v>
      </c>
      <c r="OPB3" s="1" t="s">
        <v>642</v>
      </c>
      <c r="OPC3" s="1" t="s">
        <v>642</v>
      </c>
      <c r="OPD3" s="1" t="s">
        <v>642</v>
      </c>
      <c r="OPE3" s="1" t="s">
        <v>642</v>
      </c>
      <c r="OPF3" s="1" t="s">
        <v>642</v>
      </c>
      <c r="OPG3" s="1" t="s">
        <v>642</v>
      </c>
      <c r="OPH3" s="1" t="s">
        <v>642</v>
      </c>
      <c r="OPI3" s="1" t="s">
        <v>642</v>
      </c>
      <c r="OPJ3" s="1" t="s">
        <v>642</v>
      </c>
      <c r="OPK3" s="1" t="s">
        <v>642</v>
      </c>
      <c r="OPL3" s="1" t="s">
        <v>642</v>
      </c>
      <c r="OPM3" s="1" t="s">
        <v>642</v>
      </c>
      <c r="OPN3" s="1" t="s">
        <v>642</v>
      </c>
      <c r="OPO3" s="1" t="s">
        <v>642</v>
      </c>
      <c r="OPP3" s="1" t="s">
        <v>642</v>
      </c>
      <c r="OPQ3" s="1" t="s">
        <v>642</v>
      </c>
      <c r="OPR3" s="1" t="s">
        <v>642</v>
      </c>
      <c r="OPS3" s="1" t="s">
        <v>642</v>
      </c>
      <c r="OPT3" s="1" t="s">
        <v>642</v>
      </c>
      <c r="OPU3" s="1" t="s">
        <v>642</v>
      </c>
      <c r="OPV3" s="1" t="s">
        <v>642</v>
      </c>
      <c r="OPW3" s="1" t="s">
        <v>642</v>
      </c>
      <c r="OPX3" s="1" t="s">
        <v>642</v>
      </c>
      <c r="OPY3" s="1" t="s">
        <v>642</v>
      </c>
      <c r="OPZ3" s="1" t="s">
        <v>642</v>
      </c>
      <c r="OQA3" s="1" t="s">
        <v>642</v>
      </c>
      <c r="OQB3" s="1" t="s">
        <v>642</v>
      </c>
      <c r="OQC3" s="1" t="s">
        <v>642</v>
      </c>
      <c r="OQD3" s="1" t="s">
        <v>642</v>
      </c>
      <c r="OQE3" s="1" t="s">
        <v>642</v>
      </c>
      <c r="OQF3" s="1" t="s">
        <v>642</v>
      </c>
      <c r="OQG3" s="1" t="s">
        <v>642</v>
      </c>
      <c r="OQH3" s="1" t="s">
        <v>642</v>
      </c>
      <c r="OQI3" s="1" t="s">
        <v>642</v>
      </c>
      <c r="OQJ3" s="1" t="s">
        <v>642</v>
      </c>
      <c r="OQK3" s="1" t="s">
        <v>642</v>
      </c>
      <c r="OQL3" s="1" t="s">
        <v>642</v>
      </c>
      <c r="OQM3" s="1" t="s">
        <v>642</v>
      </c>
      <c r="OQN3" s="1" t="s">
        <v>642</v>
      </c>
      <c r="OQO3" s="1" t="s">
        <v>642</v>
      </c>
      <c r="OQP3" s="1" t="s">
        <v>642</v>
      </c>
      <c r="OQQ3" s="1" t="s">
        <v>642</v>
      </c>
      <c r="OQR3" s="1" t="s">
        <v>642</v>
      </c>
      <c r="OQS3" s="1" t="s">
        <v>642</v>
      </c>
      <c r="OQT3" s="1" t="s">
        <v>642</v>
      </c>
      <c r="OQU3" s="1" t="s">
        <v>642</v>
      </c>
      <c r="OQV3" s="1" t="s">
        <v>642</v>
      </c>
      <c r="OQW3" s="1" t="s">
        <v>642</v>
      </c>
      <c r="OQX3" s="1" t="s">
        <v>642</v>
      </c>
      <c r="OQY3" s="1" t="s">
        <v>642</v>
      </c>
      <c r="OQZ3" s="1" t="s">
        <v>642</v>
      </c>
      <c r="ORA3" s="1" t="s">
        <v>642</v>
      </c>
      <c r="ORB3" s="1" t="s">
        <v>642</v>
      </c>
      <c r="ORC3" s="1" t="s">
        <v>642</v>
      </c>
      <c r="ORD3" s="1" t="s">
        <v>642</v>
      </c>
      <c r="ORE3" s="1" t="s">
        <v>642</v>
      </c>
      <c r="ORF3" s="1" t="s">
        <v>642</v>
      </c>
      <c r="ORG3" s="1" t="s">
        <v>642</v>
      </c>
      <c r="ORH3" s="1" t="s">
        <v>642</v>
      </c>
      <c r="ORI3" s="1" t="s">
        <v>642</v>
      </c>
      <c r="ORJ3" s="1" t="s">
        <v>642</v>
      </c>
      <c r="ORK3" s="1" t="s">
        <v>642</v>
      </c>
      <c r="ORL3" s="1" t="s">
        <v>642</v>
      </c>
      <c r="ORM3" s="1" t="s">
        <v>642</v>
      </c>
      <c r="ORN3" s="1" t="s">
        <v>642</v>
      </c>
      <c r="ORO3" s="1" t="s">
        <v>642</v>
      </c>
      <c r="ORP3" s="1" t="s">
        <v>642</v>
      </c>
      <c r="ORQ3" s="1" t="s">
        <v>642</v>
      </c>
      <c r="ORR3" s="1" t="s">
        <v>642</v>
      </c>
      <c r="ORS3" s="1" t="s">
        <v>642</v>
      </c>
      <c r="ORT3" s="1" t="s">
        <v>642</v>
      </c>
      <c r="ORU3" s="1" t="s">
        <v>642</v>
      </c>
      <c r="ORV3" s="1" t="s">
        <v>642</v>
      </c>
      <c r="ORW3" s="1" t="s">
        <v>642</v>
      </c>
      <c r="ORX3" s="1" t="s">
        <v>642</v>
      </c>
      <c r="ORY3" s="1" t="s">
        <v>642</v>
      </c>
      <c r="ORZ3" s="1" t="s">
        <v>642</v>
      </c>
      <c r="OSA3" s="1" t="s">
        <v>642</v>
      </c>
      <c r="OSB3" s="1" t="s">
        <v>642</v>
      </c>
      <c r="OSC3" s="1" t="s">
        <v>642</v>
      </c>
      <c r="OSD3" s="1" t="s">
        <v>642</v>
      </c>
      <c r="OSE3" s="1" t="s">
        <v>642</v>
      </c>
      <c r="OSF3" s="1" t="s">
        <v>642</v>
      </c>
      <c r="OSG3" s="1" t="s">
        <v>642</v>
      </c>
      <c r="OSH3" s="1" t="s">
        <v>642</v>
      </c>
      <c r="OSI3" s="1" t="s">
        <v>642</v>
      </c>
      <c r="OSJ3" s="1" t="s">
        <v>642</v>
      </c>
      <c r="OSK3" s="1" t="s">
        <v>642</v>
      </c>
      <c r="OSL3" s="1" t="s">
        <v>642</v>
      </c>
      <c r="OSM3" s="1" t="s">
        <v>642</v>
      </c>
      <c r="OSN3" s="1" t="s">
        <v>642</v>
      </c>
      <c r="OSO3" s="1" t="s">
        <v>642</v>
      </c>
      <c r="OSP3" s="1" t="s">
        <v>642</v>
      </c>
      <c r="OSQ3" s="1" t="s">
        <v>642</v>
      </c>
      <c r="OSR3" s="1" t="s">
        <v>642</v>
      </c>
      <c r="OSS3" s="1" t="s">
        <v>642</v>
      </c>
      <c r="OST3" s="1" t="s">
        <v>642</v>
      </c>
      <c r="OSU3" s="1" t="s">
        <v>642</v>
      </c>
      <c r="OSV3" s="1" t="s">
        <v>642</v>
      </c>
      <c r="OSW3" s="1" t="s">
        <v>642</v>
      </c>
      <c r="OSX3" s="1" t="s">
        <v>642</v>
      </c>
      <c r="OSY3" s="1" t="s">
        <v>642</v>
      </c>
      <c r="OSZ3" s="1" t="s">
        <v>642</v>
      </c>
      <c r="OTA3" s="1" t="s">
        <v>642</v>
      </c>
      <c r="OTB3" s="1" t="s">
        <v>642</v>
      </c>
      <c r="OTC3" s="1" t="s">
        <v>642</v>
      </c>
      <c r="OTD3" s="1" t="s">
        <v>642</v>
      </c>
      <c r="OTE3" s="1" t="s">
        <v>642</v>
      </c>
      <c r="OTF3" s="1" t="s">
        <v>642</v>
      </c>
      <c r="OTG3" s="1" t="s">
        <v>642</v>
      </c>
      <c r="OTH3" s="1" t="s">
        <v>642</v>
      </c>
      <c r="OTI3" s="1" t="s">
        <v>642</v>
      </c>
      <c r="OTJ3" s="1" t="s">
        <v>642</v>
      </c>
      <c r="OTK3" s="1" t="s">
        <v>642</v>
      </c>
      <c r="OTL3" s="1" t="s">
        <v>642</v>
      </c>
      <c r="OTM3" s="1" t="s">
        <v>642</v>
      </c>
      <c r="OTN3" s="1" t="s">
        <v>642</v>
      </c>
      <c r="OTO3" s="1" t="s">
        <v>642</v>
      </c>
      <c r="OTP3" s="1" t="s">
        <v>642</v>
      </c>
      <c r="OTQ3" s="1" t="s">
        <v>642</v>
      </c>
      <c r="OTR3" s="1" t="s">
        <v>642</v>
      </c>
      <c r="OTS3" s="1" t="s">
        <v>642</v>
      </c>
      <c r="OTT3" s="1" t="s">
        <v>642</v>
      </c>
      <c r="OTU3" s="1" t="s">
        <v>642</v>
      </c>
      <c r="OTV3" s="1" t="s">
        <v>642</v>
      </c>
      <c r="OTW3" s="1" t="s">
        <v>642</v>
      </c>
      <c r="OTX3" s="1" t="s">
        <v>642</v>
      </c>
      <c r="OTY3" s="1" t="s">
        <v>642</v>
      </c>
      <c r="OTZ3" s="1" t="s">
        <v>642</v>
      </c>
      <c r="OUA3" s="1" t="s">
        <v>642</v>
      </c>
      <c r="OUB3" s="1" t="s">
        <v>642</v>
      </c>
      <c r="OUC3" s="1" t="s">
        <v>642</v>
      </c>
      <c r="OUD3" s="1" t="s">
        <v>642</v>
      </c>
      <c r="OUE3" s="1" t="s">
        <v>642</v>
      </c>
      <c r="OUF3" s="1" t="s">
        <v>642</v>
      </c>
      <c r="OUG3" s="1" t="s">
        <v>642</v>
      </c>
      <c r="OUH3" s="1" t="s">
        <v>642</v>
      </c>
      <c r="OUI3" s="1" t="s">
        <v>642</v>
      </c>
      <c r="OUJ3" s="1" t="s">
        <v>642</v>
      </c>
      <c r="OUK3" s="1" t="s">
        <v>642</v>
      </c>
      <c r="OUL3" s="1" t="s">
        <v>642</v>
      </c>
      <c r="OUM3" s="1" t="s">
        <v>642</v>
      </c>
      <c r="OUN3" s="1" t="s">
        <v>642</v>
      </c>
      <c r="OUO3" s="1" t="s">
        <v>642</v>
      </c>
      <c r="OUP3" s="1" t="s">
        <v>642</v>
      </c>
      <c r="OUQ3" s="1" t="s">
        <v>642</v>
      </c>
      <c r="OUR3" s="1" t="s">
        <v>642</v>
      </c>
      <c r="OUS3" s="1" t="s">
        <v>642</v>
      </c>
      <c r="OUT3" s="1" t="s">
        <v>642</v>
      </c>
      <c r="OUU3" s="1" t="s">
        <v>642</v>
      </c>
      <c r="OUV3" s="1" t="s">
        <v>642</v>
      </c>
      <c r="OUW3" s="1" t="s">
        <v>642</v>
      </c>
      <c r="OUX3" s="1" t="s">
        <v>642</v>
      </c>
      <c r="OUY3" s="1" t="s">
        <v>642</v>
      </c>
      <c r="OUZ3" s="1" t="s">
        <v>642</v>
      </c>
      <c r="OVA3" s="1" t="s">
        <v>642</v>
      </c>
      <c r="OVB3" s="1" t="s">
        <v>642</v>
      </c>
      <c r="OVC3" s="1" t="s">
        <v>642</v>
      </c>
      <c r="OVD3" s="1" t="s">
        <v>642</v>
      </c>
      <c r="OVE3" s="1" t="s">
        <v>642</v>
      </c>
      <c r="OVF3" s="1" t="s">
        <v>642</v>
      </c>
      <c r="OVG3" s="1" t="s">
        <v>642</v>
      </c>
      <c r="OVH3" s="1" t="s">
        <v>642</v>
      </c>
      <c r="OVI3" s="1" t="s">
        <v>642</v>
      </c>
      <c r="OVJ3" s="1" t="s">
        <v>642</v>
      </c>
      <c r="OVK3" s="1" t="s">
        <v>642</v>
      </c>
      <c r="OVL3" s="1" t="s">
        <v>642</v>
      </c>
      <c r="OVM3" s="1" t="s">
        <v>642</v>
      </c>
      <c r="OVN3" s="1" t="s">
        <v>642</v>
      </c>
      <c r="OVO3" s="1" t="s">
        <v>642</v>
      </c>
      <c r="OVP3" s="1" t="s">
        <v>642</v>
      </c>
      <c r="OVQ3" s="1" t="s">
        <v>642</v>
      </c>
      <c r="OVR3" s="1" t="s">
        <v>642</v>
      </c>
      <c r="OVS3" s="1" t="s">
        <v>642</v>
      </c>
      <c r="OVT3" s="1" t="s">
        <v>642</v>
      </c>
      <c r="OVU3" s="1" t="s">
        <v>642</v>
      </c>
      <c r="OVV3" s="1" t="s">
        <v>642</v>
      </c>
      <c r="OVW3" s="1" t="s">
        <v>642</v>
      </c>
      <c r="OVX3" s="1" t="s">
        <v>642</v>
      </c>
      <c r="OVY3" s="1" t="s">
        <v>642</v>
      </c>
      <c r="OVZ3" s="1" t="s">
        <v>642</v>
      </c>
      <c r="OWA3" s="1" t="s">
        <v>642</v>
      </c>
      <c r="OWB3" s="1" t="s">
        <v>642</v>
      </c>
      <c r="OWC3" s="1" t="s">
        <v>642</v>
      </c>
      <c r="OWD3" s="1" t="s">
        <v>642</v>
      </c>
      <c r="OWE3" s="1" t="s">
        <v>642</v>
      </c>
      <c r="OWF3" s="1" t="s">
        <v>642</v>
      </c>
      <c r="OWG3" s="1" t="s">
        <v>642</v>
      </c>
      <c r="OWH3" s="1" t="s">
        <v>642</v>
      </c>
      <c r="OWI3" s="1" t="s">
        <v>642</v>
      </c>
      <c r="OWJ3" s="1" t="s">
        <v>642</v>
      </c>
      <c r="OWK3" s="1" t="s">
        <v>642</v>
      </c>
      <c r="OWL3" s="1" t="s">
        <v>642</v>
      </c>
      <c r="OWM3" s="1" t="s">
        <v>642</v>
      </c>
      <c r="OWN3" s="1" t="s">
        <v>642</v>
      </c>
      <c r="OWO3" s="1" t="s">
        <v>642</v>
      </c>
      <c r="OWP3" s="1" t="s">
        <v>642</v>
      </c>
      <c r="OWQ3" s="1" t="s">
        <v>642</v>
      </c>
      <c r="OWR3" s="1" t="s">
        <v>642</v>
      </c>
      <c r="OWS3" s="1" t="s">
        <v>642</v>
      </c>
      <c r="OWT3" s="1" t="s">
        <v>642</v>
      </c>
      <c r="OWU3" s="1" t="s">
        <v>642</v>
      </c>
      <c r="OWV3" s="1" t="s">
        <v>642</v>
      </c>
      <c r="OWW3" s="1" t="s">
        <v>642</v>
      </c>
      <c r="OWX3" s="1" t="s">
        <v>642</v>
      </c>
      <c r="OWY3" s="1" t="s">
        <v>642</v>
      </c>
      <c r="OWZ3" s="1" t="s">
        <v>642</v>
      </c>
      <c r="OXA3" s="1" t="s">
        <v>642</v>
      </c>
      <c r="OXB3" s="1" t="s">
        <v>642</v>
      </c>
      <c r="OXC3" s="1" t="s">
        <v>642</v>
      </c>
      <c r="OXD3" s="1" t="s">
        <v>642</v>
      </c>
      <c r="OXE3" s="1" t="s">
        <v>642</v>
      </c>
      <c r="OXF3" s="1" t="s">
        <v>642</v>
      </c>
      <c r="OXG3" s="1" t="s">
        <v>642</v>
      </c>
      <c r="OXH3" s="1" t="s">
        <v>642</v>
      </c>
      <c r="OXI3" s="1" t="s">
        <v>642</v>
      </c>
      <c r="OXJ3" s="1" t="s">
        <v>642</v>
      </c>
      <c r="OXK3" s="1" t="s">
        <v>642</v>
      </c>
      <c r="OXL3" s="1" t="s">
        <v>642</v>
      </c>
      <c r="OXM3" s="1" t="s">
        <v>642</v>
      </c>
      <c r="OXN3" s="1" t="s">
        <v>642</v>
      </c>
      <c r="OXO3" s="1" t="s">
        <v>642</v>
      </c>
      <c r="OXP3" s="1" t="s">
        <v>642</v>
      </c>
      <c r="OXQ3" s="1" t="s">
        <v>642</v>
      </c>
      <c r="OXR3" s="1" t="s">
        <v>642</v>
      </c>
      <c r="OXS3" s="1" t="s">
        <v>642</v>
      </c>
      <c r="OXT3" s="1" t="s">
        <v>642</v>
      </c>
      <c r="OXU3" s="1" t="s">
        <v>642</v>
      </c>
      <c r="OXV3" s="1" t="s">
        <v>642</v>
      </c>
      <c r="OXW3" s="1" t="s">
        <v>642</v>
      </c>
      <c r="OXX3" s="1" t="s">
        <v>642</v>
      </c>
      <c r="OXY3" s="1" t="s">
        <v>642</v>
      </c>
      <c r="OXZ3" s="1" t="s">
        <v>642</v>
      </c>
      <c r="OYA3" s="1" t="s">
        <v>642</v>
      </c>
      <c r="OYB3" s="1" t="s">
        <v>642</v>
      </c>
      <c r="OYC3" s="1" t="s">
        <v>642</v>
      </c>
      <c r="OYD3" s="1" t="s">
        <v>642</v>
      </c>
      <c r="OYE3" s="1" t="s">
        <v>642</v>
      </c>
      <c r="OYF3" s="1" t="s">
        <v>642</v>
      </c>
      <c r="OYG3" s="1" t="s">
        <v>642</v>
      </c>
      <c r="OYH3" s="1" t="s">
        <v>642</v>
      </c>
      <c r="OYI3" s="1" t="s">
        <v>642</v>
      </c>
      <c r="OYJ3" s="1" t="s">
        <v>642</v>
      </c>
      <c r="OYK3" s="1" t="s">
        <v>642</v>
      </c>
      <c r="OYL3" s="1" t="s">
        <v>642</v>
      </c>
      <c r="OYM3" s="1" t="s">
        <v>642</v>
      </c>
      <c r="OYN3" s="1" t="s">
        <v>642</v>
      </c>
      <c r="OYO3" s="1" t="s">
        <v>642</v>
      </c>
      <c r="OYP3" s="1" t="s">
        <v>642</v>
      </c>
      <c r="OYQ3" s="1" t="s">
        <v>642</v>
      </c>
      <c r="OYR3" s="1" t="s">
        <v>642</v>
      </c>
      <c r="OYS3" s="1" t="s">
        <v>642</v>
      </c>
      <c r="OYT3" s="1" t="s">
        <v>642</v>
      </c>
      <c r="OYU3" s="1" t="s">
        <v>642</v>
      </c>
      <c r="OYV3" s="1" t="s">
        <v>642</v>
      </c>
      <c r="OYW3" s="1" t="s">
        <v>642</v>
      </c>
      <c r="OYX3" s="1" t="s">
        <v>642</v>
      </c>
      <c r="OYY3" s="1" t="s">
        <v>642</v>
      </c>
      <c r="OYZ3" s="1" t="s">
        <v>642</v>
      </c>
      <c r="OZA3" s="1" t="s">
        <v>642</v>
      </c>
      <c r="OZB3" s="1" t="s">
        <v>642</v>
      </c>
      <c r="OZC3" s="1" t="s">
        <v>642</v>
      </c>
      <c r="OZD3" s="1" t="s">
        <v>642</v>
      </c>
      <c r="OZE3" s="1" t="s">
        <v>642</v>
      </c>
      <c r="OZF3" s="1" t="s">
        <v>642</v>
      </c>
      <c r="OZG3" s="1" t="s">
        <v>642</v>
      </c>
      <c r="OZH3" s="1" t="s">
        <v>642</v>
      </c>
      <c r="OZI3" s="1" t="s">
        <v>642</v>
      </c>
      <c r="OZJ3" s="1" t="s">
        <v>642</v>
      </c>
      <c r="OZK3" s="1" t="s">
        <v>642</v>
      </c>
      <c r="OZL3" s="1" t="s">
        <v>642</v>
      </c>
      <c r="OZM3" s="1" t="s">
        <v>642</v>
      </c>
      <c r="OZN3" s="1" t="s">
        <v>642</v>
      </c>
      <c r="OZO3" s="1" t="s">
        <v>642</v>
      </c>
      <c r="OZP3" s="1" t="s">
        <v>642</v>
      </c>
      <c r="OZQ3" s="1" t="s">
        <v>642</v>
      </c>
      <c r="OZR3" s="1" t="s">
        <v>642</v>
      </c>
      <c r="OZS3" s="1" t="s">
        <v>642</v>
      </c>
      <c r="OZT3" s="1" t="s">
        <v>642</v>
      </c>
      <c r="OZU3" s="1" t="s">
        <v>642</v>
      </c>
      <c r="OZV3" s="1" t="s">
        <v>642</v>
      </c>
      <c r="OZW3" s="1" t="s">
        <v>642</v>
      </c>
      <c r="OZX3" s="1" t="s">
        <v>642</v>
      </c>
      <c r="OZY3" s="1" t="s">
        <v>642</v>
      </c>
      <c r="OZZ3" s="1" t="s">
        <v>642</v>
      </c>
      <c r="PAA3" s="1" t="s">
        <v>642</v>
      </c>
      <c r="PAB3" s="1" t="s">
        <v>642</v>
      </c>
      <c r="PAC3" s="1" t="s">
        <v>642</v>
      </c>
      <c r="PAD3" s="1" t="s">
        <v>642</v>
      </c>
      <c r="PAE3" s="1" t="s">
        <v>642</v>
      </c>
      <c r="PAF3" s="1" t="s">
        <v>642</v>
      </c>
      <c r="PAG3" s="1" t="s">
        <v>642</v>
      </c>
      <c r="PAH3" s="1" t="s">
        <v>642</v>
      </c>
      <c r="PAI3" s="1" t="s">
        <v>642</v>
      </c>
      <c r="PAJ3" s="1" t="s">
        <v>642</v>
      </c>
      <c r="PAK3" s="1" t="s">
        <v>642</v>
      </c>
      <c r="PAL3" s="1" t="s">
        <v>642</v>
      </c>
      <c r="PAM3" s="1" t="s">
        <v>642</v>
      </c>
      <c r="PAN3" s="1" t="s">
        <v>642</v>
      </c>
      <c r="PAO3" s="1" t="s">
        <v>642</v>
      </c>
      <c r="PAP3" s="1" t="s">
        <v>642</v>
      </c>
      <c r="PAQ3" s="1" t="s">
        <v>642</v>
      </c>
      <c r="PAR3" s="1" t="s">
        <v>642</v>
      </c>
      <c r="PAS3" s="1" t="s">
        <v>642</v>
      </c>
      <c r="PAT3" s="1" t="s">
        <v>642</v>
      </c>
      <c r="PAU3" s="1" t="s">
        <v>642</v>
      </c>
      <c r="PAV3" s="1" t="s">
        <v>642</v>
      </c>
      <c r="PAW3" s="1" t="s">
        <v>642</v>
      </c>
      <c r="PAX3" s="1" t="s">
        <v>642</v>
      </c>
      <c r="PAY3" s="1" t="s">
        <v>642</v>
      </c>
      <c r="PAZ3" s="1" t="s">
        <v>642</v>
      </c>
      <c r="PBA3" s="1" t="s">
        <v>642</v>
      </c>
      <c r="PBB3" s="1" t="s">
        <v>642</v>
      </c>
      <c r="PBC3" s="1" t="s">
        <v>642</v>
      </c>
      <c r="PBD3" s="1" t="s">
        <v>642</v>
      </c>
      <c r="PBE3" s="1" t="s">
        <v>642</v>
      </c>
      <c r="PBF3" s="1" t="s">
        <v>642</v>
      </c>
      <c r="PBG3" s="1" t="s">
        <v>642</v>
      </c>
      <c r="PBH3" s="1" t="s">
        <v>642</v>
      </c>
      <c r="PBI3" s="1" t="s">
        <v>642</v>
      </c>
      <c r="PBJ3" s="1" t="s">
        <v>642</v>
      </c>
      <c r="PBK3" s="1" t="s">
        <v>642</v>
      </c>
      <c r="PBL3" s="1" t="s">
        <v>642</v>
      </c>
      <c r="PBM3" s="1" t="s">
        <v>642</v>
      </c>
      <c r="PBN3" s="1" t="s">
        <v>642</v>
      </c>
      <c r="PBO3" s="1" t="s">
        <v>642</v>
      </c>
      <c r="PBP3" s="1" t="s">
        <v>642</v>
      </c>
      <c r="PBQ3" s="1" t="s">
        <v>642</v>
      </c>
      <c r="PBR3" s="1" t="s">
        <v>642</v>
      </c>
      <c r="PBS3" s="1" t="s">
        <v>642</v>
      </c>
      <c r="PBT3" s="1" t="s">
        <v>642</v>
      </c>
      <c r="PBU3" s="1" t="s">
        <v>642</v>
      </c>
      <c r="PBV3" s="1" t="s">
        <v>642</v>
      </c>
      <c r="PBW3" s="1" t="s">
        <v>642</v>
      </c>
      <c r="PBX3" s="1" t="s">
        <v>642</v>
      </c>
      <c r="PBY3" s="1" t="s">
        <v>642</v>
      </c>
      <c r="PBZ3" s="1" t="s">
        <v>642</v>
      </c>
      <c r="PCA3" s="1" t="s">
        <v>642</v>
      </c>
      <c r="PCB3" s="1" t="s">
        <v>642</v>
      </c>
      <c r="PCC3" s="1" t="s">
        <v>642</v>
      </c>
      <c r="PCD3" s="1" t="s">
        <v>642</v>
      </c>
      <c r="PCE3" s="1" t="s">
        <v>642</v>
      </c>
      <c r="PCF3" s="1" t="s">
        <v>642</v>
      </c>
      <c r="PCG3" s="1" t="s">
        <v>642</v>
      </c>
      <c r="PCH3" s="1" t="s">
        <v>642</v>
      </c>
      <c r="PCI3" s="1" t="s">
        <v>642</v>
      </c>
      <c r="PCJ3" s="1" t="s">
        <v>642</v>
      </c>
      <c r="PCK3" s="1" t="s">
        <v>642</v>
      </c>
      <c r="PCL3" s="1" t="s">
        <v>642</v>
      </c>
      <c r="PCM3" s="1" t="s">
        <v>642</v>
      </c>
      <c r="PCN3" s="1" t="s">
        <v>642</v>
      </c>
      <c r="PCO3" s="1" t="s">
        <v>642</v>
      </c>
      <c r="PCP3" s="1" t="s">
        <v>642</v>
      </c>
      <c r="PCQ3" s="1" t="s">
        <v>642</v>
      </c>
      <c r="PCR3" s="1" t="s">
        <v>642</v>
      </c>
      <c r="PCS3" s="1" t="s">
        <v>642</v>
      </c>
      <c r="PCT3" s="1" t="s">
        <v>642</v>
      </c>
      <c r="PCU3" s="1" t="s">
        <v>642</v>
      </c>
      <c r="PCV3" s="1" t="s">
        <v>642</v>
      </c>
      <c r="PCW3" s="1" t="s">
        <v>642</v>
      </c>
      <c r="PCX3" s="1" t="s">
        <v>642</v>
      </c>
      <c r="PCY3" s="1" t="s">
        <v>642</v>
      </c>
      <c r="PCZ3" s="1" t="s">
        <v>642</v>
      </c>
      <c r="PDA3" s="1" t="s">
        <v>642</v>
      </c>
      <c r="PDB3" s="1" t="s">
        <v>642</v>
      </c>
      <c r="PDC3" s="1" t="s">
        <v>642</v>
      </c>
      <c r="PDD3" s="1" t="s">
        <v>642</v>
      </c>
      <c r="PDE3" s="1" t="s">
        <v>642</v>
      </c>
      <c r="PDF3" s="1" t="s">
        <v>642</v>
      </c>
      <c r="PDG3" s="1" t="s">
        <v>642</v>
      </c>
      <c r="PDH3" s="1" t="s">
        <v>642</v>
      </c>
      <c r="PDI3" s="1" t="s">
        <v>642</v>
      </c>
      <c r="PDJ3" s="1" t="s">
        <v>642</v>
      </c>
      <c r="PDK3" s="1" t="s">
        <v>642</v>
      </c>
      <c r="PDL3" s="1" t="s">
        <v>642</v>
      </c>
      <c r="PDM3" s="1" t="s">
        <v>642</v>
      </c>
      <c r="PDN3" s="1" t="s">
        <v>642</v>
      </c>
      <c r="PDO3" s="1" t="s">
        <v>642</v>
      </c>
      <c r="PDP3" s="1" t="s">
        <v>642</v>
      </c>
      <c r="PDQ3" s="1" t="s">
        <v>642</v>
      </c>
      <c r="PDR3" s="1" t="s">
        <v>642</v>
      </c>
      <c r="PDS3" s="1" t="s">
        <v>642</v>
      </c>
      <c r="PDT3" s="1" t="s">
        <v>642</v>
      </c>
      <c r="PDU3" s="1" t="s">
        <v>642</v>
      </c>
      <c r="PDV3" s="1" t="s">
        <v>642</v>
      </c>
      <c r="PDW3" s="1" t="s">
        <v>642</v>
      </c>
      <c r="PDX3" s="1" t="s">
        <v>642</v>
      </c>
      <c r="PDY3" s="1" t="s">
        <v>642</v>
      </c>
      <c r="PDZ3" s="1" t="s">
        <v>642</v>
      </c>
      <c r="PEA3" s="1" t="s">
        <v>642</v>
      </c>
      <c r="PEB3" s="1" t="s">
        <v>642</v>
      </c>
      <c r="PEC3" s="1" t="s">
        <v>642</v>
      </c>
      <c r="PED3" s="1" t="s">
        <v>642</v>
      </c>
      <c r="PEE3" s="1" t="s">
        <v>642</v>
      </c>
      <c r="PEF3" s="1" t="s">
        <v>642</v>
      </c>
      <c r="PEG3" s="1" t="s">
        <v>642</v>
      </c>
      <c r="PEH3" s="1" t="s">
        <v>642</v>
      </c>
      <c r="PEI3" s="1" t="s">
        <v>642</v>
      </c>
      <c r="PEJ3" s="1" t="s">
        <v>642</v>
      </c>
      <c r="PEK3" s="1" t="s">
        <v>642</v>
      </c>
      <c r="PEL3" s="1" t="s">
        <v>642</v>
      </c>
      <c r="PEM3" s="1" t="s">
        <v>642</v>
      </c>
      <c r="PEN3" s="1" t="s">
        <v>642</v>
      </c>
      <c r="PEO3" s="1" t="s">
        <v>642</v>
      </c>
      <c r="PEP3" s="1" t="s">
        <v>642</v>
      </c>
      <c r="PEQ3" s="1" t="s">
        <v>642</v>
      </c>
      <c r="PER3" s="1" t="s">
        <v>642</v>
      </c>
      <c r="PES3" s="1" t="s">
        <v>642</v>
      </c>
      <c r="PET3" s="1" t="s">
        <v>642</v>
      </c>
      <c r="PEU3" s="1" t="s">
        <v>642</v>
      </c>
      <c r="PEV3" s="1" t="s">
        <v>642</v>
      </c>
      <c r="PEW3" s="1" t="s">
        <v>642</v>
      </c>
      <c r="PEX3" s="1" t="s">
        <v>642</v>
      </c>
      <c r="PEY3" s="1" t="s">
        <v>642</v>
      </c>
      <c r="PEZ3" s="1" t="s">
        <v>642</v>
      </c>
      <c r="PFA3" s="1" t="s">
        <v>642</v>
      </c>
      <c r="PFB3" s="1" t="s">
        <v>642</v>
      </c>
      <c r="PFC3" s="1" t="s">
        <v>642</v>
      </c>
      <c r="PFD3" s="1" t="s">
        <v>642</v>
      </c>
      <c r="PFE3" s="1" t="s">
        <v>642</v>
      </c>
      <c r="PFF3" s="1" t="s">
        <v>642</v>
      </c>
      <c r="PFG3" s="1" t="s">
        <v>642</v>
      </c>
      <c r="PFH3" s="1" t="s">
        <v>642</v>
      </c>
      <c r="PFI3" s="1" t="s">
        <v>642</v>
      </c>
      <c r="PFJ3" s="1" t="s">
        <v>642</v>
      </c>
      <c r="PFK3" s="1" t="s">
        <v>642</v>
      </c>
      <c r="PFL3" s="1" t="s">
        <v>642</v>
      </c>
      <c r="PFM3" s="1" t="s">
        <v>642</v>
      </c>
      <c r="PFN3" s="1" t="s">
        <v>642</v>
      </c>
      <c r="PFO3" s="1" t="s">
        <v>642</v>
      </c>
      <c r="PFP3" s="1" t="s">
        <v>642</v>
      </c>
      <c r="PFQ3" s="1" t="s">
        <v>642</v>
      </c>
      <c r="PFR3" s="1" t="s">
        <v>642</v>
      </c>
      <c r="PFS3" s="1" t="s">
        <v>642</v>
      </c>
      <c r="PFT3" s="1" t="s">
        <v>642</v>
      </c>
      <c r="PFU3" s="1" t="s">
        <v>642</v>
      </c>
      <c r="PFV3" s="1" t="s">
        <v>642</v>
      </c>
      <c r="PFW3" s="1" t="s">
        <v>642</v>
      </c>
      <c r="PFX3" s="1" t="s">
        <v>642</v>
      </c>
      <c r="PFY3" s="1" t="s">
        <v>642</v>
      </c>
      <c r="PFZ3" s="1" t="s">
        <v>642</v>
      </c>
      <c r="PGA3" s="1" t="s">
        <v>642</v>
      </c>
      <c r="PGB3" s="1" t="s">
        <v>642</v>
      </c>
      <c r="PGC3" s="1" t="s">
        <v>642</v>
      </c>
      <c r="PGD3" s="1" t="s">
        <v>642</v>
      </c>
      <c r="PGE3" s="1" t="s">
        <v>642</v>
      </c>
      <c r="PGF3" s="1" t="s">
        <v>642</v>
      </c>
      <c r="PGG3" s="1" t="s">
        <v>642</v>
      </c>
      <c r="PGH3" s="1" t="s">
        <v>642</v>
      </c>
      <c r="PGI3" s="1" t="s">
        <v>642</v>
      </c>
      <c r="PGJ3" s="1" t="s">
        <v>642</v>
      </c>
      <c r="PGK3" s="1" t="s">
        <v>642</v>
      </c>
      <c r="PGL3" s="1" t="s">
        <v>642</v>
      </c>
      <c r="PGM3" s="1" t="s">
        <v>642</v>
      </c>
      <c r="PGN3" s="1" t="s">
        <v>642</v>
      </c>
      <c r="PGO3" s="1" t="s">
        <v>642</v>
      </c>
      <c r="PGP3" s="1" t="s">
        <v>642</v>
      </c>
      <c r="PGQ3" s="1" t="s">
        <v>642</v>
      </c>
      <c r="PGR3" s="1" t="s">
        <v>642</v>
      </c>
      <c r="PGS3" s="1" t="s">
        <v>642</v>
      </c>
      <c r="PGT3" s="1" t="s">
        <v>642</v>
      </c>
      <c r="PGU3" s="1" t="s">
        <v>642</v>
      </c>
      <c r="PGV3" s="1" t="s">
        <v>642</v>
      </c>
      <c r="PGW3" s="1" t="s">
        <v>642</v>
      </c>
      <c r="PGX3" s="1" t="s">
        <v>642</v>
      </c>
      <c r="PGY3" s="1" t="s">
        <v>642</v>
      </c>
      <c r="PGZ3" s="1" t="s">
        <v>642</v>
      </c>
      <c r="PHA3" s="1" t="s">
        <v>642</v>
      </c>
      <c r="PHB3" s="1" t="s">
        <v>642</v>
      </c>
      <c r="PHC3" s="1" t="s">
        <v>642</v>
      </c>
      <c r="PHD3" s="1" t="s">
        <v>642</v>
      </c>
      <c r="PHE3" s="1" t="s">
        <v>642</v>
      </c>
      <c r="PHF3" s="1" t="s">
        <v>642</v>
      </c>
      <c r="PHG3" s="1" t="s">
        <v>642</v>
      </c>
      <c r="PHH3" s="1" t="s">
        <v>642</v>
      </c>
      <c r="PHI3" s="1" t="s">
        <v>642</v>
      </c>
      <c r="PHJ3" s="1" t="s">
        <v>642</v>
      </c>
      <c r="PHK3" s="1" t="s">
        <v>642</v>
      </c>
      <c r="PHL3" s="1" t="s">
        <v>642</v>
      </c>
      <c r="PHM3" s="1" t="s">
        <v>642</v>
      </c>
      <c r="PHN3" s="1" t="s">
        <v>642</v>
      </c>
      <c r="PHO3" s="1" t="s">
        <v>642</v>
      </c>
      <c r="PHP3" s="1" t="s">
        <v>642</v>
      </c>
      <c r="PHQ3" s="1" t="s">
        <v>642</v>
      </c>
      <c r="PHR3" s="1" t="s">
        <v>642</v>
      </c>
      <c r="PHS3" s="1" t="s">
        <v>642</v>
      </c>
      <c r="PHT3" s="1" t="s">
        <v>642</v>
      </c>
      <c r="PHU3" s="1" t="s">
        <v>642</v>
      </c>
      <c r="PHV3" s="1" t="s">
        <v>642</v>
      </c>
      <c r="PHW3" s="1" t="s">
        <v>642</v>
      </c>
      <c r="PHX3" s="1" t="s">
        <v>642</v>
      </c>
      <c r="PHY3" s="1" t="s">
        <v>642</v>
      </c>
      <c r="PHZ3" s="1" t="s">
        <v>642</v>
      </c>
      <c r="PIA3" s="1" t="s">
        <v>642</v>
      </c>
      <c r="PIB3" s="1" t="s">
        <v>642</v>
      </c>
      <c r="PIC3" s="1" t="s">
        <v>642</v>
      </c>
      <c r="PID3" s="1" t="s">
        <v>642</v>
      </c>
      <c r="PIE3" s="1" t="s">
        <v>642</v>
      </c>
      <c r="PIF3" s="1" t="s">
        <v>642</v>
      </c>
      <c r="PIG3" s="1" t="s">
        <v>642</v>
      </c>
      <c r="PIH3" s="1" t="s">
        <v>642</v>
      </c>
      <c r="PII3" s="1" t="s">
        <v>642</v>
      </c>
      <c r="PIJ3" s="1" t="s">
        <v>642</v>
      </c>
      <c r="PIK3" s="1" t="s">
        <v>642</v>
      </c>
      <c r="PIL3" s="1" t="s">
        <v>642</v>
      </c>
      <c r="PIM3" s="1" t="s">
        <v>642</v>
      </c>
      <c r="PIN3" s="1" t="s">
        <v>642</v>
      </c>
      <c r="PIO3" s="1" t="s">
        <v>642</v>
      </c>
      <c r="PIP3" s="1" t="s">
        <v>642</v>
      </c>
      <c r="PIQ3" s="1" t="s">
        <v>642</v>
      </c>
      <c r="PIR3" s="1" t="s">
        <v>642</v>
      </c>
      <c r="PIS3" s="1" t="s">
        <v>642</v>
      </c>
      <c r="PIT3" s="1" t="s">
        <v>642</v>
      </c>
      <c r="PIU3" s="1" t="s">
        <v>642</v>
      </c>
      <c r="PIV3" s="1" t="s">
        <v>642</v>
      </c>
      <c r="PIW3" s="1" t="s">
        <v>642</v>
      </c>
      <c r="PIX3" s="1" t="s">
        <v>642</v>
      </c>
      <c r="PIY3" s="1" t="s">
        <v>642</v>
      </c>
      <c r="PIZ3" s="1" t="s">
        <v>642</v>
      </c>
      <c r="PJA3" s="1" t="s">
        <v>642</v>
      </c>
      <c r="PJB3" s="1" t="s">
        <v>642</v>
      </c>
      <c r="PJC3" s="1" t="s">
        <v>642</v>
      </c>
      <c r="PJD3" s="1" t="s">
        <v>642</v>
      </c>
      <c r="PJE3" s="1" t="s">
        <v>642</v>
      </c>
      <c r="PJF3" s="1" t="s">
        <v>642</v>
      </c>
      <c r="PJG3" s="1" t="s">
        <v>642</v>
      </c>
      <c r="PJH3" s="1" t="s">
        <v>642</v>
      </c>
      <c r="PJI3" s="1" t="s">
        <v>642</v>
      </c>
      <c r="PJJ3" s="1" t="s">
        <v>642</v>
      </c>
      <c r="PJK3" s="1" t="s">
        <v>642</v>
      </c>
      <c r="PJL3" s="1" t="s">
        <v>642</v>
      </c>
      <c r="PJM3" s="1" t="s">
        <v>642</v>
      </c>
      <c r="PJN3" s="1" t="s">
        <v>642</v>
      </c>
      <c r="PJO3" s="1" t="s">
        <v>642</v>
      </c>
      <c r="PJP3" s="1" t="s">
        <v>642</v>
      </c>
      <c r="PJQ3" s="1" t="s">
        <v>642</v>
      </c>
      <c r="PJR3" s="1" t="s">
        <v>642</v>
      </c>
      <c r="PJS3" s="1" t="s">
        <v>642</v>
      </c>
      <c r="PJT3" s="1" t="s">
        <v>642</v>
      </c>
      <c r="PJU3" s="1" t="s">
        <v>642</v>
      </c>
      <c r="PJV3" s="1" t="s">
        <v>642</v>
      </c>
      <c r="PJW3" s="1" t="s">
        <v>642</v>
      </c>
      <c r="PJX3" s="1" t="s">
        <v>642</v>
      </c>
      <c r="PJY3" s="1" t="s">
        <v>642</v>
      </c>
      <c r="PJZ3" s="1" t="s">
        <v>642</v>
      </c>
      <c r="PKA3" s="1" t="s">
        <v>642</v>
      </c>
      <c r="PKB3" s="1" t="s">
        <v>642</v>
      </c>
      <c r="PKC3" s="1" t="s">
        <v>642</v>
      </c>
      <c r="PKD3" s="1" t="s">
        <v>642</v>
      </c>
      <c r="PKE3" s="1" t="s">
        <v>642</v>
      </c>
      <c r="PKF3" s="1" t="s">
        <v>642</v>
      </c>
      <c r="PKG3" s="1" t="s">
        <v>642</v>
      </c>
      <c r="PKH3" s="1" t="s">
        <v>642</v>
      </c>
      <c r="PKI3" s="1" t="s">
        <v>642</v>
      </c>
      <c r="PKJ3" s="1" t="s">
        <v>642</v>
      </c>
      <c r="PKK3" s="1" t="s">
        <v>642</v>
      </c>
      <c r="PKL3" s="1" t="s">
        <v>642</v>
      </c>
      <c r="PKM3" s="1" t="s">
        <v>642</v>
      </c>
      <c r="PKN3" s="1" t="s">
        <v>642</v>
      </c>
      <c r="PKO3" s="1" t="s">
        <v>642</v>
      </c>
      <c r="PKP3" s="1" t="s">
        <v>642</v>
      </c>
      <c r="PKQ3" s="1" t="s">
        <v>642</v>
      </c>
      <c r="PKR3" s="1" t="s">
        <v>642</v>
      </c>
      <c r="PKS3" s="1" t="s">
        <v>642</v>
      </c>
      <c r="PKT3" s="1" t="s">
        <v>642</v>
      </c>
      <c r="PKU3" s="1" t="s">
        <v>642</v>
      </c>
      <c r="PKV3" s="1" t="s">
        <v>642</v>
      </c>
      <c r="PKW3" s="1" t="s">
        <v>642</v>
      </c>
      <c r="PKX3" s="1" t="s">
        <v>642</v>
      </c>
      <c r="PKY3" s="1" t="s">
        <v>642</v>
      </c>
      <c r="PKZ3" s="1" t="s">
        <v>642</v>
      </c>
      <c r="PLA3" s="1" t="s">
        <v>642</v>
      </c>
      <c r="PLB3" s="1" t="s">
        <v>642</v>
      </c>
      <c r="PLC3" s="1" t="s">
        <v>642</v>
      </c>
      <c r="PLD3" s="1" t="s">
        <v>642</v>
      </c>
      <c r="PLE3" s="1" t="s">
        <v>642</v>
      </c>
      <c r="PLF3" s="1" t="s">
        <v>642</v>
      </c>
      <c r="PLG3" s="1" t="s">
        <v>642</v>
      </c>
      <c r="PLH3" s="1" t="s">
        <v>642</v>
      </c>
      <c r="PLI3" s="1" t="s">
        <v>642</v>
      </c>
      <c r="PLJ3" s="1" t="s">
        <v>642</v>
      </c>
      <c r="PLK3" s="1" t="s">
        <v>642</v>
      </c>
      <c r="PLL3" s="1" t="s">
        <v>642</v>
      </c>
      <c r="PLM3" s="1" t="s">
        <v>642</v>
      </c>
      <c r="PLN3" s="1" t="s">
        <v>642</v>
      </c>
      <c r="PLO3" s="1" t="s">
        <v>642</v>
      </c>
      <c r="PLP3" s="1" t="s">
        <v>642</v>
      </c>
      <c r="PLQ3" s="1" t="s">
        <v>642</v>
      </c>
      <c r="PLR3" s="1" t="s">
        <v>642</v>
      </c>
      <c r="PLS3" s="1" t="s">
        <v>642</v>
      </c>
      <c r="PLT3" s="1" t="s">
        <v>642</v>
      </c>
      <c r="PLU3" s="1" t="s">
        <v>642</v>
      </c>
      <c r="PLV3" s="1" t="s">
        <v>642</v>
      </c>
      <c r="PLW3" s="1" t="s">
        <v>642</v>
      </c>
      <c r="PLX3" s="1" t="s">
        <v>642</v>
      </c>
      <c r="PLY3" s="1" t="s">
        <v>642</v>
      </c>
      <c r="PLZ3" s="1" t="s">
        <v>642</v>
      </c>
      <c r="PMA3" s="1" t="s">
        <v>642</v>
      </c>
      <c r="PMB3" s="1" t="s">
        <v>642</v>
      </c>
      <c r="PMC3" s="1" t="s">
        <v>642</v>
      </c>
      <c r="PMD3" s="1" t="s">
        <v>642</v>
      </c>
      <c r="PME3" s="1" t="s">
        <v>642</v>
      </c>
      <c r="PMF3" s="1" t="s">
        <v>642</v>
      </c>
      <c r="PMG3" s="1" t="s">
        <v>642</v>
      </c>
      <c r="PMH3" s="1" t="s">
        <v>642</v>
      </c>
      <c r="PMI3" s="1" t="s">
        <v>642</v>
      </c>
      <c r="PMJ3" s="1" t="s">
        <v>642</v>
      </c>
      <c r="PMK3" s="1" t="s">
        <v>642</v>
      </c>
      <c r="PML3" s="1" t="s">
        <v>642</v>
      </c>
      <c r="PMM3" s="1" t="s">
        <v>642</v>
      </c>
      <c r="PMN3" s="1" t="s">
        <v>642</v>
      </c>
      <c r="PMO3" s="1" t="s">
        <v>642</v>
      </c>
      <c r="PMP3" s="1" t="s">
        <v>642</v>
      </c>
      <c r="PMQ3" s="1" t="s">
        <v>642</v>
      </c>
      <c r="PMR3" s="1" t="s">
        <v>642</v>
      </c>
      <c r="PMS3" s="1" t="s">
        <v>642</v>
      </c>
      <c r="PMT3" s="1" t="s">
        <v>642</v>
      </c>
      <c r="PMU3" s="1" t="s">
        <v>642</v>
      </c>
      <c r="PMV3" s="1" t="s">
        <v>642</v>
      </c>
      <c r="PMW3" s="1" t="s">
        <v>642</v>
      </c>
      <c r="PMX3" s="1" t="s">
        <v>642</v>
      </c>
      <c r="PMY3" s="1" t="s">
        <v>642</v>
      </c>
      <c r="PMZ3" s="1" t="s">
        <v>642</v>
      </c>
      <c r="PNA3" s="1" t="s">
        <v>642</v>
      </c>
      <c r="PNB3" s="1" t="s">
        <v>642</v>
      </c>
      <c r="PNC3" s="1" t="s">
        <v>642</v>
      </c>
      <c r="PND3" s="1" t="s">
        <v>642</v>
      </c>
      <c r="PNE3" s="1" t="s">
        <v>642</v>
      </c>
      <c r="PNF3" s="1" t="s">
        <v>642</v>
      </c>
      <c r="PNG3" s="1" t="s">
        <v>642</v>
      </c>
      <c r="PNH3" s="1" t="s">
        <v>642</v>
      </c>
      <c r="PNI3" s="1" t="s">
        <v>642</v>
      </c>
      <c r="PNJ3" s="1" t="s">
        <v>642</v>
      </c>
      <c r="PNK3" s="1" t="s">
        <v>642</v>
      </c>
      <c r="PNL3" s="1" t="s">
        <v>642</v>
      </c>
      <c r="PNM3" s="1" t="s">
        <v>642</v>
      </c>
      <c r="PNN3" s="1" t="s">
        <v>642</v>
      </c>
      <c r="PNO3" s="1" t="s">
        <v>642</v>
      </c>
      <c r="PNP3" s="1" t="s">
        <v>642</v>
      </c>
      <c r="PNQ3" s="1" t="s">
        <v>642</v>
      </c>
      <c r="PNR3" s="1" t="s">
        <v>642</v>
      </c>
      <c r="PNS3" s="1" t="s">
        <v>642</v>
      </c>
      <c r="PNT3" s="1" t="s">
        <v>642</v>
      </c>
      <c r="PNU3" s="1" t="s">
        <v>642</v>
      </c>
      <c r="PNV3" s="1" t="s">
        <v>642</v>
      </c>
      <c r="PNW3" s="1" t="s">
        <v>642</v>
      </c>
      <c r="PNX3" s="1" t="s">
        <v>642</v>
      </c>
      <c r="PNY3" s="1" t="s">
        <v>642</v>
      </c>
      <c r="PNZ3" s="1" t="s">
        <v>642</v>
      </c>
      <c r="POA3" s="1" t="s">
        <v>642</v>
      </c>
      <c r="POB3" s="1" t="s">
        <v>642</v>
      </c>
      <c r="POC3" s="1" t="s">
        <v>642</v>
      </c>
      <c r="POD3" s="1" t="s">
        <v>642</v>
      </c>
      <c r="POE3" s="1" t="s">
        <v>642</v>
      </c>
      <c r="POF3" s="1" t="s">
        <v>642</v>
      </c>
      <c r="POG3" s="1" t="s">
        <v>642</v>
      </c>
      <c r="POH3" s="1" t="s">
        <v>642</v>
      </c>
      <c r="POI3" s="1" t="s">
        <v>642</v>
      </c>
      <c r="POJ3" s="1" t="s">
        <v>642</v>
      </c>
      <c r="POK3" s="1" t="s">
        <v>642</v>
      </c>
      <c r="POL3" s="1" t="s">
        <v>642</v>
      </c>
      <c r="POM3" s="1" t="s">
        <v>642</v>
      </c>
      <c r="PON3" s="1" t="s">
        <v>642</v>
      </c>
      <c r="POO3" s="1" t="s">
        <v>642</v>
      </c>
      <c r="POP3" s="1" t="s">
        <v>642</v>
      </c>
      <c r="POQ3" s="1" t="s">
        <v>642</v>
      </c>
      <c r="POR3" s="1" t="s">
        <v>642</v>
      </c>
      <c r="POS3" s="1" t="s">
        <v>642</v>
      </c>
      <c r="POT3" s="1" t="s">
        <v>642</v>
      </c>
      <c r="POU3" s="1" t="s">
        <v>642</v>
      </c>
      <c r="POV3" s="1" t="s">
        <v>642</v>
      </c>
      <c r="POW3" s="1" t="s">
        <v>642</v>
      </c>
      <c r="POX3" s="1" t="s">
        <v>642</v>
      </c>
      <c r="POY3" s="1" t="s">
        <v>642</v>
      </c>
      <c r="POZ3" s="1" t="s">
        <v>642</v>
      </c>
      <c r="PPA3" s="1" t="s">
        <v>642</v>
      </c>
      <c r="PPB3" s="1" t="s">
        <v>642</v>
      </c>
      <c r="PPC3" s="1" t="s">
        <v>642</v>
      </c>
      <c r="PPD3" s="1" t="s">
        <v>642</v>
      </c>
      <c r="PPE3" s="1" t="s">
        <v>642</v>
      </c>
      <c r="PPF3" s="1" t="s">
        <v>642</v>
      </c>
      <c r="PPG3" s="1" t="s">
        <v>642</v>
      </c>
      <c r="PPH3" s="1" t="s">
        <v>642</v>
      </c>
      <c r="PPI3" s="1" t="s">
        <v>642</v>
      </c>
      <c r="PPJ3" s="1" t="s">
        <v>642</v>
      </c>
      <c r="PPK3" s="1" t="s">
        <v>642</v>
      </c>
      <c r="PPL3" s="1" t="s">
        <v>642</v>
      </c>
      <c r="PPM3" s="1" t="s">
        <v>642</v>
      </c>
      <c r="PPN3" s="1" t="s">
        <v>642</v>
      </c>
      <c r="PPO3" s="1" t="s">
        <v>642</v>
      </c>
      <c r="PPP3" s="1" t="s">
        <v>642</v>
      </c>
      <c r="PPQ3" s="1" t="s">
        <v>642</v>
      </c>
      <c r="PPR3" s="1" t="s">
        <v>642</v>
      </c>
      <c r="PPS3" s="1" t="s">
        <v>642</v>
      </c>
      <c r="PPT3" s="1" t="s">
        <v>642</v>
      </c>
      <c r="PPU3" s="1" t="s">
        <v>642</v>
      </c>
      <c r="PPV3" s="1" t="s">
        <v>642</v>
      </c>
      <c r="PPW3" s="1" t="s">
        <v>642</v>
      </c>
      <c r="PPX3" s="1" t="s">
        <v>642</v>
      </c>
      <c r="PPY3" s="1" t="s">
        <v>642</v>
      </c>
      <c r="PPZ3" s="1" t="s">
        <v>642</v>
      </c>
      <c r="PQA3" s="1" t="s">
        <v>642</v>
      </c>
      <c r="PQB3" s="1" t="s">
        <v>642</v>
      </c>
      <c r="PQC3" s="1" t="s">
        <v>642</v>
      </c>
      <c r="PQD3" s="1" t="s">
        <v>642</v>
      </c>
      <c r="PQE3" s="1" t="s">
        <v>642</v>
      </c>
      <c r="PQF3" s="1" t="s">
        <v>642</v>
      </c>
      <c r="PQG3" s="1" t="s">
        <v>642</v>
      </c>
      <c r="PQH3" s="1" t="s">
        <v>642</v>
      </c>
      <c r="PQI3" s="1" t="s">
        <v>642</v>
      </c>
      <c r="PQJ3" s="1" t="s">
        <v>642</v>
      </c>
      <c r="PQK3" s="1" t="s">
        <v>642</v>
      </c>
      <c r="PQL3" s="1" t="s">
        <v>642</v>
      </c>
      <c r="PQM3" s="1" t="s">
        <v>642</v>
      </c>
      <c r="PQN3" s="1" t="s">
        <v>642</v>
      </c>
      <c r="PQO3" s="1" t="s">
        <v>642</v>
      </c>
      <c r="PQP3" s="1" t="s">
        <v>642</v>
      </c>
      <c r="PQQ3" s="1" t="s">
        <v>642</v>
      </c>
      <c r="PQR3" s="1" t="s">
        <v>642</v>
      </c>
      <c r="PQS3" s="1" t="s">
        <v>642</v>
      </c>
      <c r="PQT3" s="1" t="s">
        <v>642</v>
      </c>
      <c r="PQU3" s="1" t="s">
        <v>642</v>
      </c>
      <c r="PQV3" s="1" t="s">
        <v>642</v>
      </c>
      <c r="PQW3" s="1" t="s">
        <v>642</v>
      </c>
      <c r="PQX3" s="1" t="s">
        <v>642</v>
      </c>
      <c r="PQY3" s="1" t="s">
        <v>642</v>
      </c>
      <c r="PQZ3" s="1" t="s">
        <v>642</v>
      </c>
      <c r="PRA3" s="1" t="s">
        <v>642</v>
      </c>
      <c r="PRB3" s="1" t="s">
        <v>642</v>
      </c>
      <c r="PRC3" s="1" t="s">
        <v>642</v>
      </c>
      <c r="PRD3" s="1" t="s">
        <v>642</v>
      </c>
      <c r="PRE3" s="1" t="s">
        <v>642</v>
      </c>
      <c r="PRF3" s="1" t="s">
        <v>642</v>
      </c>
      <c r="PRG3" s="1" t="s">
        <v>642</v>
      </c>
      <c r="PRH3" s="1" t="s">
        <v>642</v>
      </c>
      <c r="PRI3" s="1" t="s">
        <v>642</v>
      </c>
      <c r="PRJ3" s="1" t="s">
        <v>642</v>
      </c>
      <c r="PRK3" s="1" t="s">
        <v>642</v>
      </c>
      <c r="PRL3" s="1" t="s">
        <v>642</v>
      </c>
      <c r="PRM3" s="1" t="s">
        <v>642</v>
      </c>
      <c r="PRN3" s="1" t="s">
        <v>642</v>
      </c>
      <c r="PRO3" s="1" t="s">
        <v>642</v>
      </c>
      <c r="PRP3" s="1" t="s">
        <v>642</v>
      </c>
      <c r="PRQ3" s="1" t="s">
        <v>642</v>
      </c>
      <c r="PRR3" s="1" t="s">
        <v>642</v>
      </c>
      <c r="PRS3" s="1" t="s">
        <v>642</v>
      </c>
      <c r="PRT3" s="1" t="s">
        <v>642</v>
      </c>
      <c r="PRU3" s="1" t="s">
        <v>642</v>
      </c>
      <c r="PRV3" s="1" t="s">
        <v>642</v>
      </c>
      <c r="PRW3" s="1" t="s">
        <v>642</v>
      </c>
      <c r="PRX3" s="1" t="s">
        <v>642</v>
      </c>
      <c r="PRY3" s="1" t="s">
        <v>642</v>
      </c>
      <c r="PRZ3" s="1" t="s">
        <v>642</v>
      </c>
      <c r="PSA3" s="1" t="s">
        <v>642</v>
      </c>
      <c r="PSB3" s="1" t="s">
        <v>642</v>
      </c>
      <c r="PSC3" s="1" t="s">
        <v>642</v>
      </c>
      <c r="PSD3" s="1" t="s">
        <v>642</v>
      </c>
      <c r="PSE3" s="1" t="s">
        <v>642</v>
      </c>
      <c r="PSF3" s="1" t="s">
        <v>642</v>
      </c>
      <c r="PSG3" s="1" t="s">
        <v>642</v>
      </c>
      <c r="PSH3" s="1" t="s">
        <v>642</v>
      </c>
      <c r="PSI3" s="1" t="s">
        <v>642</v>
      </c>
      <c r="PSJ3" s="1" t="s">
        <v>642</v>
      </c>
      <c r="PSK3" s="1" t="s">
        <v>642</v>
      </c>
      <c r="PSL3" s="1" t="s">
        <v>642</v>
      </c>
      <c r="PSM3" s="1" t="s">
        <v>642</v>
      </c>
      <c r="PSN3" s="1" t="s">
        <v>642</v>
      </c>
      <c r="PSO3" s="1" t="s">
        <v>642</v>
      </c>
      <c r="PSP3" s="1" t="s">
        <v>642</v>
      </c>
      <c r="PSQ3" s="1" t="s">
        <v>642</v>
      </c>
      <c r="PSR3" s="1" t="s">
        <v>642</v>
      </c>
      <c r="PSS3" s="1" t="s">
        <v>642</v>
      </c>
      <c r="PST3" s="1" t="s">
        <v>642</v>
      </c>
      <c r="PSU3" s="1" t="s">
        <v>642</v>
      </c>
      <c r="PSV3" s="1" t="s">
        <v>642</v>
      </c>
      <c r="PSW3" s="1" t="s">
        <v>642</v>
      </c>
      <c r="PSX3" s="1" t="s">
        <v>642</v>
      </c>
      <c r="PSY3" s="1" t="s">
        <v>642</v>
      </c>
      <c r="PSZ3" s="1" t="s">
        <v>642</v>
      </c>
      <c r="PTA3" s="1" t="s">
        <v>642</v>
      </c>
      <c r="PTB3" s="1" t="s">
        <v>642</v>
      </c>
      <c r="PTC3" s="1" t="s">
        <v>642</v>
      </c>
      <c r="PTD3" s="1" t="s">
        <v>642</v>
      </c>
      <c r="PTE3" s="1" t="s">
        <v>642</v>
      </c>
      <c r="PTF3" s="1" t="s">
        <v>642</v>
      </c>
      <c r="PTG3" s="1" t="s">
        <v>642</v>
      </c>
      <c r="PTH3" s="1" t="s">
        <v>642</v>
      </c>
      <c r="PTI3" s="1" t="s">
        <v>642</v>
      </c>
      <c r="PTJ3" s="1" t="s">
        <v>642</v>
      </c>
      <c r="PTK3" s="1" t="s">
        <v>642</v>
      </c>
      <c r="PTL3" s="1" t="s">
        <v>642</v>
      </c>
      <c r="PTM3" s="1" t="s">
        <v>642</v>
      </c>
      <c r="PTN3" s="1" t="s">
        <v>642</v>
      </c>
      <c r="PTO3" s="1" t="s">
        <v>642</v>
      </c>
      <c r="PTP3" s="1" t="s">
        <v>642</v>
      </c>
      <c r="PTQ3" s="1" t="s">
        <v>642</v>
      </c>
      <c r="PTR3" s="1" t="s">
        <v>642</v>
      </c>
      <c r="PTS3" s="1" t="s">
        <v>642</v>
      </c>
      <c r="PTT3" s="1" t="s">
        <v>642</v>
      </c>
      <c r="PTU3" s="1" t="s">
        <v>642</v>
      </c>
      <c r="PTV3" s="1" t="s">
        <v>642</v>
      </c>
      <c r="PTW3" s="1" t="s">
        <v>642</v>
      </c>
      <c r="PTX3" s="1" t="s">
        <v>642</v>
      </c>
      <c r="PTY3" s="1" t="s">
        <v>642</v>
      </c>
      <c r="PTZ3" s="1" t="s">
        <v>642</v>
      </c>
      <c r="PUA3" s="1" t="s">
        <v>642</v>
      </c>
      <c r="PUB3" s="1" t="s">
        <v>642</v>
      </c>
      <c r="PUC3" s="1" t="s">
        <v>642</v>
      </c>
      <c r="PUD3" s="1" t="s">
        <v>642</v>
      </c>
      <c r="PUE3" s="1" t="s">
        <v>642</v>
      </c>
      <c r="PUF3" s="1" t="s">
        <v>642</v>
      </c>
      <c r="PUG3" s="1" t="s">
        <v>642</v>
      </c>
      <c r="PUH3" s="1" t="s">
        <v>642</v>
      </c>
      <c r="PUI3" s="1" t="s">
        <v>642</v>
      </c>
      <c r="PUJ3" s="1" t="s">
        <v>642</v>
      </c>
      <c r="PUK3" s="1" t="s">
        <v>642</v>
      </c>
      <c r="PUL3" s="1" t="s">
        <v>642</v>
      </c>
      <c r="PUM3" s="1" t="s">
        <v>642</v>
      </c>
      <c r="PUN3" s="1" t="s">
        <v>642</v>
      </c>
      <c r="PUO3" s="1" t="s">
        <v>642</v>
      </c>
      <c r="PUP3" s="1" t="s">
        <v>642</v>
      </c>
      <c r="PUQ3" s="1" t="s">
        <v>642</v>
      </c>
      <c r="PUR3" s="1" t="s">
        <v>642</v>
      </c>
      <c r="PUS3" s="1" t="s">
        <v>642</v>
      </c>
      <c r="PUT3" s="1" t="s">
        <v>642</v>
      </c>
      <c r="PUU3" s="1" t="s">
        <v>642</v>
      </c>
      <c r="PUV3" s="1" t="s">
        <v>642</v>
      </c>
      <c r="PUW3" s="1" t="s">
        <v>642</v>
      </c>
      <c r="PUX3" s="1" t="s">
        <v>642</v>
      </c>
      <c r="PUY3" s="1" t="s">
        <v>642</v>
      </c>
      <c r="PUZ3" s="1" t="s">
        <v>642</v>
      </c>
      <c r="PVA3" s="1" t="s">
        <v>642</v>
      </c>
      <c r="PVB3" s="1" t="s">
        <v>642</v>
      </c>
      <c r="PVC3" s="1" t="s">
        <v>642</v>
      </c>
      <c r="PVD3" s="1" t="s">
        <v>642</v>
      </c>
      <c r="PVE3" s="1" t="s">
        <v>642</v>
      </c>
      <c r="PVF3" s="1" t="s">
        <v>642</v>
      </c>
      <c r="PVG3" s="1" t="s">
        <v>642</v>
      </c>
      <c r="PVH3" s="1" t="s">
        <v>642</v>
      </c>
      <c r="PVI3" s="1" t="s">
        <v>642</v>
      </c>
      <c r="PVJ3" s="1" t="s">
        <v>642</v>
      </c>
      <c r="PVK3" s="1" t="s">
        <v>642</v>
      </c>
      <c r="PVL3" s="1" t="s">
        <v>642</v>
      </c>
      <c r="PVM3" s="1" t="s">
        <v>642</v>
      </c>
      <c r="PVN3" s="1" t="s">
        <v>642</v>
      </c>
      <c r="PVO3" s="1" t="s">
        <v>642</v>
      </c>
      <c r="PVP3" s="1" t="s">
        <v>642</v>
      </c>
      <c r="PVQ3" s="1" t="s">
        <v>642</v>
      </c>
      <c r="PVR3" s="1" t="s">
        <v>642</v>
      </c>
      <c r="PVS3" s="1" t="s">
        <v>642</v>
      </c>
      <c r="PVT3" s="1" t="s">
        <v>642</v>
      </c>
      <c r="PVU3" s="1" t="s">
        <v>642</v>
      </c>
      <c r="PVV3" s="1" t="s">
        <v>642</v>
      </c>
      <c r="PVW3" s="1" t="s">
        <v>642</v>
      </c>
      <c r="PVX3" s="1" t="s">
        <v>642</v>
      </c>
      <c r="PVY3" s="1" t="s">
        <v>642</v>
      </c>
      <c r="PVZ3" s="1" t="s">
        <v>642</v>
      </c>
      <c r="PWA3" s="1" t="s">
        <v>642</v>
      </c>
      <c r="PWB3" s="1" t="s">
        <v>642</v>
      </c>
      <c r="PWC3" s="1" t="s">
        <v>642</v>
      </c>
      <c r="PWD3" s="1" t="s">
        <v>642</v>
      </c>
      <c r="PWE3" s="1" t="s">
        <v>642</v>
      </c>
      <c r="PWF3" s="1" t="s">
        <v>642</v>
      </c>
      <c r="PWG3" s="1" t="s">
        <v>642</v>
      </c>
      <c r="PWH3" s="1" t="s">
        <v>642</v>
      </c>
      <c r="PWI3" s="1" t="s">
        <v>642</v>
      </c>
      <c r="PWJ3" s="1" t="s">
        <v>642</v>
      </c>
      <c r="PWK3" s="1" t="s">
        <v>642</v>
      </c>
      <c r="PWL3" s="1" t="s">
        <v>642</v>
      </c>
      <c r="PWM3" s="1" t="s">
        <v>642</v>
      </c>
      <c r="PWN3" s="1" t="s">
        <v>642</v>
      </c>
      <c r="PWO3" s="1" t="s">
        <v>642</v>
      </c>
      <c r="PWP3" s="1" t="s">
        <v>642</v>
      </c>
      <c r="PWQ3" s="1" t="s">
        <v>642</v>
      </c>
      <c r="PWR3" s="1" t="s">
        <v>642</v>
      </c>
      <c r="PWS3" s="1" t="s">
        <v>642</v>
      </c>
      <c r="PWT3" s="1" t="s">
        <v>642</v>
      </c>
      <c r="PWU3" s="1" t="s">
        <v>642</v>
      </c>
      <c r="PWV3" s="1" t="s">
        <v>642</v>
      </c>
      <c r="PWW3" s="1" t="s">
        <v>642</v>
      </c>
      <c r="PWX3" s="1" t="s">
        <v>642</v>
      </c>
      <c r="PWY3" s="1" t="s">
        <v>642</v>
      </c>
      <c r="PWZ3" s="1" t="s">
        <v>642</v>
      </c>
      <c r="PXA3" s="1" t="s">
        <v>642</v>
      </c>
      <c r="PXB3" s="1" t="s">
        <v>642</v>
      </c>
      <c r="PXC3" s="1" t="s">
        <v>642</v>
      </c>
      <c r="PXD3" s="1" t="s">
        <v>642</v>
      </c>
      <c r="PXE3" s="1" t="s">
        <v>642</v>
      </c>
      <c r="PXF3" s="1" t="s">
        <v>642</v>
      </c>
      <c r="PXG3" s="1" t="s">
        <v>642</v>
      </c>
      <c r="PXH3" s="1" t="s">
        <v>642</v>
      </c>
      <c r="PXI3" s="1" t="s">
        <v>642</v>
      </c>
      <c r="PXJ3" s="1" t="s">
        <v>642</v>
      </c>
      <c r="PXK3" s="1" t="s">
        <v>642</v>
      </c>
      <c r="PXL3" s="1" t="s">
        <v>642</v>
      </c>
      <c r="PXM3" s="1" t="s">
        <v>642</v>
      </c>
      <c r="PXN3" s="1" t="s">
        <v>642</v>
      </c>
      <c r="PXO3" s="1" t="s">
        <v>642</v>
      </c>
      <c r="PXP3" s="1" t="s">
        <v>642</v>
      </c>
      <c r="PXQ3" s="1" t="s">
        <v>642</v>
      </c>
      <c r="PXR3" s="1" t="s">
        <v>642</v>
      </c>
      <c r="PXS3" s="1" t="s">
        <v>642</v>
      </c>
      <c r="PXT3" s="1" t="s">
        <v>642</v>
      </c>
      <c r="PXU3" s="1" t="s">
        <v>642</v>
      </c>
      <c r="PXV3" s="1" t="s">
        <v>642</v>
      </c>
      <c r="PXW3" s="1" t="s">
        <v>642</v>
      </c>
      <c r="PXX3" s="1" t="s">
        <v>642</v>
      </c>
      <c r="PXY3" s="1" t="s">
        <v>642</v>
      </c>
      <c r="PXZ3" s="1" t="s">
        <v>642</v>
      </c>
      <c r="PYA3" s="1" t="s">
        <v>642</v>
      </c>
      <c r="PYB3" s="1" t="s">
        <v>642</v>
      </c>
      <c r="PYC3" s="1" t="s">
        <v>642</v>
      </c>
      <c r="PYD3" s="1" t="s">
        <v>642</v>
      </c>
      <c r="PYE3" s="1" t="s">
        <v>642</v>
      </c>
      <c r="PYF3" s="1" t="s">
        <v>642</v>
      </c>
      <c r="PYG3" s="1" t="s">
        <v>642</v>
      </c>
      <c r="PYH3" s="1" t="s">
        <v>642</v>
      </c>
      <c r="PYI3" s="1" t="s">
        <v>642</v>
      </c>
      <c r="PYJ3" s="1" t="s">
        <v>642</v>
      </c>
      <c r="PYK3" s="1" t="s">
        <v>642</v>
      </c>
      <c r="PYL3" s="1" t="s">
        <v>642</v>
      </c>
      <c r="PYM3" s="1" t="s">
        <v>642</v>
      </c>
      <c r="PYN3" s="1" t="s">
        <v>642</v>
      </c>
      <c r="PYO3" s="1" t="s">
        <v>642</v>
      </c>
      <c r="PYP3" s="1" t="s">
        <v>642</v>
      </c>
      <c r="PYQ3" s="1" t="s">
        <v>642</v>
      </c>
      <c r="PYR3" s="1" t="s">
        <v>642</v>
      </c>
      <c r="PYS3" s="1" t="s">
        <v>642</v>
      </c>
      <c r="PYT3" s="1" t="s">
        <v>642</v>
      </c>
      <c r="PYU3" s="1" t="s">
        <v>642</v>
      </c>
      <c r="PYV3" s="1" t="s">
        <v>642</v>
      </c>
      <c r="PYW3" s="1" t="s">
        <v>642</v>
      </c>
      <c r="PYX3" s="1" t="s">
        <v>642</v>
      </c>
      <c r="PYY3" s="1" t="s">
        <v>642</v>
      </c>
      <c r="PYZ3" s="1" t="s">
        <v>642</v>
      </c>
      <c r="PZA3" s="1" t="s">
        <v>642</v>
      </c>
      <c r="PZB3" s="1" t="s">
        <v>642</v>
      </c>
      <c r="PZC3" s="1" t="s">
        <v>642</v>
      </c>
      <c r="PZD3" s="1" t="s">
        <v>642</v>
      </c>
      <c r="PZE3" s="1" t="s">
        <v>642</v>
      </c>
      <c r="PZF3" s="1" t="s">
        <v>642</v>
      </c>
      <c r="PZG3" s="1" t="s">
        <v>642</v>
      </c>
      <c r="PZH3" s="1" t="s">
        <v>642</v>
      </c>
      <c r="PZI3" s="1" t="s">
        <v>642</v>
      </c>
      <c r="PZJ3" s="1" t="s">
        <v>642</v>
      </c>
      <c r="PZK3" s="1" t="s">
        <v>642</v>
      </c>
      <c r="PZL3" s="1" t="s">
        <v>642</v>
      </c>
      <c r="PZM3" s="1" t="s">
        <v>642</v>
      </c>
      <c r="PZN3" s="1" t="s">
        <v>642</v>
      </c>
      <c r="PZO3" s="1" t="s">
        <v>642</v>
      </c>
      <c r="PZP3" s="1" t="s">
        <v>642</v>
      </c>
      <c r="PZQ3" s="1" t="s">
        <v>642</v>
      </c>
      <c r="PZR3" s="1" t="s">
        <v>642</v>
      </c>
      <c r="PZS3" s="1" t="s">
        <v>642</v>
      </c>
      <c r="PZT3" s="1" t="s">
        <v>642</v>
      </c>
      <c r="PZU3" s="1" t="s">
        <v>642</v>
      </c>
      <c r="PZV3" s="1" t="s">
        <v>642</v>
      </c>
      <c r="PZW3" s="1" t="s">
        <v>642</v>
      </c>
      <c r="PZX3" s="1" t="s">
        <v>642</v>
      </c>
      <c r="PZY3" s="1" t="s">
        <v>642</v>
      </c>
      <c r="PZZ3" s="1" t="s">
        <v>642</v>
      </c>
      <c r="QAA3" s="1" t="s">
        <v>642</v>
      </c>
      <c r="QAB3" s="1" t="s">
        <v>642</v>
      </c>
      <c r="QAC3" s="1" t="s">
        <v>642</v>
      </c>
      <c r="QAD3" s="1" t="s">
        <v>642</v>
      </c>
      <c r="QAE3" s="1" t="s">
        <v>642</v>
      </c>
      <c r="QAF3" s="1" t="s">
        <v>642</v>
      </c>
      <c r="QAG3" s="1" t="s">
        <v>642</v>
      </c>
      <c r="QAH3" s="1" t="s">
        <v>642</v>
      </c>
      <c r="QAI3" s="1" t="s">
        <v>642</v>
      </c>
      <c r="QAJ3" s="1" t="s">
        <v>642</v>
      </c>
      <c r="QAK3" s="1" t="s">
        <v>642</v>
      </c>
      <c r="QAL3" s="1" t="s">
        <v>642</v>
      </c>
      <c r="QAM3" s="1" t="s">
        <v>642</v>
      </c>
      <c r="QAN3" s="1" t="s">
        <v>642</v>
      </c>
      <c r="QAO3" s="1" t="s">
        <v>642</v>
      </c>
      <c r="QAP3" s="1" t="s">
        <v>642</v>
      </c>
      <c r="QAQ3" s="1" t="s">
        <v>642</v>
      </c>
      <c r="QAR3" s="1" t="s">
        <v>642</v>
      </c>
      <c r="QAS3" s="1" t="s">
        <v>642</v>
      </c>
      <c r="QAT3" s="1" t="s">
        <v>642</v>
      </c>
      <c r="QAU3" s="1" t="s">
        <v>642</v>
      </c>
      <c r="QAV3" s="1" t="s">
        <v>642</v>
      </c>
      <c r="QAW3" s="1" t="s">
        <v>642</v>
      </c>
      <c r="QAX3" s="1" t="s">
        <v>642</v>
      </c>
      <c r="QAY3" s="1" t="s">
        <v>642</v>
      </c>
      <c r="QAZ3" s="1" t="s">
        <v>642</v>
      </c>
      <c r="QBA3" s="1" t="s">
        <v>642</v>
      </c>
      <c r="QBB3" s="1" t="s">
        <v>642</v>
      </c>
      <c r="QBC3" s="1" t="s">
        <v>642</v>
      </c>
      <c r="QBD3" s="1" t="s">
        <v>642</v>
      </c>
      <c r="QBE3" s="1" t="s">
        <v>642</v>
      </c>
      <c r="QBF3" s="1" t="s">
        <v>642</v>
      </c>
      <c r="QBG3" s="1" t="s">
        <v>642</v>
      </c>
      <c r="QBH3" s="1" t="s">
        <v>642</v>
      </c>
      <c r="QBI3" s="1" t="s">
        <v>642</v>
      </c>
      <c r="QBJ3" s="1" t="s">
        <v>642</v>
      </c>
      <c r="QBK3" s="1" t="s">
        <v>642</v>
      </c>
      <c r="QBL3" s="1" t="s">
        <v>642</v>
      </c>
      <c r="QBM3" s="1" t="s">
        <v>642</v>
      </c>
      <c r="QBN3" s="1" t="s">
        <v>642</v>
      </c>
      <c r="QBO3" s="1" t="s">
        <v>642</v>
      </c>
      <c r="QBP3" s="1" t="s">
        <v>642</v>
      </c>
      <c r="QBQ3" s="1" t="s">
        <v>642</v>
      </c>
      <c r="QBR3" s="1" t="s">
        <v>642</v>
      </c>
      <c r="QBS3" s="1" t="s">
        <v>642</v>
      </c>
      <c r="QBT3" s="1" t="s">
        <v>642</v>
      </c>
      <c r="QBU3" s="1" t="s">
        <v>642</v>
      </c>
      <c r="QBV3" s="1" t="s">
        <v>642</v>
      </c>
      <c r="QBW3" s="1" t="s">
        <v>642</v>
      </c>
      <c r="QBX3" s="1" t="s">
        <v>642</v>
      </c>
      <c r="QBY3" s="1" t="s">
        <v>642</v>
      </c>
      <c r="QBZ3" s="1" t="s">
        <v>642</v>
      </c>
      <c r="QCA3" s="1" t="s">
        <v>642</v>
      </c>
      <c r="QCB3" s="1" t="s">
        <v>642</v>
      </c>
      <c r="QCC3" s="1" t="s">
        <v>642</v>
      </c>
      <c r="QCD3" s="1" t="s">
        <v>642</v>
      </c>
      <c r="QCE3" s="1" t="s">
        <v>642</v>
      </c>
      <c r="QCF3" s="1" t="s">
        <v>642</v>
      </c>
      <c r="QCG3" s="1" t="s">
        <v>642</v>
      </c>
      <c r="QCH3" s="1" t="s">
        <v>642</v>
      </c>
      <c r="QCI3" s="1" t="s">
        <v>642</v>
      </c>
      <c r="QCJ3" s="1" t="s">
        <v>642</v>
      </c>
      <c r="QCK3" s="1" t="s">
        <v>642</v>
      </c>
      <c r="QCL3" s="1" t="s">
        <v>642</v>
      </c>
      <c r="QCM3" s="1" t="s">
        <v>642</v>
      </c>
      <c r="QCN3" s="1" t="s">
        <v>642</v>
      </c>
      <c r="QCO3" s="1" t="s">
        <v>642</v>
      </c>
      <c r="QCP3" s="1" t="s">
        <v>642</v>
      </c>
      <c r="QCQ3" s="1" t="s">
        <v>642</v>
      </c>
      <c r="QCR3" s="1" t="s">
        <v>642</v>
      </c>
      <c r="QCS3" s="1" t="s">
        <v>642</v>
      </c>
      <c r="QCT3" s="1" t="s">
        <v>642</v>
      </c>
      <c r="QCU3" s="1" t="s">
        <v>642</v>
      </c>
      <c r="QCV3" s="1" t="s">
        <v>642</v>
      </c>
      <c r="QCW3" s="1" t="s">
        <v>642</v>
      </c>
      <c r="QCX3" s="1" t="s">
        <v>642</v>
      </c>
      <c r="QCY3" s="1" t="s">
        <v>642</v>
      </c>
      <c r="QCZ3" s="1" t="s">
        <v>642</v>
      </c>
      <c r="QDA3" s="1" t="s">
        <v>642</v>
      </c>
      <c r="QDB3" s="1" t="s">
        <v>642</v>
      </c>
      <c r="QDC3" s="1" t="s">
        <v>642</v>
      </c>
      <c r="QDD3" s="1" t="s">
        <v>642</v>
      </c>
      <c r="QDE3" s="1" t="s">
        <v>642</v>
      </c>
      <c r="QDF3" s="1" t="s">
        <v>642</v>
      </c>
      <c r="QDG3" s="1" t="s">
        <v>642</v>
      </c>
      <c r="QDH3" s="1" t="s">
        <v>642</v>
      </c>
      <c r="QDI3" s="1" t="s">
        <v>642</v>
      </c>
      <c r="QDJ3" s="1" t="s">
        <v>642</v>
      </c>
      <c r="QDK3" s="1" t="s">
        <v>642</v>
      </c>
      <c r="QDL3" s="1" t="s">
        <v>642</v>
      </c>
      <c r="QDM3" s="1" t="s">
        <v>642</v>
      </c>
      <c r="QDN3" s="1" t="s">
        <v>642</v>
      </c>
      <c r="QDO3" s="1" t="s">
        <v>642</v>
      </c>
      <c r="QDP3" s="1" t="s">
        <v>642</v>
      </c>
      <c r="QDQ3" s="1" t="s">
        <v>642</v>
      </c>
      <c r="QDR3" s="1" t="s">
        <v>642</v>
      </c>
      <c r="QDS3" s="1" t="s">
        <v>642</v>
      </c>
      <c r="QDT3" s="1" t="s">
        <v>642</v>
      </c>
      <c r="QDU3" s="1" t="s">
        <v>642</v>
      </c>
      <c r="QDV3" s="1" t="s">
        <v>642</v>
      </c>
      <c r="QDW3" s="1" t="s">
        <v>642</v>
      </c>
      <c r="QDX3" s="1" t="s">
        <v>642</v>
      </c>
      <c r="QDY3" s="1" t="s">
        <v>642</v>
      </c>
      <c r="QDZ3" s="1" t="s">
        <v>642</v>
      </c>
      <c r="QEA3" s="1" t="s">
        <v>642</v>
      </c>
      <c r="QEB3" s="1" t="s">
        <v>642</v>
      </c>
      <c r="QEC3" s="1" t="s">
        <v>642</v>
      </c>
      <c r="QED3" s="1" t="s">
        <v>642</v>
      </c>
      <c r="QEE3" s="1" t="s">
        <v>642</v>
      </c>
      <c r="QEF3" s="1" t="s">
        <v>642</v>
      </c>
      <c r="QEG3" s="1" t="s">
        <v>642</v>
      </c>
      <c r="QEH3" s="1" t="s">
        <v>642</v>
      </c>
      <c r="QEI3" s="1" t="s">
        <v>642</v>
      </c>
      <c r="QEJ3" s="1" t="s">
        <v>642</v>
      </c>
      <c r="QEK3" s="1" t="s">
        <v>642</v>
      </c>
      <c r="QEL3" s="1" t="s">
        <v>642</v>
      </c>
      <c r="QEM3" s="1" t="s">
        <v>642</v>
      </c>
      <c r="QEN3" s="1" t="s">
        <v>642</v>
      </c>
      <c r="QEO3" s="1" t="s">
        <v>642</v>
      </c>
      <c r="QEP3" s="1" t="s">
        <v>642</v>
      </c>
      <c r="QEQ3" s="1" t="s">
        <v>642</v>
      </c>
      <c r="QER3" s="1" t="s">
        <v>642</v>
      </c>
      <c r="QES3" s="1" t="s">
        <v>642</v>
      </c>
      <c r="QET3" s="1" t="s">
        <v>642</v>
      </c>
      <c r="QEU3" s="1" t="s">
        <v>642</v>
      </c>
      <c r="QEV3" s="1" t="s">
        <v>642</v>
      </c>
      <c r="QEW3" s="1" t="s">
        <v>642</v>
      </c>
      <c r="QEX3" s="1" t="s">
        <v>642</v>
      </c>
      <c r="QEY3" s="1" t="s">
        <v>642</v>
      </c>
      <c r="QEZ3" s="1" t="s">
        <v>642</v>
      </c>
      <c r="QFA3" s="1" t="s">
        <v>642</v>
      </c>
      <c r="QFB3" s="1" t="s">
        <v>642</v>
      </c>
      <c r="QFC3" s="1" t="s">
        <v>642</v>
      </c>
      <c r="QFD3" s="1" t="s">
        <v>642</v>
      </c>
      <c r="QFE3" s="1" t="s">
        <v>642</v>
      </c>
      <c r="QFF3" s="1" t="s">
        <v>642</v>
      </c>
      <c r="QFG3" s="1" t="s">
        <v>642</v>
      </c>
      <c r="QFH3" s="1" t="s">
        <v>642</v>
      </c>
      <c r="QFI3" s="1" t="s">
        <v>642</v>
      </c>
      <c r="QFJ3" s="1" t="s">
        <v>642</v>
      </c>
      <c r="QFK3" s="1" t="s">
        <v>642</v>
      </c>
      <c r="QFL3" s="1" t="s">
        <v>642</v>
      </c>
      <c r="QFM3" s="1" t="s">
        <v>642</v>
      </c>
      <c r="QFN3" s="1" t="s">
        <v>642</v>
      </c>
      <c r="QFO3" s="1" t="s">
        <v>642</v>
      </c>
      <c r="QFP3" s="1" t="s">
        <v>642</v>
      </c>
      <c r="QFQ3" s="1" t="s">
        <v>642</v>
      </c>
      <c r="QFR3" s="1" t="s">
        <v>642</v>
      </c>
      <c r="QFS3" s="1" t="s">
        <v>642</v>
      </c>
      <c r="QFT3" s="1" t="s">
        <v>642</v>
      </c>
      <c r="QFU3" s="1" t="s">
        <v>642</v>
      </c>
      <c r="QFV3" s="1" t="s">
        <v>642</v>
      </c>
      <c r="QFW3" s="1" t="s">
        <v>642</v>
      </c>
      <c r="QFX3" s="1" t="s">
        <v>642</v>
      </c>
      <c r="QFY3" s="1" t="s">
        <v>642</v>
      </c>
      <c r="QFZ3" s="1" t="s">
        <v>642</v>
      </c>
      <c r="QGA3" s="1" t="s">
        <v>642</v>
      </c>
      <c r="QGB3" s="1" t="s">
        <v>642</v>
      </c>
      <c r="QGC3" s="1" t="s">
        <v>642</v>
      </c>
      <c r="QGD3" s="1" t="s">
        <v>642</v>
      </c>
      <c r="QGE3" s="1" t="s">
        <v>642</v>
      </c>
      <c r="QGF3" s="1" t="s">
        <v>642</v>
      </c>
      <c r="QGG3" s="1" t="s">
        <v>642</v>
      </c>
      <c r="QGH3" s="1" t="s">
        <v>642</v>
      </c>
      <c r="QGI3" s="1" t="s">
        <v>642</v>
      </c>
      <c r="QGJ3" s="1" t="s">
        <v>642</v>
      </c>
      <c r="QGK3" s="1" t="s">
        <v>642</v>
      </c>
      <c r="QGL3" s="1" t="s">
        <v>642</v>
      </c>
      <c r="QGM3" s="1" t="s">
        <v>642</v>
      </c>
      <c r="QGN3" s="1" t="s">
        <v>642</v>
      </c>
      <c r="QGO3" s="1" t="s">
        <v>642</v>
      </c>
      <c r="QGP3" s="1" t="s">
        <v>642</v>
      </c>
      <c r="QGQ3" s="1" t="s">
        <v>642</v>
      </c>
      <c r="QGR3" s="1" t="s">
        <v>642</v>
      </c>
      <c r="QGS3" s="1" t="s">
        <v>642</v>
      </c>
      <c r="QGT3" s="1" t="s">
        <v>642</v>
      </c>
      <c r="QGU3" s="1" t="s">
        <v>642</v>
      </c>
      <c r="QGV3" s="1" t="s">
        <v>642</v>
      </c>
      <c r="QGW3" s="1" t="s">
        <v>642</v>
      </c>
      <c r="QGX3" s="1" t="s">
        <v>642</v>
      </c>
      <c r="QGY3" s="1" t="s">
        <v>642</v>
      </c>
      <c r="QGZ3" s="1" t="s">
        <v>642</v>
      </c>
      <c r="QHA3" s="1" t="s">
        <v>642</v>
      </c>
      <c r="QHB3" s="1" t="s">
        <v>642</v>
      </c>
      <c r="QHC3" s="1" t="s">
        <v>642</v>
      </c>
      <c r="QHD3" s="1" t="s">
        <v>642</v>
      </c>
      <c r="QHE3" s="1" t="s">
        <v>642</v>
      </c>
      <c r="QHF3" s="1" t="s">
        <v>642</v>
      </c>
      <c r="QHG3" s="1" t="s">
        <v>642</v>
      </c>
      <c r="QHH3" s="1" t="s">
        <v>642</v>
      </c>
      <c r="QHI3" s="1" t="s">
        <v>642</v>
      </c>
      <c r="QHJ3" s="1" t="s">
        <v>642</v>
      </c>
      <c r="QHK3" s="1" t="s">
        <v>642</v>
      </c>
      <c r="QHL3" s="1" t="s">
        <v>642</v>
      </c>
      <c r="QHM3" s="1" t="s">
        <v>642</v>
      </c>
      <c r="QHN3" s="1" t="s">
        <v>642</v>
      </c>
      <c r="QHO3" s="1" t="s">
        <v>642</v>
      </c>
      <c r="QHP3" s="1" t="s">
        <v>642</v>
      </c>
      <c r="QHQ3" s="1" t="s">
        <v>642</v>
      </c>
      <c r="QHR3" s="1" t="s">
        <v>642</v>
      </c>
      <c r="QHS3" s="1" t="s">
        <v>642</v>
      </c>
      <c r="QHT3" s="1" t="s">
        <v>642</v>
      </c>
      <c r="QHU3" s="1" t="s">
        <v>642</v>
      </c>
      <c r="QHV3" s="1" t="s">
        <v>642</v>
      </c>
      <c r="QHW3" s="1" t="s">
        <v>642</v>
      </c>
      <c r="QHX3" s="1" t="s">
        <v>642</v>
      </c>
      <c r="QHY3" s="1" t="s">
        <v>642</v>
      </c>
      <c r="QHZ3" s="1" t="s">
        <v>642</v>
      </c>
      <c r="QIA3" s="1" t="s">
        <v>642</v>
      </c>
      <c r="QIB3" s="1" t="s">
        <v>642</v>
      </c>
      <c r="QIC3" s="1" t="s">
        <v>642</v>
      </c>
      <c r="QID3" s="1" t="s">
        <v>642</v>
      </c>
      <c r="QIE3" s="1" t="s">
        <v>642</v>
      </c>
      <c r="QIF3" s="1" t="s">
        <v>642</v>
      </c>
      <c r="QIG3" s="1" t="s">
        <v>642</v>
      </c>
      <c r="QIH3" s="1" t="s">
        <v>642</v>
      </c>
      <c r="QII3" s="1" t="s">
        <v>642</v>
      </c>
      <c r="QIJ3" s="1" t="s">
        <v>642</v>
      </c>
      <c r="QIK3" s="1" t="s">
        <v>642</v>
      </c>
      <c r="QIL3" s="1" t="s">
        <v>642</v>
      </c>
      <c r="QIM3" s="1" t="s">
        <v>642</v>
      </c>
      <c r="QIN3" s="1" t="s">
        <v>642</v>
      </c>
      <c r="QIO3" s="1" t="s">
        <v>642</v>
      </c>
      <c r="QIP3" s="1" t="s">
        <v>642</v>
      </c>
      <c r="QIQ3" s="1" t="s">
        <v>642</v>
      </c>
      <c r="QIR3" s="1" t="s">
        <v>642</v>
      </c>
      <c r="QIS3" s="1" t="s">
        <v>642</v>
      </c>
      <c r="QIT3" s="1" t="s">
        <v>642</v>
      </c>
      <c r="QIU3" s="1" t="s">
        <v>642</v>
      </c>
      <c r="QIV3" s="1" t="s">
        <v>642</v>
      </c>
      <c r="QIW3" s="1" t="s">
        <v>642</v>
      </c>
      <c r="QIX3" s="1" t="s">
        <v>642</v>
      </c>
      <c r="QIY3" s="1" t="s">
        <v>642</v>
      </c>
      <c r="QIZ3" s="1" t="s">
        <v>642</v>
      </c>
      <c r="QJA3" s="1" t="s">
        <v>642</v>
      </c>
      <c r="QJB3" s="1" t="s">
        <v>642</v>
      </c>
      <c r="QJC3" s="1" t="s">
        <v>642</v>
      </c>
      <c r="QJD3" s="1" t="s">
        <v>642</v>
      </c>
      <c r="QJE3" s="1" t="s">
        <v>642</v>
      </c>
      <c r="QJF3" s="1" t="s">
        <v>642</v>
      </c>
      <c r="QJG3" s="1" t="s">
        <v>642</v>
      </c>
      <c r="QJH3" s="1" t="s">
        <v>642</v>
      </c>
      <c r="QJI3" s="1" t="s">
        <v>642</v>
      </c>
      <c r="QJJ3" s="1" t="s">
        <v>642</v>
      </c>
      <c r="QJK3" s="1" t="s">
        <v>642</v>
      </c>
      <c r="QJL3" s="1" t="s">
        <v>642</v>
      </c>
      <c r="QJM3" s="1" t="s">
        <v>642</v>
      </c>
      <c r="QJN3" s="1" t="s">
        <v>642</v>
      </c>
      <c r="QJO3" s="1" t="s">
        <v>642</v>
      </c>
      <c r="QJP3" s="1" t="s">
        <v>642</v>
      </c>
      <c r="QJQ3" s="1" t="s">
        <v>642</v>
      </c>
      <c r="QJR3" s="1" t="s">
        <v>642</v>
      </c>
      <c r="QJS3" s="1" t="s">
        <v>642</v>
      </c>
      <c r="QJT3" s="1" t="s">
        <v>642</v>
      </c>
      <c r="QJU3" s="1" t="s">
        <v>642</v>
      </c>
      <c r="QJV3" s="1" t="s">
        <v>642</v>
      </c>
      <c r="QJW3" s="1" t="s">
        <v>642</v>
      </c>
      <c r="QJX3" s="1" t="s">
        <v>642</v>
      </c>
      <c r="QJY3" s="1" t="s">
        <v>642</v>
      </c>
      <c r="QJZ3" s="1" t="s">
        <v>642</v>
      </c>
      <c r="QKA3" s="1" t="s">
        <v>642</v>
      </c>
      <c r="QKB3" s="1" t="s">
        <v>642</v>
      </c>
      <c r="QKC3" s="1" t="s">
        <v>642</v>
      </c>
      <c r="QKD3" s="1" t="s">
        <v>642</v>
      </c>
      <c r="QKE3" s="1" t="s">
        <v>642</v>
      </c>
      <c r="QKF3" s="1" t="s">
        <v>642</v>
      </c>
      <c r="QKG3" s="1" t="s">
        <v>642</v>
      </c>
      <c r="QKH3" s="1" t="s">
        <v>642</v>
      </c>
      <c r="QKI3" s="1" t="s">
        <v>642</v>
      </c>
      <c r="QKJ3" s="1" t="s">
        <v>642</v>
      </c>
      <c r="QKK3" s="1" t="s">
        <v>642</v>
      </c>
      <c r="QKL3" s="1" t="s">
        <v>642</v>
      </c>
      <c r="QKM3" s="1" t="s">
        <v>642</v>
      </c>
      <c r="QKN3" s="1" t="s">
        <v>642</v>
      </c>
      <c r="QKO3" s="1" t="s">
        <v>642</v>
      </c>
      <c r="QKP3" s="1" t="s">
        <v>642</v>
      </c>
      <c r="QKQ3" s="1" t="s">
        <v>642</v>
      </c>
      <c r="QKR3" s="1" t="s">
        <v>642</v>
      </c>
      <c r="QKS3" s="1" t="s">
        <v>642</v>
      </c>
      <c r="QKT3" s="1" t="s">
        <v>642</v>
      </c>
      <c r="QKU3" s="1" t="s">
        <v>642</v>
      </c>
      <c r="QKV3" s="1" t="s">
        <v>642</v>
      </c>
      <c r="QKW3" s="1" t="s">
        <v>642</v>
      </c>
      <c r="QKX3" s="1" t="s">
        <v>642</v>
      </c>
      <c r="QKY3" s="1" t="s">
        <v>642</v>
      </c>
      <c r="QKZ3" s="1" t="s">
        <v>642</v>
      </c>
      <c r="QLA3" s="1" t="s">
        <v>642</v>
      </c>
      <c r="QLB3" s="1" t="s">
        <v>642</v>
      </c>
      <c r="QLC3" s="1" t="s">
        <v>642</v>
      </c>
      <c r="QLD3" s="1" t="s">
        <v>642</v>
      </c>
      <c r="QLE3" s="1" t="s">
        <v>642</v>
      </c>
      <c r="QLF3" s="1" t="s">
        <v>642</v>
      </c>
      <c r="QLG3" s="1" t="s">
        <v>642</v>
      </c>
      <c r="QLH3" s="1" t="s">
        <v>642</v>
      </c>
      <c r="QLI3" s="1" t="s">
        <v>642</v>
      </c>
      <c r="QLJ3" s="1" t="s">
        <v>642</v>
      </c>
      <c r="QLK3" s="1" t="s">
        <v>642</v>
      </c>
      <c r="QLL3" s="1" t="s">
        <v>642</v>
      </c>
      <c r="QLM3" s="1" t="s">
        <v>642</v>
      </c>
      <c r="QLN3" s="1" t="s">
        <v>642</v>
      </c>
      <c r="QLO3" s="1" t="s">
        <v>642</v>
      </c>
      <c r="QLP3" s="1" t="s">
        <v>642</v>
      </c>
      <c r="QLQ3" s="1" t="s">
        <v>642</v>
      </c>
      <c r="QLR3" s="1" t="s">
        <v>642</v>
      </c>
      <c r="QLS3" s="1" t="s">
        <v>642</v>
      </c>
      <c r="QLT3" s="1" t="s">
        <v>642</v>
      </c>
      <c r="QLU3" s="1" t="s">
        <v>642</v>
      </c>
      <c r="QLV3" s="1" t="s">
        <v>642</v>
      </c>
      <c r="QLW3" s="1" t="s">
        <v>642</v>
      </c>
      <c r="QLX3" s="1" t="s">
        <v>642</v>
      </c>
      <c r="QLY3" s="1" t="s">
        <v>642</v>
      </c>
      <c r="QLZ3" s="1" t="s">
        <v>642</v>
      </c>
      <c r="QMA3" s="1" t="s">
        <v>642</v>
      </c>
      <c r="QMB3" s="1" t="s">
        <v>642</v>
      </c>
      <c r="QMC3" s="1" t="s">
        <v>642</v>
      </c>
      <c r="QMD3" s="1" t="s">
        <v>642</v>
      </c>
      <c r="QME3" s="1" t="s">
        <v>642</v>
      </c>
      <c r="QMF3" s="1" t="s">
        <v>642</v>
      </c>
      <c r="QMG3" s="1" t="s">
        <v>642</v>
      </c>
      <c r="QMH3" s="1" t="s">
        <v>642</v>
      </c>
      <c r="QMI3" s="1" t="s">
        <v>642</v>
      </c>
      <c r="QMJ3" s="1" t="s">
        <v>642</v>
      </c>
      <c r="QMK3" s="1" t="s">
        <v>642</v>
      </c>
      <c r="QML3" s="1" t="s">
        <v>642</v>
      </c>
      <c r="QMM3" s="1" t="s">
        <v>642</v>
      </c>
      <c r="QMN3" s="1" t="s">
        <v>642</v>
      </c>
      <c r="QMO3" s="1" t="s">
        <v>642</v>
      </c>
      <c r="QMP3" s="1" t="s">
        <v>642</v>
      </c>
      <c r="QMQ3" s="1" t="s">
        <v>642</v>
      </c>
      <c r="QMR3" s="1" t="s">
        <v>642</v>
      </c>
      <c r="QMS3" s="1" t="s">
        <v>642</v>
      </c>
      <c r="QMT3" s="1" t="s">
        <v>642</v>
      </c>
      <c r="QMU3" s="1" t="s">
        <v>642</v>
      </c>
      <c r="QMV3" s="1" t="s">
        <v>642</v>
      </c>
      <c r="QMW3" s="1" t="s">
        <v>642</v>
      </c>
      <c r="QMX3" s="1" t="s">
        <v>642</v>
      </c>
      <c r="QMY3" s="1" t="s">
        <v>642</v>
      </c>
      <c r="QMZ3" s="1" t="s">
        <v>642</v>
      </c>
      <c r="QNA3" s="1" t="s">
        <v>642</v>
      </c>
      <c r="QNB3" s="1" t="s">
        <v>642</v>
      </c>
      <c r="QNC3" s="1" t="s">
        <v>642</v>
      </c>
      <c r="QND3" s="1" t="s">
        <v>642</v>
      </c>
      <c r="QNE3" s="1" t="s">
        <v>642</v>
      </c>
      <c r="QNF3" s="1" t="s">
        <v>642</v>
      </c>
      <c r="QNG3" s="1" t="s">
        <v>642</v>
      </c>
      <c r="QNH3" s="1" t="s">
        <v>642</v>
      </c>
      <c r="QNI3" s="1" t="s">
        <v>642</v>
      </c>
      <c r="QNJ3" s="1" t="s">
        <v>642</v>
      </c>
      <c r="QNK3" s="1" t="s">
        <v>642</v>
      </c>
      <c r="QNL3" s="1" t="s">
        <v>642</v>
      </c>
      <c r="QNM3" s="1" t="s">
        <v>642</v>
      </c>
      <c r="QNN3" s="1" t="s">
        <v>642</v>
      </c>
      <c r="QNO3" s="1" t="s">
        <v>642</v>
      </c>
      <c r="QNP3" s="1" t="s">
        <v>642</v>
      </c>
      <c r="QNQ3" s="1" t="s">
        <v>642</v>
      </c>
      <c r="QNR3" s="1" t="s">
        <v>642</v>
      </c>
      <c r="QNS3" s="1" t="s">
        <v>642</v>
      </c>
      <c r="QNT3" s="1" t="s">
        <v>642</v>
      </c>
      <c r="QNU3" s="1" t="s">
        <v>642</v>
      </c>
      <c r="QNV3" s="1" t="s">
        <v>642</v>
      </c>
      <c r="QNW3" s="1" t="s">
        <v>642</v>
      </c>
      <c r="QNX3" s="1" t="s">
        <v>642</v>
      </c>
      <c r="QNY3" s="1" t="s">
        <v>642</v>
      </c>
      <c r="QNZ3" s="1" t="s">
        <v>642</v>
      </c>
      <c r="QOA3" s="1" t="s">
        <v>642</v>
      </c>
      <c r="QOB3" s="1" t="s">
        <v>642</v>
      </c>
      <c r="QOC3" s="1" t="s">
        <v>642</v>
      </c>
      <c r="QOD3" s="1" t="s">
        <v>642</v>
      </c>
      <c r="QOE3" s="1" t="s">
        <v>642</v>
      </c>
      <c r="QOF3" s="1" t="s">
        <v>642</v>
      </c>
      <c r="QOG3" s="1" t="s">
        <v>642</v>
      </c>
      <c r="QOH3" s="1" t="s">
        <v>642</v>
      </c>
      <c r="QOI3" s="1" t="s">
        <v>642</v>
      </c>
      <c r="QOJ3" s="1" t="s">
        <v>642</v>
      </c>
      <c r="QOK3" s="1" t="s">
        <v>642</v>
      </c>
      <c r="QOL3" s="1" t="s">
        <v>642</v>
      </c>
      <c r="QOM3" s="1" t="s">
        <v>642</v>
      </c>
      <c r="QON3" s="1" t="s">
        <v>642</v>
      </c>
      <c r="QOO3" s="1" t="s">
        <v>642</v>
      </c>
      <c r="QOP3" s="1" t="s">
        <v>642</v>
      </c>
      <c r="QOQ3" s="1" t="s">
        <v>642</v>
      </c>
      <c r="QOR3" s="1" t="s">
        <v>642</v>
      </c>
      <c r="QOS3" s="1" t="s">
        <v>642</v>
      </c>
      <c r="QOT3" s="1" t="s">
        <v>642</v>
      </c>
      <c r="QOU3" s="1" t="s">
        <v>642</v>
      </c>
      <c r="QOV3" s="1" t="s">
        <v>642</v>
      </c>
      <c r="QOW3" s="1" t="s">
        <v>642</v>
      </c>
      <c r="QOX3" s="1" t="s">
        <v>642</v>
      </c>
      <c r="QOY3" s="1" t="s">
        <v>642</v>
      </c>
      <c r="QOZ3" s="1" t="s">
        <v>642</v>
      </c>
      <c r="QPA3" s="1" t="s">
        <v>642</v>
      </c>
      <c r="QPB3" s="1" t="s">
        <v>642</v>
      </c>
      <c r="QPC3" s="1" t="s">
        <v>642</v>
      </c>
      <c r="QPD3" s="1" t="s">
        <v>642</v>
      </c>
      <c r="QPE3" s="1" t="s">
        <v>642</v>
      </c>
      <c r="QPF3" s="1" t="s">
        <v>642</v>
      </c>
      <c r="QPG3" s="1" t="s">
        <v>642</v>
      </c>
      <c r="QPH3" s="1" t="s">
        <v>642</v>
      </c>
      <c r="QPI3" s="1" t="s">
        <v>642</v>
      </c>
      <c r="QPJ3" s="1" t="s">
        <v>642</v>
      </c>
      <c r="QPK3" s="1" t="s">
        <v>642</v>
      </c>
      <c r="QPL3" s="1" t="s">
        <v>642</v>
      </c>
      <c r="QPM3" s="1" t="s">
        <v>642</v>
      </c>
      <c r="QPN3" s="1" t="s">
        <v>642</v>
      </c>
      <c r="QPO3" s="1" t="s">
        <v>642</v>
      </c>
      <c r="QPP3" s="1" t="s">
        <v>642</v>
      </c>
      <c r="QPQ3" s="1" t="s">
        <v>642</v>
      </c>
      <c r="QPR3" s="1" t="s">
        <v>642</v>
      </c>
      <c r="QPS3" s="1" t="s">
        <v>642</v>
      </c>
      <c r="QPT3" s="1" t="s">
        <v>642</v>
      </c>
      <c r="QPU3" s="1" t="s">
        <v>642</v>
      </c>
      <c r="QPV3" s="1" t="s">
        <v>642</v>
      </c>
      <c r="QPW3" s="1" t="s">
        <v>642</v>
      </c>
      <c r="QPX3" s="1" t="s">
        <v>642</v>
      </c>
      <c r="QPY3" s="1" t="s">
        <v>642</v>
      </c>
      <c r="QPZ3" s="1" t="s">
        <v>642</v>
      </c>
      <c r="QQA3" s="1" t="s">
        <v>642</v>
      </c>
      <c r="QQB3" s="1" t="s">
        <v>642</v>
      </c>
      <c r="QQC3" s="1" t="s">
        <v>642</v>
      </c>
      <c r="QQD3" s="1" t="s">
        <v>642</v>
      </c>
      <c r="QQE3" s="1" t="s">
        <v>642</v>
      </c>
      <c r="QQF3" s="1" t="s">
        <v>642</v>
      </c>
      <c r="QQG3" s="1" t="s">
        <v>642</v>
      </c>
      <c r="QQH3" s="1" t="s">
        <v>642</v>
      </c>
      <c r="QQI3" s="1" t="s">
        <v>642</v>
      </c>
      <c r="QQJ3" s="1" t="s">
        <v>642</v>
      </c>
      <c r="QQK3" s="1" t="s">
        <v>642</v>
      </c>
      <c r="QQL3" s="1" t="s">
        <v>642</v>
      </c>
      <c r="QQM3" s="1" t="s">
        <v>642</v>
      </c>
      <c r="QQN3" s="1" t="s">
        <v>642</v>
      </c>
      <c r="QQO3" s="1" t="s">
        <v>642</v>
      </c>
      <c r="QQP3" s="1" t="s">
        <v>642</v>
      </c>
      <c r="QQQ3" s="1" t="s">
        <v>642</v>
      </c>
      <c r="QQR3" s="1" t="s">
        <v>642</v>
      </c>
      <c r="QQS3" s="1" t="s">
        <v>642</v>
      </c>
      <c r="QQT3" s="1" t="s">
        <v>642</v>
      </c>
      <c r="QQU3" s="1" t="s">
        <v>642</v>
      </c>
      <c r="QQV3" s="1" t="s">
        <v>642</v>
      </c>
      <c r="QQW3" s="1" t="s">
        <v>642</v>
      </c>
      <c r="QQX3" s="1" t="s">
        <v>642</v>
      </c>
      <c r="QQY3" s="1" t="s">
        <v>642</v>
      </c>
      <c r="QQZ3" s="1" t="s">
        <v>642</v>
      </c>
      <c r="QRA3" s="1" t="s">
        <v>642</v>
      </c>
      <c r="QRB3" s="1" t="s">
        <v>642</v>
      </c>
      <c r="QRC3" s="1" t="s">
        <v>642</v>
      </c>
      <c r="QRD3" s="1" t="s">
        <v>642</v>
      </c>
      <c r="QRE3" s="1" t="s">
        <v>642</v>
      </c>
      <c r="QRF3" s="1" t="s">
        <v>642</v>
      </c>
      <c r="QRG3" s="1" t="s">
        <v>642</v>
      </c>
      <c r="QRH3" s="1" t="s">
        <v>642</v>
      </c>
      <c r="QRI3" s="1" t="s">
        <v>642</v>
      </c>
      <c r="QRJ3" s="1" t="s">
        <v>642</v>
      </c>
      <c r="QRK3" s="1" t="s">
        <v>642</v>
      </c>
      <c r="QRL3" s="1" t="s">
        <v>642</v>
      </c>
      <c r="QRM3" s="1" t="s">
        <v>642</v>
      </c>
      <c r="QRN3" s="1" t="s">
        <v>642</v>
      </c>
      <c r="QRO3" s="1" t="s">
        <v>642</v>
      </c>
      <c r="QRP3" s="1" t="s">
        <v>642</v>
      </c>
      <c r="QRQ3" s="1" t="s">
        <v>642</v>
      </c>
      <c r="QRR3" s="1" t="s">
        <v>642</v>
      </c>
      <c r="QRS3" s="1" t="s">
        <v>642</v>
      </c>
      <c r="QRT3" s="1" t="s">
        <v>642</v>
      </c>
      <c r="QRU3" s="1" t="s">
        <v>642</v>
      </c>
      <c r="QRV3" s="1" t="s">
        <v>642</v>
      </c>
      <c r="QRW3" s="1" t="s">
        <v>642</v>
      </c>
      <c r="QRX3" s="1" t="s">
        <v>642</v>
      </c>
      <c r="QRY3" s="1" t="s">
        <v>642</v>
      </c>
      <c r="QRZ3" s="1" t="s">
        <v>642</v>
      </c>
      <c r="QSA3" s="1" t="s">
        <v>642</v>
      </c>
      <c r="QSB3" s="1" t="s">
        <v>642</v>
      </c>
      <c r="QSC3" s="1" t="s">
        <v>642</v>
      </c>
      <c r="QSD3" s="1" t="s">
        <v>642</v>
      </c>
      <c r="QSE3" s="1" t="s">
        <v>642</v>
      </c>
      <c r="QSF3" s="1" t="s">
        <v>642</v>
      </c>
      <c r="QSG3" s="1" t="s">
        <v>642</v>
      </c>
      <c r="QSH3" s="1" t="s">
        <v>642</v>
      </c>
      <c r="QSI3" s="1" t="s">
        <v>642</v>
      </c>
      <c r="QSJ3" s="1" t="s">
        <v>642</v>
      </c>
      <c r="QSK3" s="1" t="s">
        <v>642</v>
      </c>
      <c r="QSL3" s="1" t="s">
        <v>642</v>
      </c>
      <c r="QSM3" s="1" t="s">
        <v>642</v>
      </c>
      <c r="QSN3" s="1" t="s">
        <v>642</v>
      </c>
      <c r="QSO3" s="1" t="s">
        <v>642</v>
      </c>
      <c r="QSP3" s="1" t="s">
        <v>642</v>
      </c>
      <c r="QSQ3" s="1" t="s">
        <v>642</v>
      </c>
      <c r="QSR3" s="1" t="s">
        <v>642</v>
      </c>
      <c r="QSS3" s="1" t="s">
        <v>642</v>
      </c>
      <c r="QST3" s="1" t="s">
        <v>642</v>
      </c>
      <c r="QSU3" s="1" t="s">
        <v>642</v>
      </c>
      <c r="QSV3" s="1" t="s">
        <v>642</v>
      </c>
      <c r="QSW3" s="1" t="s">
        <v>642</v>
      </c>
      <c r="QSX3" s="1" t="s">
        <v>642</v>
      </c>
      <c r="QSY3" s="1" t="s">
        <v>642</v>
      </c>
      <c r="QSZ3" s="1" t="s">
        <v>642</v>
      </c>
      <c r="QTA3" s="1" t="s">
        <v>642</v>
      </c>
      <c r="QTB3" s="1" t="s">
        <v>642</v>
      </c>
      <c r="QTC3" s="1" t="s">
        <v>642</v>
      </c>
      <c r="QTD3" s="1" t="s">
        <v>642</v>
      </c>
      <c r="QTE3" s="1" t="s">
        <v>642</v>
      </c>
      <c r="QTF3" s="1" t="s">
        <v>642</v>
      </c>
      <c r="QTG3" s="1" t="s">
        <v>642</v>
      </c>
      <c r="QTH3" s="1" t="s">
        <v>642</v>
      </c>
      <c r="QTI3" s="1" t="s">
        <v>642</v>
      </c>
      <c r="QTJ3" s="1" t="s">
        <v>642</v>
      </c>
      <c r="QTK3" s="1" t="s">
        <v>642</v>
      </c>
      <c r="QTL3" s="1" t="s">
        <v>642</v>
      </c>
      <c r="QTM3" s="1" t="s">
        <v>642</v>
      </c>
      <c r="QTN3" s="1" t="s">
        <v>642</v>
      </c>
      <c r="QTO3" s="1" t="s">
        <v>642</v>
      </c>
      <c r="QTP3" s="1" t="s">
        <v>642</v>
      </c>
      <c r="QTQ3" s="1" t="s">
        <v>642</v>
      </c>
      <c r="QTR3" s="1" t="s">
        <v>642</v>
      </c>
      <c r="QTS3" s="1" t="s">
        <v>642</v>
      </c>
      <c r="QTT3" s="1" t="s">
        <v>642</v>
      </c>
      <c r="QTU3" s="1" t="s">
        <v>642</v>
      </c>
      <c r="QTV3" s="1" t="s">
        <v>642</v>
      </c>
      <c r="QTW3" s="1" t="s">
        <v>642</v>
      </c>
      <c r="QTX3" s="1" t="s">
        <v>642</v>
      </c>
      <c r="QTY3" s="1" t="s">
        <v>642</v>
      </c>
      <c r="QTZ3" s="1" t="s">
        <v>642</v>
      </c>
      <c r="QUA3" s="1" t="s">
        <v>642</v>
      </c>
      <c r="QUB3" s="1" t="s">
        <v>642</v>
      </c>
      <c r="QUC3" s="1" t="s">
        <v>642</v>
      </c>
      <c r="QUD3" s="1" t="s">
        <v>642</v>
      </c>
      <c r="QUE3" s="1" t="s">
        <v>642</v>
      </c>
      <c r="QUF3" s="1" t="s">
        <v>642</v>
      </c>
      <c r="QUG3" s="1" t="s">
        <v>642</v>
      </c>
      <c r="QUH3" s="1" t="s">
        <v>642</v>
      </c>
      <c r="QUI3" s="1" t="s">
        <v>642</v>
      </c>
      <c r="QUJ3" s="1" t="s">
        <v>642</v>
      </c>
      <c r="QUK3" s="1" t="s">
        <v>642</v>
      </c>
      <c r="QUL3" s="1" t="s">
        <v>642</v>
      </c>
      <c r="QUM3" s="1" t="s">
        <v>642</v>
      </c>
      <c r="QUN3" s="1" t="s">
        <v>642</v>
      </c>
      <c r="QUO3" s="1" t="s">
        <v>642</v>
      </c>
      <c r="QUP3" s="1" t="s">
        <v>642</v>
      </c>
      <c r="QUQ3" s="1" t="s">
        <v>642</v>
      </c>
      <c r="QUR3" s="1" t="s">
        <v>642</v>
      </c>
      <c r="QUS3" s="1" t="s">
        <v>642</v>
      </c>
      <c r="QUT3" s="1" t="s">
        <v>642</v>
      </c>
      <c r="QUU3" s="1" t="s">
        <v>642</v>
      </c>
      <c r="QUV3" s="1" t="s">
        <v>642</v>
      </c>
      <c r="QUW3" s="1" t="s">
        <v>642</v>
      </c>
      <c r="QUX3" s="1" t="s">
        <v>642</v>
      </c>
      <c r="QUY3" s="1" t="s">
        <v>642</v>
      </c>
      <c r="QUZ3" s="1" t="s">
        <v>642</v>
      </c>
      <c r="QVA3" s="1" t="s">
        <v>642</v>
      </c>
      <c r="QVB3" s="1" t="s">
        <v>642</v>
      </c>
      <c r="QVC3" s="1" t="s">
        <v>642</v>
      </c>
      <c r="QVD3" s="1" t="s">
        <v>642</v>
      </c>
      <c r="QVE3" s="1" t="s">
        <v>642</v>
      </c>
      <c r="QVF3" s="1" t="s">
        <v>642</v>
      </c>
      <c r="QVG3" s="1" t="s">
        <v>642</v>
      </c>
      <c r="QVH3" s="1" t="s">
        <v>642</v>
      </c>
      <c r="QVI3" s="1" t="s">
        <v>642</v>
      </c>
      <c r="QVJ3" s="1" t="s">
        <v>642</v>
      </c>
      <c r="QVK3" s="1" t="s">
        <v>642</v>
      </c>
      <c r="QVL3" s="1" t="s">
        <v>642</v>
      </c>
      <c r="QVM3" s="1" t="s">
        <v>642</v>
      </c>
      <c r="QVN3" s="1" t="s">
        <v>642</v>
      </c>
      <c r="QVO3" s="1" t="s">
        <v>642</v>
      </c>
      <c r="QVP3" s="1" t="s">
        <v>642</v>
      </c>
      <c r="QVQ3" s="1" t="s">
        <v>642</v>
      </c>
      <c r="QVR3" s="1" t="s">
        <v>642</v>
      </c>
      <c r="QVS3" s="1" t="s">
        <v>642</v>
      </c>
      <c r="QVT3" s="1" t="s">
        <v>642</v>
      </c>
      <c r="QVU3" s="1" t="s">
        <v>642</v>
      </c>
      <c r="QVV3" s="1" t="s">
        <v>642</v>
      </c>
      <c r="QVW3" s="1" t="s">
        <v>642</v>
      </c>
      <c r="QVX3" s="1" t="s">
        <v>642</v>
      </c>
      <c r="QVY3" s="1" t="s">
        <v>642</v>
      </c>
      <c r="QVZ3" s="1" t="s">
        <v>642</v>
      </c>
      <c r="QWA3" s="1" t="s">
        <v>642</v>
      </c>
      <c r="QWB3" s="1" t="s">
        <v>642</v>
      </c>
      <c r="QWC3" s="1" t="s">
        <v>642</v>
      </c>
      <c r="QWD3" s="1" t="s">
        <v>642</v>
      </c>
      <c r="QWE3" s="1" t="s">
        <v>642</v>
      </c>
      <c r="QWF3" s="1" t="s">
        <v>642</v>
      </c>
      <c r="QWG3" s="1" t="s">
        <v>642</v>
      </c>
      <c r="QWH3" s="1" t="s">
        <v>642</v>
      </c>
      <c r="QWI3" s="1" t="s">
        <v>642</v>
      </c>
      <c r="QWJ3" s="1" t="s">
        <v>642</v>
      </c>
      <c r="QWK3" s="1" t="s">
        <v>642</v>
      </c>
      <c r="QWL3" s="1" t="s">
        <v>642</v>
      </c>
      <c r="QWM3" s="1" t="s">
        <v>642</v>
      </c>
      <c r="QWN3" s="1" t="s">
        <v>642</v>
      </c>
      <c r="QWO3" s="1" t="s">
        <v>642</v>
      </c>
      <c r="QWP3" s="1" t="s">
        <v>642</v>
      </c>
      <c r="QWQ3" s="1" t="s">
        <v>642</v>
      </c>
      <c r="QWR3" s="1" t="s">
        <v>642</v>
      </c>
      <c r="QWS3" s="1" t="s">
        <v>642</v>
      </c>
      <c r="QWT3" s="1" t="s">
        <v>642</v>
      </c>
      <c r="QWU3" s="1" t="s">
        <v>642</v>
      </c>
      <c r="QWV3" s="1" t="s">
        <v>642</v>
      </c>
      <c r="QWW3" s="1" t="s">
        <v>642</v>
      </c>
      <c r="QWX3" s="1" t="s">
        <v>642</v>
      </c>
      <c r="QWY3" s="1" t="s">
        <v>642</v>
      </c>
      <c r="QWZ3" s="1" t="s">
        <v>642</v>
      </c>
      <c r="QXA3" s="1" t="s">
        <v>642</v>
      </c>
      <c r="QXB3" s="1" t="s">
        <v>642</v>
      </c>
      <c r="QXC3" s="1" t="s">
        <v>642</v>
      </c>
      <c r="QXD3" s="1" t="s">
        <v>642</v>
      </c>
      <c r="QXE3" s="1" t="s">
        <v>642</v>
      </c>
      <c r="QXF3" s="1" t="s">
        <v>642</v>
      </c>
      <c r="QXG3" s="1" t="s">
        <v>642</v>
      </c>
      <c r="QXH3" s="1" t="s">
        <v>642</v>
      </c>
      <c r="QXI3" s="1" t="s">
        <v>642</v>
      </c>
      <c r="QXJ3" s="1" t="s">
        <v>642</v>
      </c>
      <c r="QXK3" s="1" t="s">
        <v>642</v>
      </c>
      <c r="QXL3" s="1" t="s">
        <v>642</v>
      </c>
      <c r="QXM3" s="1" t="s">
        <v>642</v>
      </c>
      <c r="QXN3" s="1" t="s">
        <v>642</v>
      </c>
      <c r="QXO3" s="1" t="s">
        <v>642</v>
      </c>
      <c r="QXP3" s="1" t="s">
        <v>642</v>
      </c>
      <c r="QXQ3" s="1" t="s">
        <v>642</v>
      </c>
      <c r="QXR3" s="1" t="s">
        <v>642</v>
      </c>
      <c r="QXS3" s="1" t="s">
        <v>642</v>
      </c>
      <c r="QXT3" s="1" t="s">
        <v>642</v>
      </c>
      <c r="QXU3" s="1" t="s">
        <v>642</v>
      </c>
      <c r="QXV3" s="1" t="s">
        <v>642</v>
      </c>
      <c r="QXW3" s="1" t="s">
        <v>642</v>
      </c>
      <c r="QXX3" s="1" t="s">
        <v>642</v>
      </c>
      <c r="QXY3" s="1" t="s">
        <v>642</v>
      </c>
      <c r="QXZ3" s="1" t="s">
        <v>642</v>
      </c>
      <c r="QYA3" s="1" t="s">
        <v>642</v>
      </c>
      <c r="QYB3" s="1" t="s">
        <v>642</v>
      </c>
      <c r="QYC3" s="1" t="s">
        <v>642</v>
      </c>
      <c r="QYD3" s="1" t="s">
        <v>642</v>
      </c>
      <c r="QYE3" s="1" t="s">
        <v>642</v>
      </c>
      <c r="QYF3" s="1" t="s">
        <v>642</v>
      </c>
      <c r="QYG3" s="1" t="s">
        <v>642</v>
      </c>
      <c r="QYH3" s="1" t="s">
        <v>642</v>
      </c>
      <c r="QYI3" s="1" t="s">
        <v>642</v>
      </c>
      <c r="QYJ3" s="1" t="s">
        <v>642</v>
      </c>
      <c r="QYK3" s="1" t="s">
        <v>642</v>
      </c>
      <c r="QYL3" s="1" t="s">
        <v>642</v>
      </c>
      <c r="QYM3" s="1" t="s">
        <v>642</v>
      </c>
      <c r="QYN3" s="1" t="s">
        <v>642</v>
      </c>
      <c r="QYO3" s="1" t="s">
        <v>642</v>
      </c>
      <c r="QYP3" s="1" t="s">
        <v>642</v>
      </c>
      <c r="QYQ3" s="1" t="s">
        <v>642</v>
      </c>
      <c r="QYR3" s="1" t="s">
        <v>642</v>
      </c>
      <c r="QYS3" s="1" t="s">
        <v>642</v>
      </c>
      <c r="QYT3" s="1" t="s">
        <v>642</v>
      </c>
      <c r="QYU3" s="1" t="s">
        <v>642</v>
      </c>
      <c r="QYV3" s="1" t="s">
        <v>642</v>
      </c>
      <c r="QYW3" s="1" t="s">
        <v>642</v>
      </c>
      <c r="QYX3" s="1" t="s">
        <v>642</v>
      </c>
      <c r="QYY3" s="1" t="s">
        <v>642</v>
      </c>
      <c r="QYZ3" s="1" t="s">
        <v>642</v>
      </c>
      <c r="QZA3" s="1" t="s">
        <v>642</v>
      </c>
      <c r="QZB3" s="1" t="s">
        <v>642</v>
      </c>
      <c r="QZC3" s="1" t="s">
        <v>642</v>
      </c>
      <c r="QZD3" s="1" t="s">
        <v>642</v>
      </c>
      <c r="QZE3" s="1" t="s">
        <v>642</v>
      </c>
      <c r="QZF3" s="1" t="s">
        <v>642</v>
      </c>
      <c r="QZG3" s="1" t="s">
        <v>642</v>
      </c>
      <c r="QZH3" s="1" t="s">
        <v>642</v>
      </c>
      <c r="QZI3" s="1" t="s">
        <v>642</v>
      </c>
      <c r="QZJ3" s="1" t="s">
        <v>642</v>
      </c>
      <c r="QZK3" s="1" t="s">
        <v>642</v>
      </c>
      <c r="QZL3" s="1" t="s">
        <v>642</v>
      </c>
      <c r="QZM3" s="1" t="s">
        <v>642</v>
      </c>
      <c r="QZN3" s="1" t="s">
        <v>642</v>
      </c>
      <c r="QZO3" s="1" t="s">
        <v>642</v>
      </c>
      <c r="QZP3" s="1" t="s">
        <v>642</v>
      </c>
      <c r="QZQ3" s="1" t="s">
        <v>642</v>
      </c>
      <c r="QZR3" s="1" t="s">
        <v>642</v>
      </c>
      <c r="QZS3" s="1" t="s">
        <v>642</v>
      </c>
      <c r="QZT3" s="1" t="s">
        <v>642</v>
      </c>
      <c r="QZU3" s="1" t="s">
        <v>642</v>
      </c>
      <c r="QZV3" s="1" t="s">
        <v>642</v>
      </c>
      <c r="QZW3" s="1" t="s">
        <v>642</v>
      </c>
      <c r="QZX3" s="1" t="s">
        <v>642</v>
      </c>
      <c r="QZY3" s="1" t="s">
        <v>642</v>
      </c>
      <c r="QZZ3" s="1" t="s">
        <v>642</v>
      </c>
      <c r="RAA3" s="1" t="s">
        <v>642</v>
      </c>
      <c r="RAB3" s="1" t="s">
        <v>642</v>
      </c>
      <c r="RAC3" s="1" t="s">
        <v>642</v>
      </c>
      <c r="RAD3" s="1" t="s">
        <v>642</v>
      </c>
      <c r="RAE3" s="1" t="s">
        <v>642</v>
      </c>
      <c r="RAF3" s="1" t="s">
        <v>642</v>
      </c>
      <c r="RAG3" s="1" t="s">
        <v>642</v>
      </c>
      <c r="RAH3" s="1" t="s">
        <v>642</v>
      </c>
      <c r="RAI3" s="1" t="s">
        <v>642</v>
      </c>
      <c r="RAJ3" s="1" t="s">
        <v>642</v>
      </c>
      <c r="RAK3" s="1" t="s">
        <v>642</v>
      </c>
      <c r="RAL3" s="1" t="s">
        <v>642</v>
      </c>
      <c r="RAM3" s="1" t="s">
        <v>642</v>
      </c>
      <c r="RAN3" s="1" t="s">
        <v>642</v>
      </c>
      <c r="RAO3" s="1" t="s">
        <v>642</v>
      </c>
      <c r="RAP3" s="1" t="s">
        <v>642</v>
      </c>
      <c r="RAQ3" s="1" t="s">
        <v>642</v>
      </c>
      <c r="RAR3" s="1" t="s">
        <v>642</v>
      </c>
      <c r="RAS3" s="1" t="s">
        <v>642</v>
      </c>
      <c r="RAT3" s="1" t="s">
        <v>642</v>
      </c>
      <c r="RAU3" s="1" t="s">
        <v>642</v>
      </c>
      <c r="RAV3" s="1" t="s">
        <v>642</v>
      </c>
      <c r="RAW3" s="1" t="s">
        <v>642</v>
      </c>
      <c r="RAX3" s="1" t="s">
        <v>642</v>
      </c>
      <c r="RAY3" s="1" t="s">
        <v>642</v>
      </c>
      <c r="RAZ3" s="1" t="s">
        <v>642</v>
      </c>
      <c r="RBA3" s="1" t="s">
        <v>642</v>
      </c>
      <c r="RBB3" s="1" t="s">
        <v>642</v>
      </c>
      <c r="RBC3" s="1" t="s">
        <v>642</v>
      </c>
      <c r="RBD3" s="1" t="s">
        <v>642</v>
      </c>
      <c r="RBE3" s="1" t="s">
        <v>642</v>
      </c>
      <c r="RBF3" s="1" t="s">
        <v>642</v>
      </c>
      <c r="RBG3" s="1" t="s">
        <v>642</v>
      </c>
      <c r="RBH3" s="1" t="s">
        <v>642</v>
      </c>
      <c r="RBI3" s="1" t="s">
        <v>642</v>
      </c>
      <c r="RBJ3" s="1" t="s">
        <v>642</v>
      </c>
      <c r="RBK3" s="1" t="s">
        <v>642</v>
      </c>
      <c r="RBL3" s="1" t="s">
        <v>642</v>
      </c>
      <c r="RBM3" s="1" t="s">
        <v>642</v>
      </c>
      <c r="RBN3" s="1" t="s">
        <v>642</v>
      </c>
      <c r="RBO3" s="1" t="s">
        <v>642</v>
      </c>
      <c r="RBP3" s="1" t="s">
        <v>642</v>
      </c>
      <c r="RBQ3" s="1" t="s">
        <v>642</v>
      </c>
      <c r="RBR3" s="1" t="s">
        <v>642</v>
      </c>
      <c r="RBS3" s="1" t="s">
        <v>642</v>
      </c>
      <c r="RBT3" s="1" t="s">
        <v>642</v>
      </c>
      <c r="RBU3" s="1" t="s">
        <v>642</v>
      </c>
      <c r="RBV3" s="1" t="s">
        <v>642</v>
      </c>
      <c r="RBW3" s="1" t="s">
        <v>642</v>
      </c>
      <c r="RBX3" s="1" t="s">
        <v>642</v>
      </c>
      <c r="RBY3" s="1" t="s">
        <v>642</v>
      </c>
      <c r="RBZ3" s="1" t="s">
        <v>642</v>
      </c>
      <c r="RCA3" s="1" t="s">
        <v>642</v>
      </c>
      <c r="RCB3" s="1" t="s">
        <v>642</v>
      </c>
      <c r="RCC3" s="1" t="s">
        <v>642</v>
      </c>
      <c r="RCD3" s="1" t="s">
        <v>642</v>
      </c>
      <c r="RCE3" s="1" t="s">
        <v>642</v>
      </c>
      <c r="RCF3" s="1" t="s">
        <v>642</v>
      </c>
      <c r="RCG3" s="1" t="s">
        <v>642</v>
      </c>
      <c r="RCH3" s="1" t="s">
        <v>642</v>
      </c>
      <c r="RCI3" s="1" t="s">
        <v>642</v>
      </c>
      <c r="RCJ3" s="1" t="s">
        <v>642</v>
      </c>
      <c r="RCK3" s="1" t="s">
        <v>642</v>
      </c>
      <c r="RCL3" s="1" t="s">
        <v>642</v>
      </c>
      <c r="RCM3" s="1" t="s">
        <v>642</v>
      </c>
      <c r="RCN3" s="1" t="s">
        <v>642</v>
      </c>
      <c r="RCO3" s="1" t="s">
        <v>642</v>
      </c>
      <c r="RCP3" s="1" t="s">
        <v>642</v>
      </c>
      <c r="RCQ3" s="1" t="s">
        <v>642</v>
      </c>
      <c r="RCR3" s="1" t="s">
        <v>642</v>
      </c>
      <c r="RCS3" s="1" t="s">
        <v>642</v>
      </c>
      <c r="RCT3" s="1" t="s">
        <v>642</v>
      </c>
      <c r="RCU3" s="1" t="s">
        <v>642</v>
      </c>
      <c r="RCV3" s="1" t="s">
        <v>642</v>
      </c>
      <c r="RCW3" s="1" t="s">
        <v>642</v>
      </c>
      <c r="RCX3" s="1" t="s">
        <v>642</v>
      </c>
      <c r="RCY3" s="1" t="s">
        <v>642</v>
      </c>
      <c r="RCZ3" s="1" t="s">
        <v>642</v>
      </c>
      <c r="RDA3" s="1" t="s">
        <v>642</v>
      </c>
      <c r="RDB3" s="1" t="s">
        <v>642</v>
      </c>
      <c r="RDC3" s="1" t="s">
        <v>642</v>
      </c>
      <c r="RDD3" s="1" t="s">
        <v>642</v>
      </c>
      <c r="RDE3" s="1" t="s">
        <v>642</v>
      </c>
      <c r="RDF3" s="1" t="s">
        <v>642</v>
      </c>
      <c r="RDG3" s="1" t="s">
        <v>642</v>
      </c>
      <c r="RDH3" s="1" t="s">
        <v>642</v>
      </c>
      <c r="RDI3" s="1" t="s">
        <v>642</v>
      </c>
      <c r="RDJ3" s="1" t="s">
        <v>642</v>
      </c>
      <c r="RDK3" s="1" t="s">
        <v>642</v>
      </c>
      <c r="RDL3" s="1" t="s">
        <v>642</v>
      </c>
      <c r="RDM3" s="1" t="s">
        <v>642</v>
      </c>
      <c r="RDN3" s="1" t="s">
        <v>642</v>
      </c>
      <c r="RDO3" s="1" t="s">
        <v>642</v>
      </c>
      <c r="RDP3" s="1" t="s">
        <v>642</v>
      </c>
      <c r="RDQ3" s="1" t="s">
        <v>642</v>
      </c>
      <c r="RDR3" s="1" t="s">
        <v>642</v>
      </c>
      <c r="RDS3" s="1" t="s">
        <v>642</v>
      </c>
      <c r="RDT3" s="1" t="s">
        <v>642</v>
      </c>
      <c r="RDU3" s="1" t="s">
        <v>642</v>
      </c>
      <c r="RDV3" s="1" t="s">
        <v>642</v>
      </c>
      <c r="RDW3" s="1" t="s">
        <v>642</v>
      </c>
      <c r="RDX3" s="1" t="s">
        <v>642</v>
      </c>
      <c r="RDY3" s="1" t="s">
        <v>642</v>
      </c>
      <c r="RDZ3" s="1" t="s">
        <v>642</v>
      </c>
      <c r="REA3" s="1" t="s">
        <v>642</v>
      </c>
      <c r="REB3" s="1" t="s">
        <v>642</v>
      </c>
      <c r="REC3" s="1" t="s">
        <v>642</v>
      </c>
      <c r="RED3" s="1" t="s">
        <v>642</v>
      </c>
      <c r="REE3" s="1" t="s">
        <v>642</v>
      </c>
      <c r="REF3" s="1" t="s">
        <v>642</v>
      </c>
      <c r="REG3" s="1" t="s">
        <v>642</v>
      </c>
      <c r="REH3" s="1" t="s">
        <v>642</v>
      </c>
      <c r="REI3" s="1" t="s">
        <v>642</v>
      </c>
      <c r="REJ3" s="1" t="s">
        <v>642</v>
      </c>
      <c r="REK3" s="1" t="s">
        <v>642</v>
      </c>
      <c r="REL3" s="1" t="s">
        <v>642</v>
      </c>
      <c r="REM3" s="1" t="s">
        <v>642</v>
      </c>
      <c r="REN3" s="1" t="s">
        <v>642</v>
      </c>
      <c r="REO3" s="1" t="s">
        <v>642</v>
      </c>
      <c r="REP3" s="1" t="s">
        <v>642</v>
      </c>
      <c r="REQ3" s="1" t="s">
        <v>642</v>
      </c>
      <c r="RER3" s="1" t="s">
        <v>642</v>
      </c>
      <c r="RES3" s="1" t="s">
        <v>642</v>
      </c>
      <c r="RET3" s="1" t="s">
        <v>642</v>
      </c>
      <c r="REU3" s="1" t="s">
        <v>642</v>
      </c>
      <c r="REV3" s="1" t="s">
        <v>642</v>
      </c>
      <c r="REW3" s="1" t="s">
        <v>642</v>
      </c>
      <c r="REX3" s="1" t="s">
        <v>642</v>
      </c>
      <c r="REY3" s="1" t="s">
        <v>642</v>
      </c>
      <c r="REZ3" s="1" t="s">
        <v>642</v>
      </c>
      <c r="RFA3" s="1" t="s">
        <v>642</v>
      </c>
      <c r="RFB3" s="1" t="s">
        <v>642</v>
      </c>
      <c r="RFC3" s="1" t="s">
        <v>642</v>
      </c>
      <c r="RFD3" s="1" t="s">
        <v>642</v>
      </c>
      <c r="RFE3" s="1" t="s">
        <v>642</v>
      </c>
      <c r="RFF3" s="1" t="s">
        <v>642</v>
      </c>
      <c r="RFG3" s="1" t="s">
        <v>642</v>
      </c>
      <c r="RFH3" s="1" t="s">
        <v>642</v>
      </c>
      <c r="RFI3" s="1" t="s">
        <v>642</v>
      </c>
      <c r="RFJ3" s="1" t="s">
        <v>642</v>
      </c>
      <c r="RFK3" s="1" t="s">
        <v>642</v>
      </c>
      <c r="RFL3" s="1" t="s">
        <v>642</v>
      </c>
      <c r="RFM3" s="1" t="s">
        <v>642</v>
      </c>
      <c r="RFN3" s="1" t="s">
        <v>642</v>
      </c>
      <c r="RFO3" s="1" t="s">
        <v>642</v>
      </c>
      <c r="RFP3" s="1" t="s">
        <v>642</v>
      </c>
      <c r="RFQ3" s="1" t="s">
        <v>642</v>
      </c>
      <c r="RFR3" s="1" t="s">
        <v>642</v>
      </c>
      <c r="RFS3" s="1" t="s">
        <v>642</v>
      </c>
      <c r="RFT3" s="1" t="s">
        <v>642</v>
      </c>
      <c r="RFU3" s="1" t="s">
        <v>642</v>
      </c>
      <c r="RFV3" s="1" t="s">
        <v>642</v>
      </c>
      <c r="RFW3" s="1" t="s">
        <v>642</v>
      </c>
      <c r="RFX3" s="1" t="s">
        <v>642</v>
      </c>
      <c r="RFY3" s="1" t="s">
        <v>642</v>
      </c>
      <c r="RFZ3" s="1" t="s">
        <v>642</v>
      </c>
      <c r="RGA3" s="1" t="s">
        <v>642</v>
      </c>
      <c r="RGB3" s="1" t="s">
        <v>642</v>
      </c>
      <c r="RGC3" s="1" t="s">
        <v>642</v>
      </c>
      <c r="RGD3" s="1" t="s">
        <v>642</v>
      </c>
      <c r="RGE3" s="1" t="s">
        <v>642</v>
      </c>
      <c r="RGF3" s="1" t="s">
        <v>642</v>
      </c>
      <c r="RGG3" s="1" t="s">
        <v>642</v>
      </c>
      <c r="RGH3" s="1" t="s">
        <v>642</v>
      </c>
      <c r="RGI3" s="1" t="s">
        <v>642</v>
      </c>
      <c r="RGJ3" s="1" t="s">
        <v>642</v>
      </c>
      <c r="RGK3" s="1" t="s">
        <v>642</v>
      </c>
      <c r="RGL3" s="1" t="s">
        <v>642</v>
      </c>
      <c r="RGM3" s="1" t="s">
        <v>642</v>
      </c>
      <c r="RGN3" s="1" t="s">
        <v>642</v>
      </c>
      <c r="RGO3" s="1" t="s">
        <v>642</v>
      </c>
      <c r="RGP3" s="1" t="s">
        <v>642</v>
      </c>
      <c r="RGQ3" s="1" t="s">
        <v>642</v>
      </c>
      <c r="RGR3" s="1" t="s">
        <v>642</v>
      </c>
      <c r="RGS3" s="1" t="s">
        <v>642</v>
      </c>
      <c r="RGT3" s="1" t="s">
        <v>642</v>
      </c>
      <c r="RGU3" s="1" t="s">
        <v>642</v>
      </c>
      <c r="RGV3" s="1" t="s">
        <v>642</v>
      </c>
      <c r="RGW3" s="1" t="s">
        <v>642</v>
      </c>
      <c r="RGX3" s="1" t="s">
        <v>642</v>
      </c>
      <c r="RGY3" s="1" t="s">
        <v>642</v>
      </c>
      <c r="RGZ3" s="1" t="s">
        <v>642</v>
      </c>
      <c r="RHA3" s="1" t="s">
        <v>642</v>
      </c>
      <c r="RHB3" s="1" t="s">
        <v>642</v>
      </c>
      <c r="RHC3" s="1" t="s">
        <v>642</v>
      </c>
      <c r="RHD3" s="1" t="s">
        <v>642</v>
      </c>
      <c r="RHE3" s="1" t="s">
        <v>642</v>
      </c>
      <c r="RHF3" s="1" t="s">
        <v>642</v>
      </c>
      <c r="RHG3" s="1" t="s">
        <v>642</v>
      </c>
      <c r="RHH3" s="1" t="s">
        <v>642</v>
      </c>
      <c r="RHI3" s="1" t="s">
        <v>642</v>
      </c>
      <c r="RHJ3" s="1" t="s">
        <v>642</v>
      </c>
      <c r="RHK3" s="1" t="s">
        <v>642</v>
      </c>
      <c r="RHL3" s="1" t="s">
        <v>642</v>
      </c>
      <c r="RHM3" s="1" t="s">
        <v>642</v>
      </c>
      <c r="RHN3" s="1" t="s">
        <v>642</v>
      </c>
      <c r="RHO3" s="1" t="s">
        <v>642</v>
      </c>
      <c r="RHP3" s="1" t="s">
        <v>642</v>
      </c>
      <c r="RHQ3" s="1" t="s">
        <v>642</v>
      </c>
      <c r="RHR3" s="1" t="s">
        <v>642</v>
      </c>
      <c r="RHS3" s="1" t="s">
        <v>642</v>
      </c>
      <c r="RHT3" s="1" t="s">
        <v>642</v>
      </c>
      <c r="RHU3" s="1" t="s">
        <v>642</v>
      </c>
      <c r="RHV3" s="1" t="s">
        <v>642</v>
      </c>
      <c r="RHW3" s="1" t="s">
        <v>642</v>
      </c>
      <c r="RHX3" s="1" t="s">
        <v>642</v>
      </c>
      <c r="RHY3" s="1" t="s">
        <v>642</v>
      </c>
      <c r="RHZ3" s="1" t="s">
        <v>642</v>
      </c>
      <c r="RIA3" s="1" t="s">
        <v>642</v>
      </c>
      <c r="RIB3" s="1" t="s">
        <v>642</v>
      </c>
      <c r="RIC3" s="1" t="s">
        <v>642</v>
      </c>
      <c r="RID3" s="1" t="s">
        <v>642</v>
      </c>
      <c r="RIE3" s="1" t="s">
        <v>642</v>
      </c>
      <c r="RIF3" s="1" t="s">
        <v>642</v>
      </c>
      <c r="RIG3" s="1" t="s">
        <v>642</v>
      </c>
      <c r="RIH3" s="1" t="s">
        <v>642</v>
      </c>
      <c r="RII3" s="1" t="s">
        <v>642</v>
      </c>
      <c r="RIJ3" s="1" t="s">
        <v>642</v>
      </c>
      <c r="RIK3" s="1" t="s">
        <v>642</v>
      </c>
      <c r="RIL3" s="1" t="s">
        <v>642</v>
      </c>
      <c r="RIM3" s="1" t="s">
        <v>642</v>
      </c>
      <c r="RIN3" s="1" t="s">
        <v>642</v>
      </c>
      <c r="RIO3" s="1" t="s">
        <v>642</v>
      </c>
      <c r="RIP3" s="1" t="s">
        <v>642</v>
      </c>
      <c r="RIQ3" s="1" t="s">
        <v>642</v>
      </c>
      <c r="RIR3" s="1" t="s">
        <v>642</v>
      </c>
      <c r="RIS3" s="1" t="s">
        <v>642</v>
      </c>
      <c r="RIT3" s="1" t="s">
        <v>642</v>
      </c>
      <c r="RIU3" s="1" t="s">
        <v>642</v>
      </c>
      <c r="RIV3" s="1" t="s">
        <v>642</v>
      </c>
      <c r="RIW3" s="1" t="s">
        <v>642</v>
      </c>
      <c r="RIX3" s="1" t="s">
        <v>642</v>
      </c>
      <c r="RIY3" s="1" t="s">
        <v>642</v>
      </c>
      <c r="RIZ3" s="1" t="s">
        <v>642</v>
      </c>
      <c r="RJA3" s="1" t="s">
        <v>642</v>
      </c>
      <c r="RJB3" s="1" t="s">
        <v>642</v>
      </c>
      <c r="RJC3" s="1" t="s">
        <v>642</v>
      </c>
      <c r="RJD3" s="1" t="s">
        <v>642</v>
      </c>
      <c r="RJE3" s="1" t="s">
        <v>642</v>
      </c>
      <c r="RJF3" s="1" t="s">
        <v>642</v>
      </c>
      <c r="RJG3" s="1" t="s">
        <v>642</v>
      </c>
      <c r="RJH3" s="1" t="s">
        <v>642</v>
      </c>
      <c r="RJI3" s="1" t="s">
        <v>642</v>
      </c>
      <c r="RJJ3" s="1" t="s">
        <v>642</v>
      </c>
      <c r="RJK3" s="1" t="s">
        <v>642</v>
      </c>
      <c r="RJL3" s="1" t="s">
        <v>642</v>
      </c>
      <c r="RJM3" s="1" t="s">
        <v>642</v>
      </c>
      <c r="RJN3" s="1" t="s">
        <v>642</v>
      </c>
      <c r="RJO3" s="1" t="s">
        <v>642</v>
      </c>
      <c r="RJP3" s="1" t="s">
        <v>642</v>
      </c>
      <c r="RJQ3" s="1" t="s">
        <v>642</v>
      </c>
      <c r="RJR3" s="1" t="s">
        <v>642</v>
      </c>
      <c r="RJS3" s="1" t="s">
        <v>642</v>
      </c>
      <c r="RJT3" s="1" t="s">
        <v>642</v>
      </c>
      <c r="RJU3" s="1" t="s">
        <v>642</v>
      </c>
      <c r="RJV3" s="1" t="s">
        <v>642</v>
      </c>
      <c r="RJW3" s="1" t="s">
        <v>642</v>
      </c>
      <c r="RJX3" s="1" t="s">
        <v>642</v>
      </c>
      <c r="RJY3" s="1" t="s">
        <v>642</v>
      </c>
      <c r="RJZ3" s="1" t="s">
        <v>642</v>
      </c>
      <c r="RKA3" s="1" t="s">
        <v>642</v>
      </c>
      <c r="RKB3" s="1" t="s">
        <v>642</v>
      </c>
      <c r="RKC3" s="1" t="s">
        <v>642</v>
      </c>
      <c r="RKD3" s="1" t="s">
        <v>642</v>
      </c>
      <c r="RKE3" s="1" t="s">
        <v>642</v>
      </c>
      <c r="RKF3" s="1" t="s">
        <v>642</v>
      </c>
      <c r="RKG3" s="1" t="s">
        <v>642</v>
      </c>
      <c r="RKH3" s="1" t="s">
        <v>642</v>
      </c>
      <c r="RKI3" s="1" t="s">
        <v>642</v>
      </c>
      <c r="RKJ3" s="1" t="s">
        <v>642</v>
      </c>
      <c r="RKK3" s="1" t="s">
        <v>642</v>
      </c>
      <c r="RKL3" s="1" t="s">
        <v>642</v>
      </c>
      <c r="RKM3" s="1" t="s">
        <v>642</v>
      </c>
      <c r="RKN3" s="1" t="s">
        <v>642</v>
      </c>
      <c r="RKO3" s="1" t="s">
        <v>642</v>
      </c>
      <c r="RKP3" s="1" t="s">
        <v>642</v>
      </c>
      <c r="RKQ3" s="1" t="s">
        <v>642</v>
      </c>
      <c r="RKR3" s="1" t="s">
        <v>642</v>
      </c>
      <c r="RKS3" s="1" t="s">
        <v>642</v>
      </c>
      <c r="RKT3" s="1" t="s">
        <v>642</v>
      </c>
      <c r="RKU3" s="1" t="s">
        <v>642</v>
      </c>
      <c r="RKV3" s="1" t="s">
        <v>642</v>
      </c>
      <c r="RKW3" s="1" t="s">
        <v>642</v>
      </c>
      <c r="RKX3" s="1" t="s">
        <v>642</v>
      </c>
      <c r="RKY3" s="1" t="s">
        <v>642</v>
      </c>
      <c r="RKZ3" s="1" t="s">
        <v>642</v>
      </c>
      <c r="RLA3" s="1" t="s">
        <v>642</v>
      </c>
      <c r="RLB3" s="1" t="s">
        <v>642</v>
      </c>
      <c r="RLC3" s="1" t="s">
        <v>642</v>
      </c>
      <c r="RLD3" s="1" t="s">
        <v>642</v>
      </c>
      <c r="RLE3" s="1" t="s">
        <v>642</v>
      </c>
      <c r="RLF3" s="1" t="s">
        <v>642</v>
      </c>
      <c r="RLG3" s="1" t="s">
        <v>642</v>
      </c>
      <c r="RLH3" s="1" t="s">
        <v>642</v>
      </c>
      <c r="RLI3" s="1" t="s">
        <v>642</v>
      </c>
      <c r="RLJ3" s="1" t="s">
        <v>642</v>
      </c>
      <c r="RLK3" s="1" t="s">
        <v>642</v>
      </c>
      <c r="RLL3" s="1" t="s">
        <v>642</v>
      </c>
      <c r="RLM3" s="1" t="s">
        <v>642</v>
      </c>
      <c r="RLN3" s="1" t="s">
        <v>642</v>
      </c>
      <c r="RLO3" s="1" t="s">
        <v>642</v>
      </c>
      <c r="RLP3" s="1" t="s">
        <v>642</v>
      </c>
      <c r="RLQ3" s="1" t="s">
        <v>642</v>
      </c>
      <c r="RLR3" s="1" t="s">
        <v>642</v>
      </c>
      <c r="RLS3" s="1" t="s">
        <v>642</v>
      </c>
      <c r="RLT3" s="1" t="s">
        <v>642</v>
      </c>
      <c r="RLU3" s="1" t="s">
        <v>642</v>
      </c>
      <c r="RLV3" s="1" t="s">
        <v>642</v>
      </c>
      <c r="RLW3" s="1" t="s">
        <v>642</v>
      </c>
      <c r="RLX3" s="1" t="s">
        <v>642</v>
      </c>
      <c r="RLY3" s="1" t="s">
        <v>642</v>
      </c>
      <c r="RLZ3" s="1" t="s">
        <v>642</v>
      </c>
      <c r="RMA3" s="1" t="s">
        <v>642</v>
      </c>
      <c r="RMB3" s="1" t="s">
        <v>642</v>
      </c>
      <c r="RMC3" s="1" t="s">
        <v>642</v>
      </c>
      <c r="RMD3" s="1" t="s">
        <v>642</v>
      </c>
      <c r="RME3" s="1" t="s">
        <v>642</v>
      </c>
      <c r="RMF3" s="1" t="s">
        <v>642</v>
      </c>
      <c r="RMG3" s="1" t="s">
        <v>642</v>
      </c>
      <c r="RMH3" s="1" t="s">
        <v>642</v>
      </c>
      <c r="RMI3" s="1" t="s">
        <v>642</v>
      </c>
      <c r="RMJ3" s="1" t="s">
        <v>642</v>
      </c>
      <c r="RMK3" s="1" t="s">
        <v>642</v>
      </c>
      <c r="RML3" s="1" t="s">
        <v>642</v>
      </c>
      <c r="RMM3" s="1" t="s">
        <v>642</v>
      </c>
      <c r="RMN3" s="1" t="s">
        <v>642</v>
      </c>
      <c r="RMO3" s="1" t="s">
        <v>642</v>
      </c>
      <c r="RMP3" s="1" t="s">
        <v>642</v>
      </c>
      <c r="RMQ3" s="1" t="s">
        <v>642</v>
      </c>
      <c r="RMR3" s="1" t="s">
        <v>642</v>
      </c>
      <c r="RMS3" s="1" t="s">
        <v>642</v>
      </c>
      <c r="RMT3" s="1" t="s">
        <v>642</v>
      </c>
      <c r="RMU3" s="1" t="s">
        <v>642</v>
      </c>
      <c r="RMV3" s="1" t="s">
        <v>642</v>
      </c>
      <c r="RMW3" s="1" t="s">
        <v>642</v>
      </c>
      <c r="RMX3" s="1" t="s">
        <v>642</v>
      </c>
      <c r="RMY3" s="1" t="s">
        <v>642</v>
      </c>
      <c r="RMZ3" s="1" t="s">
        <v>642</v>
      </c>
      <c r="RNA3" s="1" t="s">
        <v>642</v>
      </c>
      <c r="RNB3" s="1" t="s">
        <v>642</v>
      </c>
      <c r="RNC3" s="1" t="s">
        <v>642</v>
      </c>
      <c r="RND3" s="1" t="s">
        <v>642</v>
      </c>
      <c r="RNE3" s="1" t="s">
        <v>642</v>
      </c>
      <c r="RNF3" s="1" t="s">
        <v>642</v>
      </c>
      <c r="RNG3" s="1" t="s">
        <v>642</v>
      </c>
      <c r="RNH3" s="1" t="s">
        <v>642</v>
      </c>
      <c r="RNI3" s="1" t="s">
        <v>642</v>
      </c>
      <c r="RNJ3" s="1" t="s">
        <v>642</v>
      </c>
      <c r="RNK3" s="1" t="s">
        <v>642</v>
      </c>
      <c r="RNL3" s="1" t="s">
        <v>642</v>
      </c>
      <c r="RNM3" s="1" t="s">
        <v>642</v>
      </c>
      <c r="RNN3" s="1" t="s">
        <v>642</v>
      </c>
      <c r="RNO3" s="1" t="s">
        <v>642</v>
      </c>
      <c r="RNP3" s="1" t="s">
        <v>642</v>
      </c>
      <c r="RNQ3" s="1" t="s">
        <v>642</v>
      </c>
      <c r="RNR3" s="1" t="s">
        <v>642</v>
      </c>
      <c r="RNS3" s="1" t="s">
        <v>642</v>
      </c>
      <c r="RNT3" s="1" t="s">
        <v>642</v>
      </c>
      <c r="RNU3" s="1" t="s">
        <v>642</v>
      </c>
      <c r="RNV3" s="1" t="s">
        <v>642</v>
      </c>
      <c r="RNW3" s="1" t="s">
        <v>642</v>
      </c>
      <c r="RNX3" s="1" t="s">
        <v>642</v>
      </c>
      <c r="RNY3" s="1" t="s">
        <v>642</v>
      </c>
      <c r="RNZ3" s="1" t="s">
        <v>642</v>
      </c>
      <c r="ROA3" s="1" t="s">
        <v>642</v>
      </c>
      <c r="ROB3" s="1" t="s">
        <v>642</v>
      </c>
      <c r="ROC3" s="1" t="s">
        <v>642</v>
      </c>
      <c r="ROD3" s="1" t="s">
        <v>642</v>
      </c>
      <c r="ROE3" s="1" t="s">
        <v>642</v>
      </c>
      <c r="ROF3" s="1" t="s">
        <v>642</v>
      </c>
      <c r="ROG3" s="1" t="s">
        <v>642</v>
      </c>
      <c r="ROH3" s="1" t="s">
        <v>642</v>
      </c>
      <c r="ROI3" s="1" t="s">
        <v>642</v>
      </c>
      <c r="ROJ3" s="1" t="s">
        <v>642</v>
      </c>
      <c r="ROK3" s="1" t="s">
        <v>642</v>
      </c>
      <c r="ROL3" s="1" t="s">
        <v>642</v>
      </c>
      <c r="ROM3" s="1" t="s">
        <v>642</v>
      </c>
      <c r="RON3" s="1" t="s">
        <v>642</v>
      </c>
      <c r="ROO3" s="1" t="s">
        <v>642</v>
      </c>
      <c r="ROP3" s="1" t="s">
        <v>642</v>
      </c>
      <c r="ROQ3" s="1" t="s">
        <v>642</v>
      </c>
      <c r="ROR3" s="1" t="s">
        <v>642</v>
      </c>
      <c r="ROS3" s="1" t="s">
        <v>642</v>
      </c>
      <c r="ROT3" s="1" t="s">
        <v>642</v>
      </c>
      <c r="ROU3" s="1" t="s">
        <v>642</v>
      </c>
      <c r="ROV3" s="1" t="s">
        <v>642</v>
      </c>
      <c r="ROW3" s="1" t="s">
        <v>642</v>
      </c>
      <c r="ROX3" s="1" t="s">
        <v>642</v>
      </c>
      <c r="ROY3" s="1" t="s">
        <v>642</v>
      </c>
      <c r="ROZ3" s="1" t="s">
        <v>642</v>
      </c>
      <c r="RPA3" s="1" t="s">
        <v>642</v>
      </c>
      <c r="RPB3" s="1" t="s">
        <v>642</v>
      </c>
      <c r="RPC3" s="1" t="s">
        <v>642</v>
      </c>
      <c r="RPD3" s="1" t="s">
        <v>642</v>
      </c>
      <c r="RPE3" s="1" t="s">
        <v>642</v>
      </c>
      <c r="RPF3" s="1" t="s">
        <v>642</v>
      </c>
      <c r="RPG3" s="1" t="s">
        <v>642</v>
      </c>
      <c r="RPH3" s="1" t="s">
        <v>642</v>
      </c>
      <c r="RPI3" s="1" t="s">
        <v>642</v>
      </c>
      <c r="RPJ3" s="1" t="s">
        <v>642</v>
      </c>
      <c r="RPK3" s="1" t="s">
        <v>642</v>
      </c>
      <c r="RPL3" s="1" t="s">
        <v>642</v>
      </c>
      <c r="RPM3" s="1" t="s">
        <v>642</v>
      </c>
      <c r="RPN3" s="1" t="s">
        <v>642</v>
      </c>
      <c r="RPO3" s="1" t="s">
        <v>642</v>
      </c>
      <c r="RPP3" s="1" t="s">
        <v>642</v>
      </c>
      <c r="RPQ3" s="1" t="s">
        <v>642</v>
      </c>
      <c r="RPR3" s="1" t="s">
        <v>642</v>
      </c>
      <c r="RPS3" s="1" t="s">
        <v>642</v>
      </c>
      <c r="RPT3" s="1" t="s">
        <v>642</v>
      </c>
      <c r="RPU3" s="1" t="s">
        <v>642</v>
      </c>
      <c r="RPV3" s="1" t="s">
        <v>642</v>
      </c>
      <c r="RPW3" s="1" t="s">
        <v>642</v>
      </c>
      <c r="RPX3" s="1" t="s">
        <v>642</v>
      </c>
      <c r="RPY3" s="1" t="s">
        <v>642</v>
      </c>
      <c r="RPZ3" s="1" t="s">
        <v>642</v>
      </c>
      <c r="RQA3" s="1" t="s">
        <v>642</v>
      </c>
      <c r="RQB3" s="1" t="s">
        <v>642</v>
      </c>
      <c r="RQC3" s="1" t="s">
        <v>642</v>
      </c>
      <c r="RQD3" s="1" t="s">
        <v>642</v>
      </c>
      <c r="RQE3" s="1" t="s">
        <v>642</v>
      </c>
      <c r="RQF3" s="1" t="s">
        <v>642</v>
      </c>
      <c r="RQG3" s="1" t="s">
        <v>642</v>
      </c>
      <c r="RQH3" s="1" t="s">
        <v>642</v>
      </c>
      <c r="RQI3" s="1" t="s">
        <v>642</v>
      </c>
      <c r="RQJ3" s="1" t="s">
        <v>642</v>
      </c>
      <c r="RQK3" s="1" t="s">
        <v>642</v>
      </c>
      <c r="RQL3" s="1" t="s">
        <v>642</v>
      </c>
      <c r="RQM3" s="1" t="s">
        <v>642</v>
      </c>
      <c r="RQN3" s="1" t="s">
        <v>642</v>
      </c>
      <c r="RQO3" s="1" t="s">
        <v>642</v>
      </c>
      <c r="RQP3" s="1" t="s">
        <v>642</v>
      </c>
      <c r="RQQ3" s="1" t="s">
        <v>642</v>
      </c>
      <c r="RQR3" s="1" t="s">
        <v>642</v>
      </c>
      <c r="RQS3" s="1" t="s">
        <v>642</v>
      </c>
      <c r="RQT3" s="1" t="s">
        <v>642</v>
      </c>
      <c r="RQU3" s="1" t="s">
        <v>642</v>
      </c>
      <c r="RQV3" s="1" t="s">
        <v>642</v>
      </c>
      <c r="RQW3" s="1" t="s">
        <v>642</v>
      </c>
      <c r="RQX3" s="1" t="s">
        <v>642</v>
      </c>
      <c r="RQY3" s="1" t="s">
        <v>642</v>
      </c>
      <c r="RQZ3" s="1" t="s">
        <v>642</v>
      </c>
      <c r="RRA3" s="1" t="s">
        <v>642</v>
      </c>
      <c r="RRB3" s="1" t="s">
        <v>642</v>
      </c>
      <c r="RRC3" s="1" t="s">
        <v>642</v>
      </c>
      <c r="RRD3" s="1" t="s">
        <v>642</v>
      </c>
      <c r="RRE3" s="1" t="s">
        <v>642</v>
      </c>
      <c r="RRF3" s="1" t="s">
        <v>642</v>
      </c>
      <c r="RRG3" s="1" t="s">
        <v>642</v>
      </c>
      <c r="RRH3" s="1" t="s">
        <v>642</v>
      </c>
      <c r="RRI3" s="1" t="s">
        <v>642</v>
      </c>
      <c r="RRJ3" s="1" t="s">
        <v>642</v>
      </c>
      <c r="RRK3" s="1" t="s">
        <v>642</v>
      </c>
      <c r="RRL3" s="1" t="s">
        <v>642</v>
      </c>
      <c r="RRM3" s="1" t="s">
        <v>642</v>
      </c>
      <c r="RRN3" s="1" t="s">
        <v>642</v>
      </c>
      <c r="RRO3" s="1" t="s">
        <v>642</v>
      </c>
      <c r="RRP3" s="1" t="s">
        <v>642</v>
      </c>
      <c r="RRQ3" s="1" t="s">
        <v>642</v>
      </c>
      <c r="RRR3" s="1" t="s">
        <v>642</v>
      </c>
      <c r="RRS3" s="1" t="s">
        <v>642</v>
      </c>
      <c r="RRT3" s="1" t="s">
        <v>642</v>
      </c>
      <c r="RRU3" s="1" t="s">
        <v>642</v>
      </c>
      <c r="RRV3" s="1" t="s">
        <v>642</v>
      </c>
      <c r="RRW3" s="1" t="s">
        <v>642</v>
      </c>
      <c r="RRX3" s="1" t="s">
        <v>642</v>
      </c>
      <c r="RRY3" s="1" t="s">
        <v>642</v>
      </c>
      <c r="RRZ3" s="1" t="s">
        <v>642</v>
      </c>
      <c r="RSA3" s="1" t="s">
        <v>642</v>
      </c>
      <c r="RSB3" s="1" t="s">
        <v>642</v>
      </c>
      <c r="RSC3" s="1" t="s">
        <v>642</v>
      </c>
      <c r="RSD3" s="1" t="s">
        <v>642</v>
      </c>
      <c r="RSE3" s="1" t="s">
        <v>642</v>
      </c>
      <c r="RSF3" s="1" t="s">
        <v>642</v>
      </c>
      <c r="RSG3" s="1" t="s">
        <v>642</v>
      </c>
      <c r="RSH3" s="1" t="s">
        <v>642</v>
      </c>
      <c r="RSI3" s="1" t="s">
        <v>642</v>
      </c>
      <c r="RSJ3" s="1" t="s">
        <v>642</v>
      </c>
      <c r="RSK3" s="1" t="s">
        <v>642</v>
      </c>
      <c r="RSL3" s="1" t="s">
        <v>642</v>
      </c>
      <c r="RSM3" s="1" t="s">
        <v>642</v>
      </c>
      <c r="RSN3" s="1" t="s">
        <v>642</v>
      </c>
      <c r="RSO3" s="1" t="s">
        <v>642</v>
      </c>
      <c r="RSP3" s="1" t="s">
        <v>642</v>
      </c>
      <c r="RSQ3" s="1" t="s">
        <v>642</v>
      </c>
      <c r="RSR3" s="1" t="s">
        <v>642</v>
      </c>
      <c r="RSS3" s="1" t="s">
        <v>642</v>
      </c>
      <c r="RST3" s="1" t="s">
        <v>642</v>
      </c>
      <c r="RSU3" s="1" t="s">
        <v>642</v>
      </c>
      <c r="RSV3" s="1" t="s">
        <v>642</v>
      </c>
      <c r="RSW3" s="1" t="s">
        <v>642</v>
      </c>
      <c r="RSX3" s="1" t="s">
        <v>642</v>
      </c>
      <c r="RSY3" s="1" t="s">
        <v>642</v>
      </c>
      <c r="RSZ3" s="1" t="s">
        <v>642</v>
      </c>
      <c r="RTA3" s="1" t="s">
        <v>642</v>
      </c>
      <c r="RTB3" s="1" t="s">
        <v>642</v>
      </c>
      <c r="RTC3" s="1" t="s">
        <v>642</v>
      </c>
      <c r="RTD3" s="1" t="s">
        <v>642</v>
      </c>
      <c r="RTE3" s="1" t="s">
        <v>642</v>
      </c>
      <c r="RTF3" s="1" t="s">
        <v>642</v>
      </c>
      <c r="RTG3" s="1" t="s">
        <v>642</v>
      </c>
      <c r="RTH3" s="1" t="s">
        <v>642</v>
      </c>
      <c r="RTI3" s="1" t="s">
        <v>642</v>
      </c>
      <c r="RTJ3" s="1" t="s">
        <v>642</v>
      </c>
      <c r="RTK3" s="1" t="s">
        <v>642</v>
      </c>
      <c r="RTL3" s="1" t="s">
        <v>642</v>
      </c>
      <c r="RTM3" s="1" t="s">
        <v>642</v>
      </c>
      <c r="RTN3" s="1" t="s">
        <v>642</v>
      </c>
      <c r="RTO3" s="1" t="s">
        <v>642</v>
      </c>
      <c r="RTP3" s="1" t="s">
        <v>642</v>
      </c>
      <c r="RTQ3" s="1" t="s">
        <v>642</v>
      </c>
      <c r="RTR3" s="1" t="s">
        <v>642</v>
      </c>
      <c r="RTS3" s="1" t="s">
        <v>642</v>
      </c>
      <c r="RTT3" s="1" t="s">
        <v>642</v>
      </c>
      <c r="RTU3" s="1" t="s">
        <v>642</v>
      </c>
      <c r="RTV3" s="1" t="s">
        <v>642</v>
      </c>
      <c r="RTW3" s="1" t="s">
        <v>642</v>
      </c>
      <c r="RTX3" s="1" t="s">
        <v>642</v>
      </c>
      <c r="RTY3" s="1" t="s">
        <v>642</v>
      </c>
      <c r="RTZ3" s="1" t="s">
        <v>642</v>
      </c>
      <c r="RUA3" s="1" t="s">
        <v>642</v>
      </c>
      <c r="RUB3" s="1" t="s">
        <v>642</v>
      </c>
      <c r="RUC3" s="1" t="s">
        <v>642</v>
      </c>
      <c r="RUD3" s="1" t="s">
        <v>642</v>
      </c>
      <c r="RUE3" s="1" t="s">
        <v>642</v>
      </c>
      <c r="RUF3" s="1" t="s">
        <v>642</v>
      </c>
      <c r="RUG3" s="1" t="s">
        <v>642</v>
      </c>
      <c r="RUH3" s="1" t="s">
        <v>642</v>
      </c>
      <c r="RUI3" s="1" t="s">
        <v>642</v>
      </c>
      <c r="RUJ3" s="1" t="s">
        <v>642</v>
      </c>
      <c r="RUK3" s="1" t="s">
        <v>642</v>
      </c>
      <c r="RUL3" s="1" t="s">
        <v>642</v>
      </c>
      <c r="RUM3" s="1" t="s">
        <v>642</v>
      </c>
      <c r="RUN3" s="1" t="s">
        <v>642</v>
      </c>
      <c r="RUO3" s="1" t="s">
        <v>642</v>
      </c>
      <c r="RUP3" s="1" t="s">
        <v>642</v>
      </c>
      <c r="RUQ3" s="1" t="s">
        <v>642</v>
      </c>
      <c r="RUR3" s="1" t="s">
        <v>642</v>
      </c>
      <c r="RUS3" s="1" t="s">
        <v>642</v>
      </c>
      <c r="RUT3" s="1" t="s">
        <v>642</v>
      </c>
      <c r="RUU3" s="1" t="s">
        <v>642</v>
      </c>
      <c r="RUV3" s="1" t="s">
        <v>642</v>
      </c>
      <c r="RUW3" s="1" t="s">
        <v>642</v>
      </c>
      <c r="RUX3" s="1" t="s">
        <v>642</v>
      </c>
      <c r="RUY3" s="1" t="s">
        <v>642</v>
      </c>
      <c r="RUZ3" s="1" t="s">
        <v>642</v>
      </c>
      <c r="RVA3" s="1" t="s">
        <v>642</v>
      </c>
      <c r="RVB3" s="1" t="s">
        <v>642</v>
      </c>
      <c r="RVC3" s="1" t="s">
        <v>642</v>
      </c>
      <c r="RVD3" s="1" t="s">
        <v>642</v>
      </c>
      <c r="RVE3" s="1" t="s">
        <v>642</v>
      </c>
      <c r="RVF3" s="1" t="s">
        <v>642</v>
      </c>
      <c r="RVG3" s="1" t="s">
        <v>642</v>
      </c>
      <c r="RVH3" s="1" t="s">
        <v>642</v>
      </c>
      <c r="RVI3" s="1" t="s">
        <v>642</v>
      </c>
      <c r="RVJ3" s="1" t="s">
        <v>642</v>
      </c>
      <c r="RVK3" s="1" t="s">
        <v>642</v>
      </c>
      <c r="RVL3" s="1" t="s">
        <v>642</v>
      </c>
      <c r="RVM3" s="1" t="s">
        <v>642</v>
      </c>
      <c r="RVN3" s="1" t="s">
        <v>642</v>
      </c>
      <c r="RVO3" s="1" t="s">
        <v>642</v>
      </c>
      <c r="RVP3" s="1" t="s">
        <v>642</v>
      </c>
      <c r="RVQ3" s="1" t="s">
        <v>642</v>
      </c>
      <c r="RVR3" s="1" t="s">
        <v>642</v>
      </c>
      <c r="RVS3" s="1" t="s">
        <v>642</v>
      </c>
      <c r="RVT3" s="1" t="s">
        <v>642</v>
      </c>
      <c r="RVU3" s="1" t="s">
        <v>642</v>
      </c>
      <c r="RVV3" s="1" t="s">
        <v>642</v>
      </c>
      <c r="RVW3" s="1" t="s">
        <v>642</v>
      </c>
      <c r="RVX3" s="1" t="s">
        <v>642</v>
      </c>
      <c r="RVY3" s="1" t="s">
        <v>642</v>
      </c>
      <c r="RVZ3" s="1" t="s">
        <v>642</v>
      </c>
      <c r="RWA3" s="1" t="s">
        <v>642</v>
      </c>
      <c r="RWB3" s="1" t="s">
        <v>642</v>
      </c>
      <c r="RWC3" s="1" t="s">
        <v>642</v>
      </c>
      <c r="RWD3" s="1" t="s">
        <v>642</v>
      </c>
      <c r="RWE3" s="1" t="s">
        <v>642</v>
      </c>
      <c r="RWF3" s="1" t="s">
        <v>642</v>
      </c>
      <c r="RWG3" s="1" t="s">
        <v>642</v>
      </c>
      <c r="RWH3" s="1" t="s">
        <v>642</v>
      </c>
      <c r="RWI3" s="1" t="s">
        <v>642</v>
      </c>
      <c r="RWJ3" s="1" t="s">
        <v>642</v>
      </c>
      <c r="RWK3" s="1" t="s">
        <v>642</v>
      </c>
      <c r="RWL3" s="1" t="s">
        <v>642</v>
      </c>
      <c r="RWM3" s="1" t="s">
        <v>642</v>
      </c>
      <c r="RWN3" s="1" t="s">
        <v>642</v>
      </c>
      <c r="RWO3" s="1" t="s">
        <v>642</v>
      </c>
      <c r="RWP3" s="1" t="s">
        <v>642</v>
      </c>
      <c r="RWQ3" s="1" t="s">
        <v>642</v>
      </c>
      <c r="RWR3" s="1" t="s">
        <v>642</v>
      </c>
      <c r="RWS3" s="1" t="s">
        <v>642</v>
      </c>
      <c r="RWT3" s="1" t="s">
        <v>642</v>
      </c>
      <c r="RWU3" s="1" t="s">
        <v>642</v>
      </c>
      <c r="RWV3" s="1" t="s">
        <v>642</v>
      </c>
      <c r="RWW3" s="1" t="s">
        <v>642</v>
      </c>
      <c r="RWX3" s="1" t="s">
        <v>642</v>
      </c>
      <c r="RWY3" s="1" t="s">
        <v>642</v>
      </c>
      <c r="RWZ3" s="1" t="s">
        <v>642</v>
      </c>
      <c r="RXA3" s="1" t="s">
        <v>642</v>
      </c>
      <c r="RXB3" s="1" t="s">
        <v>642</v>
      </c>
      <c r="RXC3" s="1" t="s">
        <v>642</v>
      </c>
      <c r="RXD3" s="1" t="s">
        <v>642</v>
      </c>
      <c r="RXE3" s="1" t="s">
        <v>642</v>
      </c>
      <c r="RXF3" s="1" t="s">
        <v>642</v>
      </c>
      <c r="RXG3" s="1" t="s">
        <v>642</v>
      </c>
      <c r="RXH3" s="1" t="s">
        <v>642</v>
      </c>
      <c r="RXI3" s="1" t="s">
        <v>642</v>
      </c>
      <c r="RXJ3" s="1" t="s">
        <v>642</v>
      </c>
      <c r="RXK3" s="1" t="s">
        <v>642</v>
      </c>
      <c r="RXL3" s="1" t="s">
        <v>642</v>
      </c>
      <c r="RXM3" s="1" t="s">
        <v>642</v>
      </c>
      <c r="RXN3" s="1" t="s">
        <v>642</v>
      </c>
      <c r="RXO3" s="1" t="s">
        <v>642</v>
      </c>
      <c r="RXP3" s="1" t="s">
        <v>642</v>
      </c>
      <c r="RXQ3" s="1" t="s">
        <v>642</v>
      </c>
      <c r="RXR3" s="1" t="s">
        <v>642</v>
      </c>
      <c r="RXS3" s="1" t="s">
        <v>642</v>
      </c>
      <c r="RXT3" s="1" t="s">
        <v>642</v>
      </c>
      <c r="RXU3" s="1" t="s">
        <v>642</v>
      </c>
      <c r="RXV3" s="1" t="s">
        <v>642</v>
      </c>
      <c r="RXW3" s="1" t="s">
        <v>642</v>
      </c>
      <c r="RXX3" s="1" t="s">
        <v>642</v>
      </c>
      <c r="RXY3" s="1" t="s">
        <v>642</v>
      </c>
      <c r="RXZ3" s="1" t="s">
        <v>642</v>
      </c>
      <c r="RYA3" s="1" t="s">
        <v>642</v>
      </c>
      <c r="RYB3" s="1" t="s">
        <v>642</v>
      </c>
      <c r="RYC3" s="1" t="s">
        <v>642</v>
      </c>
      <c r="RYD3" s="1" t="s">
        <v>642</v>
      </c>
      <c r="RYE3" s="1" t="s">
        <v>642</v>
      </c>
      <c r="RYF3" s="1" t="s">
        <v>642</v>
      </c>
      <c r="RYG3" s="1" t="s">
        <v>642</v>
      </c>
      <c r="RYH3" s="1" t="s">
        <v>642</v>
      </c>
      <c r="RYI3" s="1" t="s">
        <v>642</v>
      </c>
      <c r="RYJ3" s="1" t="s">
        <v>642</v>
      </c>
      <c r="RYK3" s="1" t="s">
        <v>642</v>
      </c>
      <c r="RYL3" s="1" t="s">
        <v>642</v>
      </c>
      <c r="RYM3" s="1" t="s">
        <v>642</v>
      </c>
      <c r="RYN3" s="1" t="s">
        <v>642</v>
      </c>
      <c r="RYO3" s="1" t="s">
        <v>642</v>
      </c>
      <c r="RYP3" s="1" t="s">
        <v>642</v>
      </c>
      <c r="RYQ3" s="1" t="s">
        <v>642</v>
      </c>
      <c r="RYR3" s="1" t="s">
        <v>642</v>
      </c>
      <c r="RYS3" s="1" t="s">
        <v>642</v>
      </c>
      <c r="RYT3" s="1" t="s">
        <v>642</v>
      </c>
      <c r="RYU3" s="1" t="s">
        <v>642</v>
      </c>
      <c r="RYV3" s="1" t="s">
        <v>642</v>
      </c>
      <c r="RYW3" s="1" t="s">
        <v>642</v>
      </c>
      <c r="RYX3" s="1" t="s">
        <v>642</v>
      </c>
      <c r="RYY3" s="1" t="s">
        <v>642</v>
      </c>
      <c r="RYZ3" s="1" t="s">
        <v>642</v>
      </c>
      <c r="RZA3" s="1" t="s">
        <v>642</v>
      </c>
      <c r="RZB3" s="1" t="s">
        <v>642</v>
      </c>
      <c r="RZC3" s="1" t="s">
        <v>642</v>
      </c>
      <c r="RZD3" s="1" t="s">
        <v>642</v>
      </c>
      <c r="RZE3" s="1" t="s">
        <v>642</v>
      </c>
      <c r="RZF3" s="1" t="s">
        <v>642</v>
      </c>
      <c r="RZG3" s="1" t="s">
        <v>642</v>
      </c>
      <c r="RZH3" s="1" t="s">
        <v>642</v>
      </c>
      <c r="RZI3" s="1" t="s">
        <v>642</v>
      </c>
      <c r="RZJ3" s="1" t="s">
        <v>642</v>
      </c>
      <c r="RZK3" s="1" t="s">
        <v>642</v>
      </c>
      <c r="RZL3" s="1" t="s">
        <v>642</v>
      </c>
      <c r="RZM3" s="1" t="s">
        <v>642</v>
      </c>
      <c r="RZN3" s="1" t="s">
        <v>642</v>
      </c>
      <c r="RZO3" s="1" t="s">
        <v>642</v>
      </c>
      <c r="RZP3" s="1" t="s">
        <v>642</v>
      </c>
      <c r="RZQ3" s="1" t="s">
        <v>642</v>
      </c>
      <c r="RZR3" s="1" t="s">
        <v>642</v>
      </c>
      <c r="RZS3" s="1" t="s">
        <v>642</v>
      </c>
      <c r="RZT3" s="1" t="s">
        <v>642</v>
      </c>
      <c r="RZU3" s="1" t="s">
        <v>642</v>
      </c>
      <c r="RZV3" s="1" t="s">
        <v>642</v>
      </c>
      <c r="RZW3" s="1" t="s">
        <v>642</v>
      </c>
      <c r="RZX3" s="1" t="s">
        <v>642</v>
      </c>
      <c r="RZY3" s="1" t="s">
        <v>642</v>
      </c>
      <c r="RZZ3" s="1" t="s">
        <v>642</v>
      </c>
      <c r="SAA3" s="1" t="s">
        <v>642</v>
      </c>
      <c r="SAB3" s="1" t="s">
        <v>642</v>
      </c>
      <c r="SAC3" s="1" t="s">
        <v>642</v>
      </c>
      <c r="SAD3" s="1" t="s">
        <v>642</v>
      </c>
      <c r="SAE3" s="1" t="s">
        <v>642</v>
      </c>
      <c r="SAF3" s="1" t="s">
        <v>642</v>
      </c>
      <c r="SAG3" s="1" t="s">
        <v>642</v>
      </c>
      <c r="SAH3" s="1" t="s">
        <v>642</v>
      </c>
      <c r="SAI3" s="1" t="s">
        <v>642</v>
      </c>
      <c r="SAJ3" s="1" t="s">
        <v>642</v>
      </c>
      <c r="SAK3" s="1" t="s">
        <v>642</v>
      </c>
      <c r="SAL3" s="1" t="s">
        <v>642</v>
      </c>
      <c r="SAM3" s="1" t="s">
        <v>642</v>
      </c>
      <c r="SAN3" s="1" t="s">
        <v>642</v>
      </c>
      <c r="SAO3" s="1" t="s">
        <v>642</v>
      </c>
      <c r="SAP3" s="1" t="s">
        <v>642</v>
      </c>
      <c r="SAQ3" s="1" t="s">
        <v>642</v>
      </c>
      <c r="SAR3" s="1" t="s">
        <v>642</v>
      </c>
      <c r="SAS3" s="1" t="s">
        <v>642</v>
      </c>
      <c r="SAT3" s="1" t="s">
        <v>642</v>
      </c>
      <c r="SAU3" s="1" t="s">
        <v>642</v>
      </c>
      <c r="SAV3" s="1" t="s">
        <v>642</v>
      </c>
      <c r="SAW3" s="1" t="s">
        <v>642</v>
      </c>
      <c r="SAX3" s="1" t="s">
        <v>642</v>
      </c>
      <c r="SAY3" s="1" t="s">
        <v>642</v>
      </c>
      <c r="SAZ3" s="1" t="s">
        <v>642</v>
      </c>
      <c r="SBA3" s="1" t="s">
        <v>642</v>
      </c>
      <c r="SBB3" s="1" t="s">
        <v>642</v>
      </c>
      <c r="SBC3" s="1" t="s">
        <v>642</v>
      </c>
      <c r="SBD3" s="1" t="s">
        <v>642</v>
      </c>
      <c r="SBE3" s="1" t="s">
        <v>642</v>
      </c>
      <c r="SBF3" s="1" t="s">
        <v>642</v>
      </c>
      <c r="SBG3" s="1" t="s">
        <v>642</v>
      </c>
      <c r="SBH3" s="1" t="s">
        <v>642</v>
      </c>
      <c r="SBI3" s="1" t="s">
        <v>642</v>
      </c>
      <c r="SBJ3" s="1" t="s">
        <v>642</v>
      </c>
      <c r="SBK3" s="1" t="s">
        <v>642</v>
      </c>
      <c r="SBL3" s="1" t="s">
        <v>642</v>
      </c>
      <c r="SBM3" s="1" t="s">
        <v>642</v>
      </c>
      <c r="SBN3" s="1" t="s">
        <v>642</v>
      </c>
      <c r="SBO3" s="1" t="s">
        <v>642</v>
      </c>
      <c r="SBP3" s="1" t="s">
        <v>642</v>
      </c>
      <c r="SBQ3" s="1" t="s">
        <v>642</v>
      </c>
      <c r="SBR3" s="1" t="s">
        <v>642</v>
      </c>
      <c r="SBS3" s="1" t="s">
        <v>642</v>
      </c>
      <c r="SBT3" s="1" t="s">
        <v>642</v>
      </c>
      <c r="SBU3" s="1" t="s">
        <v>642</v>
      </c>
      <c r="SBV3" s="1" t="s">
        <v>642</v>
      </c>
      <c r="SBW3" s="1" t="s">
        <v>642</v>
      </c>
      <c r="SBX3" s="1" t="s">
        <v>642</v>
      </c>
      <c r="SBY3" s="1" t="s">
        <v>642</v>
      </c>
      <c r="SBZ3" s="1" t="s">
        <v>642</v>
      </c>
      <c r="SCA3" s="1" t="s">
        <v>642</v>
      </c>
      <c r="SCB3" s="1" t="s">
        <v>642</v>
      </c>
      <c r="SCC3" s="1" t="s">
        <v>642</v>
      </c>
      <c r="SCD3" s="1" t="s">
        <v>642</v>
      </c>
      <c r="SCE3" s="1" t="s">
        <v>642</v>
      </c>
      <c r="SCF3" s="1" t="s">
        <v>642</v>
      </c>
      <c r="SCG3" s="1" t="s">
        <v>642</v>
      </c>
      <c r="SCH3" s="1" t="s">
        <v>642</v>
      </c>
      <c r="SCI3" s="1" t="s">
        <v>642</v>
      </c>
      <c r="SCJ3" s="1" t="s">
        <v>642</v>
      </c>
      <c r="SCK3" s="1" t="s">
        <v>642</v>
      </c>
      <c r="SCL3" s="1" t="s">
        <v>642</v>
      </c>
      <c r="SCM3" s="1" t="s">
        <v>642</v>
      </c>
      <c r="SCN3" s="1" t="s">
        <v>642</v>
      </c>
      <c r="SCO3" s="1" t="s">
        <v>642</v>
      </c>
      <c r="SCP3" s="1" t="s">
        <v>642</v>
      </c>
      <c r="SCQ3" s="1" t="s">
        <v>642</v>
      </c>
      <c r="SCR3" s="1" t="s">
        <v>642</v>
      </c>
      <c r="SCS3" s="1" t="s">
        <v>642</v>
      </c>
      <c r="SCT3" s="1" t="s">
        <v>642</v>
      </c>
      <c r="SCU3" s="1" t="s">
        <v>642</v>
      </c>
      <c r="SCV3" s="1" t="s">
        <v>642</v>
      </c>
      <c r="SCW3" s="1" t="s">
        <v>642</v>
      </c>
      <c r="SCX3" s="1" t="s">
        <v>642</v>
      </c>
      <c r="SCY3" s="1" t="s">
        <v>642</v>
      </c>
      <c r="SCZ3" s="1" t="s">
        <v>642</v>
      </c>
      <c r="SDA3" s="1" t="s">
        <v>642</v>
      </c>
      <c r="SDB3" s="1" t="s">
        <v>642</v>
      </c>
      <c r="SDC3" s="1" t="s">
        <v>642</v>
      </c>
      <c r="SDD3" s="1" t="s">
        <v>642</v>
      </c>
      <c r="SDE3" s="1" t="s">
        <v>642</v>
      </c>
      <c r="SDF3" s="1" t="s">
        <v>642</v>
      </c>
      <c r="SDG3" s="1" t="s">
        <v>642</v>
      </c>
      <c r="SDH3" s="1" t="s">
        <v>642</v>
      </c>
      <c r="SDI3" s="1" t="s">
        <v>642</v>
      </c>
      <c r="SDJ3" s="1" t="s">
        <v>642</v>
      </c>
      <c r="SDK3" s="1" t="s">
        <v>642</v>
      </c>
      <c r="SDL3" s="1" t="s">
        <v>642</v>
      </c>
      <c r="SDM3" s="1" t="s">
        <v>642</v>
      </c>
      <c r="SDN3" s="1" t="s">
        <v>642</v>
      </c>
      <c r="SDO3" s="1" t="s">
        <v>642</v>
      </c>
      <c r="SDP3" s="1" t="s">
        <v>642</v>
      </c>
      <c r="SDQ3" s="1" t="s">
        <v>642</v>
      </c>
      <c r="SDR3" s="1" t="s">
        <v>642</v>
      </c>
      <c r="SDS3" s="1" t="s">
        <v>642</v>
      </c>
      <c r="SDT3" s="1" t="s">
        <v>642</v>
      </c>
      <c r="SDU3" s="1" t="s">
        <v>642</v>
      </c>
      <c r="SDV3" s="1" t="s">
        <v>642</v>
      </c>
      <c r="SDW3" s="1" t="s">
        <v>642</v>
      </c>
      <c r="SDX3" s="1" t="s">
        <v>642</v>
      </c>
      <c r="SDY3" s="1" t="s">
        <v>642</v>
      </c>
      <c r="SDZ3" s="1" t="s">
        <v>642</v>
      </c>
      <c r="SEA3" s="1" t="s">
        <v>642</v>
      </c>
      <c r="SEB3" s="1" t="s">
        <v>642</v>
      </c>
      <c r="SEC3" s="1" t="s">
        <v>642</v>
      </c>
      <c r="SED3" s="1" t="s">
        <v>642</v>
      </c>
      <c r="SEE3" s="1" t="s">
        <v>642</v>
      </c>
      <c r="SEF3" s="1" t="s">
        <v>642</v>
      </c>
      <c r="SEG3" s="1" t="s">
        <v>642</v>
      </c>
      <c r="SEH3" s="1" t="s">
        <v>642</v>
      </c>
      <c r="SEI3" s="1" t="s">
        <v>642</v>
      </c>
      <c r="SEJ3" s="1" t="s">
        <v>642</v>
      </c>
      <c r="SEK3" s="1" t="s">
        <v>642</v>
      </c>
      <c r="SEL3" s="1" t="s">
        <v>642</v>
      </c>
      <c r="SEM3" s="1" t="s">
        <v>642</v>
      </c>
      <c r="SEN3" s="1" t="s">
        <v>642</v>
      </c>
      <c r="SEO3" s="1" t="s">
        <v>642</v>
      </c>
      <c r="SEP3" s="1" t="s">
        <v>642</v>
      </c>
      <c r="SEQ3" s="1" t="s">
        <v>642</v>
      </c>
      <c r="SER3" s="1" t="s">
        <v>642</v>
      </c>
      <c r="SES3" s="1" t="s">
        <v>642</v>
      </c>
      <c r="SET3" s="1" t="s">
        <v>642</v>
      </c>
      <c r="SEU3" s="1" t="s">
        <v>642</v>
      </c>
      <c r="SEV3" s="1" t="s">
        <v>642</v>
      </c>
      <c r="SEW3" s="1" t="s">
        <v>642</v>
      </c>
      <c r="SEX3" s="1" t="s">
        <v>642</v>
      </c>
      <c r="SEY3" s="1" t="s">
        <v>642</v>
      </c>
      <c r="SEZ3" s="1" t="s">
        <v>642</v>
      </c>
      <c r="SFA3" s="1" t="s">
        <v>642</v>
      </c>
      <c r="SFB3" s="1" t="s">
        <v>642</v>
      </c>
      <c r="SFC3" s="1" t="s">
        <v>642</v>
      </c>
      <c r="SFD3" s="1" t="s">
        <v>642</v>
      </c>
      <c r="SFE3" s="1" t="s">
        <v>642</v>
      </c>
      <c r="SFF3" s="1" t="s">
        <v>642</v>
      </c>
      <c r="SFG3" s="1" t="s">
        <v>642</v>
      </c>
      <c r="SFH3" s="1" t="s">
        <v>642</v>
      </c>
      <c r="SFI3" s="1" t="s">
        <v>642</v>
      </c>
      <c r="SFJ3" s="1" t="s">
        <v>642</v>
      </c>
      <c r="SFK3" s="1" t="s">
        <v>642</v>
      </c>
      <c r="SFL3" s="1" t="s">
        <v>642</v>
      </c>
      <c r="SFM3" s="1" t="s">
        <v>642</v>
      </c>
      <c r="SFN3" s="1" t="s">
        <v>642</v>
      </c>
      <c r="SFO3" s="1" t="s">
        <v>642</v>
      </c>
      <c r="SFP3" s="1" t="s">
        <v>642</v>
      </c>
      <c r="SFQ3" s="1" t="s">
        <v>642</v>
      </c>
      <c r="SFR3" s="1" t="s">
        <v>642</v>
      </c>
      <c r="SFS3" s="1" t="s">
        <v>642</v>
      </c>
      <c r="SFT3" s="1" t="s">
        <v>642</v>
      </c>
      <c r="SFU3" s="1" t="s">
        <v>642</v>
      </c>
      <c r="SFV3" s="1" t="s">
        <v>642</v>
      </c>
      <c r="SFW3" s="1" t="s">
        <v>642</v>
      </c>
      <c r="SFX3" s="1" t="s">
        <v>642</v>
      </c>
      <c r="SFY3" s="1" t="s">
        <v>642</v>
      </c>
      <c r="SFZ3" s="1" t="s">
        <v>642</v>
      </c>
      <c r="SGA3" s="1" t="s">
        <v>642</v>
      </c>
      <c r="SGB3" s="1" t="s">
        <v>642</v>
      </c>
      <c r="SGC3" s="1" t="s">
        <v>642</v>
      </c>
      <c r="SGD3" s="1" t="s">
        <v>642</v>
      </c>
      <c r="SGE3" s="1" t="s">
        <v>642</v>
      </c>
      <c r="SGF3" s="1" t="s">
        <v>642</v>
      </c>
      <c r="SGG3" s="1" t="s">
        <v>642</v>
      </c>
      <c r="SGH3" s="1" t="s">
        <v>642</v>
      </c>
      <c r="SGI3" s="1" t="s">
        <v>642</v>
      </c>
      <c r="SGJ3" s="1" t="s">
        <v>642</v>
      </c>
      <c r="SGK3" s="1" t="s">
        <v>642</v>
      </c>
      <c r="SGL3" s="1" t="s">
        <v>642</v>
      </c>
      <c r="SGM3" s="1" t="s">
        <v>642</v>
      </c>
      <c r="SGN3" s="1" t="s">
        <v>642</v>
      </c>
      <c r="SGO3" s="1" t="s">
        <v>642</v>
      </c>
      <c r="SGP3" s="1" t="s">
        <v>642</v>
      </c>
      <c r="SGQ3" s="1" t="s">
        <v>642</v>
      </c>
      <c r="SGR3" s="1" t="s">
        <v>642</v>
      </c>
      <c r="SGS3" s="1" t="s">
        <v>642</v>
      </c>
      <c r="SGT3" s="1" t="s">
        <v>642</v>
      </c>
      <c r="SGU3" s="1" t="s">
        <v>642</v>
      </c>
      <c r="SGV3" s="1" t="s">
        <v>642</v>
      </c>
      <c r="SGW3" s="1" t="s">
        <v>642</v>
      </c>
      <c r="SGX3" s="1" t="s">
        <v>642</v>
      </c>
      <c r="SGY3" s="1" t="s">
        <v>642</v>
      </c>
      <c r="SGZ3" s="1" t="s">
        <v>642</v>
      </c>
      <c r="SHA3" s="1" t="s">
        <v>642</v>
      </c>
      <c r="SHB3" s="1" t="s">
        <v>642</v>
      </c>
      <c r="SHC3" s="1" t="s">
        <v>642</v>
      </c>
      <c r="SHD3" s="1" t="s">
        <v>642</v>
      </c>
      <c r="SHE3" s="1" t="s">
        <v>642</v>
      </c>
      <c r="SHF3" s="1" t="s">
        <v>642</v>
      </c>
      <c r="SHG3" s="1" t="s">
        <v>642</v>
      </c>
      <c r="SHH3" s="1" t="s">
        <v>642</v>
      </c>
      <c r="SHI3" s="1" t="s">
        <v>642</v>
      </c>
      <c r="SHJ3" s="1" t="s">
        <v>642</v>
      </c>
      <c r="SHK3" s="1" t="s">
        <v>642</v>
      </c>
      <c r="SHL3" s="1" t="s">
        <v>642</v>
      </c>
      <c r="SHM3" s="1" t="s">
        <v>642</v>
      </c>
      <c r="SHN3" s="1" t="s">
        <v>642</v>
      </c>
      <c r="SHO3" s="1" t="s">
        <v>642</v>
      </c>
      <c r="SHP3" s="1" t="s">
        <v>642</v>
      </c>
      <c r="SHQ3" s="1" t="s">
        <v>642</v>
      </c>
      <c r="SHR3" s="1" t="s">
        <v>642</v>
      </c>
      <c r="SHS3" s="1" t="s">
        <v>642</v>
      </c>
      <c r="SHT3" s="1" t="s">
        <v>642</v>
      </c>
      <c r="SHU3" s="1" t="s">
        <v>642</v>
      </c>
      <c r="SHV3" s="1" t="s">
        <v>642</v>
      </c>
      <c r="SHW3" s="1" t="s">
        <v>642</v>
      </c>
      <c r="SHX3" s="1" t="s">
        <v>642</v>
      </c>
      <c r="SHY3" s="1" t="s">
        <v>642</v>
      </c>
      <c r="SHZ3" s="1" t="s">
        <v>642</v>
      </c>
      <c r="SIA3" s="1" t="s">
        <v>642</v>
      </c>
      <c r="SIB3" s="1" t="s">
        <v>642</v>
      </c>
      <c r="SIC3" s="1" t="s">
        <v>642</v>
      </c>
      <c r="SID3" s="1" t="s">
        <v>642</v>
      </c>
      <c r="SIE3" s="1" t="s">
        <v>642</v>
      </c>
      <c r="SIF3" s="1" t="s">
        <v>642</v>
      </c>
      <c r="SIG3" s="1" t="s">
        <v>642</v>
      </c>
      <c r="SIH3" s="1" t="s">
        <v>642</v>
      </c>
      <c r="SII3" s="1" t="s">
        <v>642</v>
      </c>
      <c r="SIJ3" s="1" t="s">
        <v>642</v>
      </c>
      <c r="SIK3" s="1" t="s">
        <v>642</v>
      </c>
      <c r="SIL3" s="1" t="s">
        <v>642</v>
      </c>
      <c r="SIM3" s="1" t="s">
        <v>642</v>
      </c>
      <c r="SIN3" s="1" t="s">
        <v>642</v>
      </c>
      <c r="SIO3" s="1" t="s">
        <v>642</v>
      </c>
      <c r="SIP3" s="1" t="s">
        <v>642</v>
      </c>
      <c r="SIQ3" s="1" t="s">
        <v>642</v>
      </c>
      <c r="SIR3" s="1" t="s">
        <v>642</v>
      </c>
      <c r="SIS3" s="1" t="s">
        <v>642</v>
      </c>
      <c r="SIT3" s="1" t="s">
        <v>642</v>
      </c>
      <c r="SIU3" s="1" t="s">
        <v>642</v>
      </c>
      <c r="SIV3" s="1" t="s">
        <v>642</v>
      </c>
      <c r="SIW3" s="1" t="s">
        <v>642</v>
      </c>
      <c r="SIX3" s="1" t="s">
        <v>642</v>
      </c>
      <c r="SIY3" s="1" t="s">
        <v>642</v>
      </c>
      <c r="SIZ3" s="1" t="s">
        <v>642</v>
      </c>
      <c r="SJA3" s="1" t="s">
        <v>642</v>
      </c>
      <c r="SJB3" s="1" t="s">
        <v>642</v>
      </c>
      <c r="SJC3" s="1" t="s">
        <v>642</v>
      </c>
      <c r="SJD3" s="1" t="s">
        <v>642</v>
      </c>
      <c r="SJE3" s="1" t="s">
        <v>642</v>
      </c>
      <c r="SJF3" s="1" t="s">
        <v>642</v>
      </c>
      <c r="SJG3" s="1" t="s">
        <v>642</v>
      </c>
      <c r="SJH3" s="1" t="s">
        <v>642</v>
      </c>
      <c r="SJI3" s="1" t="s">
        <v>642</v>
      </c>
      <c r="SJJ3" s="1" t="s">
        <v>642</v>
      </c>
      <c r="SJK3" s="1" t="s">
        <v>642</v>
      </c>
      <c r="SJL3" s="1" t="s">
        <v>642</v>
      </c>
      <c r="SJM3" s="1" t="s">
        <v>642</v>
      </c>
      <c r="SJN3" s="1" t="s">
        <v>642</v>
      </c>
      <c r="SJO3" s="1" t="s">
        <v>642</v>
      </c>
      <c r="SJP3" s="1" t="s">
        <v>642</v>
      </c>
      <c r="SJQ3" s="1" t="s">
        <v>642</v>
      </c>
      <c r="SJR3" s="1" t="s">
        <v>642</v>
      </c>
      <c r="SJS3" s="1" t="s">
        <v>642</v>
      </c>
      <c r="SJT3" s="1" t="s">
        <v>642</v>
      </c>
      <c r="SJU3" s="1" t="s">
        <v>642</v>
      </c>
      <c r="SJV3" s="1" t="s">
        <v>642</v>
      </c>
      <c r="SJW3" s="1" t="s">
        <v>642</v>
      </c>
      <c r="SJX3" s="1" t="s">
        <v>642</v>
      </c>
      <c r="SJY3" s="1" t="s">
        <v>642</v>
      </c>
      <c r="SJZ3" s="1" t="s">
        <v>642</v>
      </c>
      <c r="SKA3" s="1" t="s">
        <v>642</v>
      </c>
      <c r="SKB3" s="1" t="s">
        <v>642</v>
      </c>
      <c r="SKC3" s="1" t="s">
        <v>642</v>
      </c>
      <c r="SKD3" s="1" t="s">
        <v>642</v>
      </c>
      <c r="SKE3" s="1" t="s">
        <v>642</v>
      </c>
      <c r="SKF3" s="1" t="s">
        <v>642</v>
      </c>
      <c r="SKG3" s="1" t="s">
        <v>642</v>
      </c>
      <c r="SKH3" s="1" t="s">
        <v>642</v>
      </c>
      <c r="SKI3" s="1" t="s">
        <v>642</v>
      </c>
      <c r="SKJ3" s="1" t="s">
        <v>642</v>
      </c>
      <c r="SKK3" s="1" t="s">
        <v>642</v>
      </c>
      <c r="SKL3" s="1" t="s">
        <v>642</v>
      </c>
      <c r="SKM3" s="1" t="s">
        <v>642</v>
      </c>
      <c r="SKN3" s="1" t="s">
        <v>642</v>
      </c>
      <c r="SKO3" s="1" t="s">
        <v>642</v>
      </c>
      <c r="SKP3" s="1" t="s">
        <v>642</v>
      </c>
      <c r="SKQ3" s="1" t="s">
        <v>642</v>
      </c>
      <c r="SKR3" s="1" t="s">
        <v>642</v>
      </c>
      <c r="SKS3" s="1" t="s">
        <v>642</v>
      </c>
      <c r="SKT3" s="1" t="s">
        <v>642</v>
      </c>
      <c r="SKU3" s="1" t="s">
        <v>642</v>
      </c>
      <c r="SKV3" s="1" t="s">
        <v>642</v>
      </c>
      <c r="SKW3" s="1" t="s">
        <v>642</v>
      </c>
      <c r="SKX3" s="1" t="s">
        <v>642</v>
      </c>
      <c r="SKY3" s="1" t="s">
        <v>642</v>
      </c>
      <c r="SKZ3" s="1" t="s">
        <v>642</v>
      </c>
      <c r="SLA3" s="1" t="s">
        <v>642</v>
      </c>
      <c r="SLB3" s="1" t="s">
        <v>642</v>
      </c>
      <c r="SLC3" s="1" t="s">
        <v>642</v>
      </c>
      <c r="SLD3" s="1" t="s">
        <v>642</v>
      </c>
      <c r="SLE3" s="1" t="s">
        <v>642</v>
      </c>
      <c r="SLF3" s="1" t="s">
        <v>642</v>
      </c>
      <c r="SLG3" s="1" t="s">
        <v>642</v>
      </c>
      <c r="SLH3" s="1" t="s">
        <v>642</v>
      </c>
      <c r="SLI3" s="1" t="s">
        <v>642</v>
      </c>
      <c r="SLJ3" s="1" t="s">
        <v>642</v>
      </c>
      <c r="SLK3" s="1" t="s">
        <v>642</v>
      </c>
      <c r="SLL3" s="1" t="s">
        <v>642</v>
      </c>
      <c r="SLM3" s="1" t="s">
        <v>642</v>
      </c>
      <c r="SLN3" s="1" t="s">
        <v>642</v>
      </c>
      <c r="SLO3" s="1" t="s">
        <v>642</v>
      </c>
      <c r="SLP3" s="1" t="s">
        <v>642</v>
      </c>
      <c r="SLQ3" s="1" t="s">
        <v>642</v>
      </c>
      <c r="SLR3" s="1" t="s">
        <v>642</v>
      </c>
      <c r="SLS3" s="1" t="s">
        <v>642</v>
      </c>
      <c r="SLT3" s="1" t="s">
        <v>642</v>
      </c>
      <c r="SLU3" s="1" t="s">
        <v>642</v>
      </c>
      <c r="SLV3" s="1" t="s">
        <v>642</v>
      </c>
      <c r="SLW3" s="1" t="s">
        <v>642</v>
      </c>
      <c r="SLX3" s="1" t="s">
        <v>642</v>
      </c>
      <c r="SLY3" s="1" t="s">
        <v>642</v>
      </c>
      <c r="SLZ3" s="1" t="s">
        <v>642</v>
      </c>
      <c r="SMA3" s="1" t="s">
        <v>642</v>
      </c>
      <c r="SMB3" s="1" t="s">
        <v>642</v>
      </c>
      <c r="SMC3" s="1" t="s">
        <v>642</v>
      </c>
      <c r="SMD3" s="1" t="s">
        <v>642</v>
      </c>
      <c r="SME3" s="1" t="s">
        <v>642</v>
      </c>
      <c r="SMF3" s="1" t="s">
        <v>642</v>
      </c>
      <c r="SMG3" s="1" t="s">
        <v>642</v>
      </c>
      <c r="SMH3" s="1" t="s">
        <v>642</v>
      </c>
      <c r="SMI3" s="1" t="s">
        <v>642</v>
      </c>
      <c r="SMJ3" s="1" t="s">
        <v>642</v>
      </c>
      <c r="SMK3" s="1" t="s">
        <v>642</v>
      </c>
      <c r="SML3" s="1" t="s">
        <v>642</v>
      </c>
      <c r="SMM3" s="1" t="s">
        <v>642</v>
      </c>
      <c r="SMN3" s="1" t="s">
        <v>642</v>
      </c>
      <c r="SMO3" s="1" t="s">
        <v>642</v>
      </c>
      <c r="SMP3" s="1" t="s">
        <v>642</v>
      </c>
      <c r="SMQ3" s="1" t="s">
        <v>642</v>
      </c>
      <c r="SMR3" s="1" t="s">
        <v>642</v>
      </c>
      <c r="SMS3" s="1" t="s">
        <v>642</v>
      </c>
      <c r="SMT3" s="1" t="s">
        <v>642</v>
      </c>
      <c r="SMU3" s="1" t="s">
        <v>642</v>
      </c>
      <c r="SMV3" s="1" t="s">
        <v>642</v>
      </c>
      <c r="SMW3" s="1" t="s">
        <v>642</v>
      </c>
      <c r="SMX3" s="1" t="s">
        <v>642</v>
      </c>
      <c r="SMY3" s="1" t="s">
        <v>642</v>
      </c>
      <c r="SMZ3" s="1" t="s">
        <v>642</v>
      </c>
      <c r="SNA3" s="1" t="s">
        <v>642</v>
      </c>
      <c r="SNB3" s="1" t="s">
        <v>642</v>
      </c>
      <c r="SNC3" s="1" t="s">
        <v>642</v>
      </c>
      <c r="SND3" s="1" t="s">
        <v>642</v>
      </c>
      <c r="SNE3" s="1" t="s">
        <v>642</v>
      </c>
      <c r="SNF3" s="1" t="s">
        <v>642</v>
      </c>
      <c r="SNG3" s="1" t="s">
        <v>642</v>
      </c>
      <c r="SNH3" s="1" t="s">
        <v>642</v>
      </c>
      <c r="SNI3" s="1" t="s">
        <v>642</v>
      </c>
      <c r="SNJ3" s="1" t="s">
        <v>642</v>
      </c>
      <c r="SNK3" s="1" t="s">
        <v>642</v>
      </c>
      <c r="SNL3" s="1" t="s">
        <v>642</v>
      </c>
      <c r="SNM3" s="1" t="s">
        <v>642</v>
      </c>
      <c r="SNN3" s="1" t="s">
        <v>642</v>
      </c>
      <c r="SNO3" s="1" t="s">
        <v>642</v>
      </c>
      <c r="SNP3" s="1" t="s">
        <v>642</v>
      </c>
      <c r="SNQ3" s="1" t="s">
        <v>642</v>
      </c>
      <c r="SNR3" s="1" t="s">
        <v>642</v>
      </c>
      <c r="SNS3" s="1" t="s">
        <v>642</v>
      </c>
      <c r="SNT3" s="1" t="s">
        <v>642</v>
      </c>
      <c r="SNU3" s="1" t="s">
        <v>642</v>
      </c>
      <c r="SNV3" s="1" t="s">
        <v>642</v>
      </c>
      <c r="SNW3" s="1" t="s">
        <v>642</v>
      </c>
      <c r="SNX3" s="1" t="s">
        <v>642</v>
      </c>
      <c r="SNY3" s="1" t="s">
        <v>642</v>
      </c>
      <c r="SNZ3" s="1" t="s">
        <v>642</v>
      </c>
      <c r="SOA3" s="1" t="s">
        <v>642</v>
      </c>
      <c r="SOB3" s="1" t="s">
        <v>642</v>
      </c>
      <c r="SOC3" s="1" t="s">
        <v>642</v>
      </c>
      <c r="SOD3" s="1" t="s">
        <v>642</v>
      </c>
      <c r="SOE3" s="1" t="s">
        <v>642</v>
      </c>
      <c r="SOF3" s="1" t="s">
        <v>642</v>
      </c>
      <c r="SOG3" s="1" t="s">
        <v>642</v>
      </c>
      <c r="SOH3" s="1" t="s">
        <v>642</v>
      </c>
      <c r="SOI3" s="1" t="s">
        <v>642</v>
      </c>
      <c r="SOJ3" s="1" t="s">
        <v>642</v>
      </c>
      <c r="SOK3" s="1" t="s">
        <v>642</v>
      </c>
      <c r="SOL3" s="1" t="s">
        <v>642</v>
      </c>
      <c r="SOM3" s="1" t="s">
        <v>642</v>
      </c>
      <c r="SON3" s="1" t="s">
        <v>642</v>
      </c>
      <c r="SOO3" s="1" t="s">
        <v>642</v>
      </c>
      <c r="SOP3" s="1" t="s">
        <v>642</v>
      </c>
      <c r="SOQ3" s="1" t="s">
        <v>642</v>
      </c>
      <c r="SOR3" s="1" t="s">
        <v>642</v>
      </c>
      <c r="SOS3" s="1" t="s">
        <v>642</v>
      </c>
      <c r="SOT3" s="1" t="s">
        <v>642</v>
      </c>
      <c r="SOU3" s="1" t="s">
        <v>642</v>
      </c>
      <c r="SOV3" s="1" t="s">
        <v>642</v>
      </c>
      <c r="SOW3" s="1" t="s">
        <v>642</v>
      </c>
      <c r="SOX3" s="1" t="s">
        <v>642</v>
      </c>
      <c r="SOY3" s="1" t="s">
        <v>642</v>
      </c>
      <c r="SOZ3" s="1" t="s">
        <v>642</v>
      </c>
      <c r="SPA3" s="1" t="s">
        <v>642</v>
      </c>
      <c r="SPB3" s="1" t="s">
        <v>642</v>
      </c>
      <c r="SPC3" s="1" t="s">
        <v>642</v>
      </c>
      <c r="SPD3" s="1" t="s">
        <v>642</v>
      </c>
      <c r="SPE3" s="1" t="s">
        <v>642</v>
      </c>
      <c r="SPF3" s="1" t="s">
        <v>642</v>
      </c>
      <c r="SPG3" s="1" t="s">
        <v>642</v>
      </c>
      <c r="SPH3" s="1" t="s">
        <v>642</v>
      </c>
      <c r="SPI3" s="1" t="s">
        <v>642</v>
      </c>
      <c r="SPJ3" s="1" t="s">
        <v>642</v>
      </c>
      <c r="SPK3" s="1" t="s">
        <v>642</v>
      </c>
      <c r="SPL3" s="1" t="s">
        <v>642</v>
      </c>
      <c r="SPM3" s="1" t="s">
        <v>642</v>
      </c>
      <c r="SPN3" s="1" t="s">
        <v>642</v>
      </c>
      <c r="SPO3" s="1" t="s">
        <v>642</v>
      </c>
      <c r="SPP3" s="1" t="s">
        <v>642</v>
      </c>
      <c r="SPQ3" s="1" t="s">
        <v>642</v>
      </c>
      <c r="SPR3" s="1" t="s">
        <v>642</v>
      </c>
      <c r="SPS3" s="1" t="s">
        <v>642</v>
      </c>
      <c r="SPT3" s="1" t="s">
        <v>642</v>
      </c>
      <c r="SPU3" s="1" t="s">
        <v>642</v>
      </c>
      <c r="SPV3" s="1" t="s">
        <v>642</v>
      </c>
      <c r="SPW3" s="1" t="s">
        <v>642</v>
      </c>
      <c r="SPX3" s="1" t="s">
        <v>642</v>
      </c>
      <c r="SPY3" s="1" t="s">
        <v>642</v>
      </c>
      <c r="SPZ3" s="1" t="s">
        <v>642</v>
      </c>
      <c r="SQA3" s="1" t="s">
        <v>642</v>
      </c>
      <c r="SQB3" s="1" t="s">
        <v>642</v>
      </c>
      <c r="SQC3" s="1" t="s">
        <v>642</v>
      </c>
      <c r="SQD3" s="1" t="s">
        <v>642</v>
      </c>
      <c r="SQE3" s="1" t="s">
        <v>642</v>
      </c>
      <c r="SQF3" s="1" t="s">
        <v>642</v>
      </c>
      <c r="SQG3" s="1" t="s">
        <v>642</v>
      </c>
      <c r="SQH3" s="1" t="s">
        <v>642</v>
      </c>
      <c r="SQI3" s="1" t="s">
        <v>642</v>
      </c>
      <c r="SQJ3" s="1" t="s">
        <v>642</v>
      </c>
      <c r="SQK3" s="1" t="s">
        <v>642</v>
      </c>
      <c r="SQL3" s="1" t="s">
        <v>642</v>
      </c>
      <c r="SQM3" s="1" t="s">
        <v>642</v>
      </c>
      <c r="SQN3" s="1" t="s">
        <v>642</v>
      </c>
      <c r="SQO3" s="1" t="s">
        <v>642</v>
      </c>
      <c r="SQP3" s="1" t="s">
        <v>642</v>
      </c>
      <c r="SQQ3" s="1" t="s">
        <v>642</v>
      </c>
      <c r="SQR3" s="1" t="s">
        <v>642</v>
      </c>
      <c r="SQS3" s="1" t="s">
        <v>642</v>
      </c>
      <c r="SQT3" s="1" t="s">
        <v>642</v>
      </c>
      <c r="SQU3" s="1" t="s">
        <v>642</v>
      </c>
      <c r="SQV3" s="1" t="s">
        <v>642</v>
      </c>
      <c r="SQW3" s="1" t="s">
        <v>642</v>
      </c>
      <c r="SQX3" s="1" t="s">
        <v>642</v>
      </c>
      <c r="SQY3" s="1" t="s">
        <v>642</v>
      </c>
      <c r="SQZ3" s="1" t="s">
        <v>642</v>
      </c>
      <c r="SRA3" s="1" t="s">
        <v>642</v>
      </c>
      <c r="SRB3" s="1" t="s">
        <v>642</v>
      </c>
      <c r="SRC3" s="1" t="s">
        <v>642</v>
      </c>
      <c r="SRD3" s="1" t="s">
        <v>642</v>
      </c>
      <c r="SRE3" s="1" t="s">
        <v>642</v>
      </c>
      <c r="SRF3" s="1" t="s">
        <v>642</v>
      </c>
      <c r="SRG3" s="1" t="s">
        <v>642</v>
      </c>
      <c r="SRH3" s="1" t="s">
        <v>642</v>
      </c>
      <c r="SRI3" s="1" t="s">
        <v>642</v>
      </c>
      <c r="SRJ3" s="1" t="s">
        <v>642</v>
      </c>
      <c r="SRK3" s="1" t="s">
        <v>642</v>
      </c>
      <c r="SRL3" s="1" t="s">
        <v>642</v>
      </c>
      <c r="SRM3" s="1" t="s">
        <v>642</v>
      </c>
      <c r="SRN3" s="1" t="s">
        <v>642</v>
      </c>
      <c r="SRO3" s="1" t="s">
        <v>642</v>
      </c>
      <c r="SRP3" s="1" t="s">
        <v>642</v>
      </c>
      <c r="SRQ3" s="1" t="s">
        <v>642</v>
      </c>
      <c r="SRR3" s="1" t="s">
        <v>642</v>
      </c>
      <c r="SRS3" s="1" t="s">
        <v>642</v>
      </c>
      <c r="SRT3" s="1" t="s">
        <v>642</v>
      </c>
      <c r="SRU3" s="1" t="s">
        <v>642</v>
      </c>
      <c r="SRV3" s="1" t="s">
        <v>642</v>
      </c>
      <c r="SRW3" s="1" t="s">
        <v>642</v>
      </c>
      <c r="SRX3" s="1" t="s">
        <v>642</v>
      </c>
      <c r="SRY3" s="1" t="s">
        <v>642</v>
      </c>
      <c r="SRZ3" s="1" t="s">
        <v>642</v>
      </c>
      <c r="SSA3" s="1" t="s">
        <v>642</v>
      </c>
      <c r="SSB3" s="1" t="s">
        <v>642</v>
      </c>
      <c r="SSC3" s="1" t="s">
        <v>642</v>
      </c>
      <c r="SSD3" s="1" t="s">
        <v>642</v>
      </c>
      <c r="SSE3" s="1" t="s">
        <v>642</v>
      </c>
      <c r="SSF3" s="1" t="s">
        <v>642</v>
      </c>
      <c r="SSG3" s="1" t="s">
        <v>642</v>
      </c>
      <c r="SSH3" s="1" t="s">
        <v>642</v>
      </c>
      <c r="SSI3" s="1" t="s">
        <v>642</v>
      </c>
      <c r="SSJ3" s="1" t="s">
        <v>642</v>
      </c>
      <c r="SSK3" s="1" t="s">
        <v>642</v>
      </c>
      <c r="SSL3" s="1" t="s">
        <v>642</v>
      </c>
      <c r="SSM3" s="1" t="s">
        <v>642</v>
      </c>
      <c r="SSN3" s="1" t="s">
        <v>642</v>
      </c>
      <c r="SSO3" s="1" t="s">
        <v>642</v>
      </c>
      <c r="SSP3" s="1" t="s">
        <v>642</v>
      </c>
      <c r="SSQ3" s="1" t="s">
        <v>642</v>
      </c>
      <c r="SSR3" s="1" t="s">
        <v>642</v>
      </c>
      <c r="SSS3" s="1" t="s">
        <v>642</v>
      </c>
      <c r="SST3" s="1" t="s">
        <v>642</v>
      </c>
      <c r="SSU3" s="1" t="s">
        <v>642</v>
      </c>
      <c r="SSV3" s="1" t="s">
        <v>642</v>
      </c>
      <c r="SSW3" s="1" t="s">
        <v>642</v>
      </c>
      <c r="SSX3" s="1" t="s">
        <v>642</v>
      </c>
      <c r="SSY3" s="1" t="s">
        <v>642</v>
      </c>
      <c r="SSZ3" s="1" t="s">
        <v>642</v>
      </c>
      <c r="STA3" s="1" t="s">
        <v>642</v>
      </c>
      <c r="STB3" s="1" t="s">
        <v>642</v>
      </c>
      <c r="STC3" s="1" t="s">
        <v>642</v>
      </c>
      <c r="STD3" s="1" t="s">
        <v>642</v>
      </c>
      <c r="STE3" s="1" t="s">
        <v>642</v>
      </c>
      <c r="STF3" s="1" t="s">
        <v>642</v>
      </c>
      <c r="STG3" s="1" t="s">
        <v>642</v>
      </c>
      <c r="STH3" s="1" t="s">
        <v>642</v>
      </c>
      <c r="STI3" s="1" t="s">
        <v>642</v>
      </c>
      <c r="STJ3" s="1" t="s">
        <v>642</v>
      </c>
      <c r="STK3" s="1" t="s">
        <v>642</v>
      </c>
      <c r="STL3" s="1" t="s">
        <v>642</v>
      </c>
      <c r="STM3" s="1" t="s">
        <v>642</v>
      </c>
      <c r="STN3" s="1" t="s">
        <v>642</v>
      </c>
      <c r="STO3" s="1" t="s">
        <v>642</v>
      </c>
      <c r="STP3" s="1" t="s">
        <v>642</v>
      </c>
      <c r="STQ3" s="1" t="s">
        <v>642</v>
      </c>
      <c r="STR3" s="1" t="s">
        <v>642</v>
      </c>
      <c r="STS3" s="1" t="s">
        <v>642</v>
      </c>
      <c r="STT3" s="1" t="s">
        <v>642</v>
      </c>
      <c r="STU3" s="1" t="s">
        <v>642</v>
      </c>
      <c r="STV3" s="1" t="s">
        <v>642</v>
      </c>
      <c r="STW3" s="1" t="s">
        <v>642</v>
      </c>
      <c r="STX3" s="1" t="s">
        <v>642</v>
      </c>
      <c r="STY3" s="1" t="s">
        <v>642</v>
      </c>
      <c r="STZ3" s="1" t="s">
        <v>642</v>
      </c>
      <c r="SUA3" s="1" t="s">
        <v>642</v>
      </c>
      <c r="SUB3" s="1" t="s">
        <v>642</v>
      </c>
      <c r="SUC3" s="1" t="s">
        <v>642</v>
      </c>
      <c r="SUD3" s="1" t="s">
        <v>642</v>
      </c>
      <c r="SUE3" s="1" t="s">
        <v>642</v>
      </c>
      <c r="SUF3" s="1" t="s">
        <v>642</v>
      </c>
      <c r="SUG3" s="1" t="s">
        <v>642</v>
      </c>
      <c r="SUH3" s="1" t="s">
        <v>642</v>
      </c>
      <c r="SUI3" s="1" t="s">
        <v>642</v>
      </c>
      <c r="SUJ3" s="1" t="s">
        <v>642</v>
      </c>
      <c r="SUK3" s="1" t="s">
        <v>642</v>
      </c>
      <c r="SUL3" s="1" t="s">
        <v>642</v>
      </c>
      <c r="SUM3" s="1" t="s">
        <v>642</v>
      </c>
      <c r="SUN3" s="1" t="s">
        <v>642</v>
      </c>
      <c r="SUO3" s="1" t="s">
        <v>642</v>
      </c>
      <c r="SUP3" s="1" t="s">
        <v>642</v>
      </c>
      <c r="SUQ3" s="1" t="s">
        <v>642</v>
      </c>
      <c r="SUR3" s="1" t="s">
        <v>642</v>
      </c>
      <c r="SUS3" s="1" t="s">
        <v>642</v>
      </c>
      <c r="SUT3" s="1" t="s">
        <v>642</v>
      </c>
      <c r="SUU3" s="1" t="s">
        <v>642</v>
      </c>
      <c r="SUV3" s="1" t="s">
        <v>642</v>
      </c>
      <c r="SUW3" s="1" t="s">
        <v>642</v>
      </c>
      <c r="SUX3" s="1" t="s">
        <v>642</v>
      </c>
      <c r="SUY3" s="1" t="s">
        <v>642</v>
      </c>
      <c r="SUZ3" s="1" t="s">
        <v>642</v>
      </c>
      <c r="SVA3" s="1" t="s">
        <v>642</v>
      </c>
      <c r="SVB3" s="1" t="s">
        <v>642</v>
      </c>
      <c r="SVC3" s="1" t="s">
        <v>642</v>
      </c>
      <c r="SVD3" s="1" t="s">
        <v>642</v>
      </c>
      <c r="SVE3" s="1" t="s">
        <v>642</v>
      </c>
      <c r="SVF3" s="1" t="s">
        <v>642</v>
      </c>
      <c r="SVG3" s="1" t="s">
        <v>642</v>
      </c>
      <c r="SVH3" s="1" t="s">
        <v>642</v>
      </c>
      <c r="SVI3" s="1" t="s">
        <v>642</v>
      </c>
      <c r="SVJ3" s="1" t="s">
        <v>642</v>
      </c>
      <c r="SVK3" s="1" t="s">
        <v>642</v>
      </c>
      <c r="SVL3" s="1" t="s">
        <v>642</v>
      </c>
      <c r="SVM3" s="1" t="s">
        <v>642</v>
      </c>
      <c r="SVN3" s="1" t="s">
        <v>642</v>
      </c>
      <c r="SVO3" s="1" t="s">
        <v>642</v>
      </c>
      <c r="SVP3" s="1" t="s">
        <v>642</v>
      </c>
      <c r="SVQ3" s="1" t="s">
        <v>642</v>
      </c>
      <c r="SVR3" s="1" t="s">
        <v>642</v>
      </c>
      <c r="SVS3" s="1" t="s">
        <v>642</v>
      </c>
      <c r="SVT3" s="1" t="s">
        <v>642</v>
      </c>
      <c r="SVU3" s="1" t="s">
        <v>642</v>
      </c>
      <c r="SVV3" s="1" t="s">
        <v>642</v>
      </c>
      <c r="SVW3" s="1" t="s">
        <v>642</v>
      </c>
      <c r="SVX3" s="1" t="s">
        <v>642</v>
      </c>
      <c r="SVY3" s="1" t="s">
        <v>642</v>
      </c>
      <c r="SVZ3" s="1" t="s">
        <v>642</v>
      </c>
      <c r="SWA3" s="1" t="s">
        <v>642</v>
      </c>
      <c r="SWB3" s="1" t="s">
        <v>642</v>
      </c>
      <c r="SWC3" s="1" t="s">
        <v>642</v>
      </c>
      <c r="SWD3" s="1" t="s">
        <v>642</v>
      </c>
      <c r="SWE3" s="1" t="s">
        <v>642</v>
      </c>
      <c r="SWF3" s="1" t="s">
        <v>642</v>
      </c>
      <c r="SWG3" s="1" t="s">
        <v>642</v>
      </c>
      <c r="SWH3" s="1" t="s">
        <v>642</v>
      </c>
      <c r="SWI3" s="1" t="s">
        <v>642</v>
      </c>
      <c r="SWJ3" s="1" t="s">
        <v>642</v>
      </c>
      <c r="SWK3" s="1" t="s">
        <v>642</v>
      </c>
      <c r="SWL3" s="1" t="s">
        <v>642</v>
      </c>
      <c r="SWM3" s="1" t="s">
        <v>642</v>
      </c>
      <c r="SWN3" s="1" t="s">
        <v>642</v>
      </c>
      <c r="SWO3" s="1" t="s">
        <v>642</v>
      </c>
      <c r="SWP3" s="1" t="s">
        <v>642</v>
      </c>
      <c r="SWQ3" s="1" t="s">
        <v>642</v>
      </c>
      <c r="SWR3" s="1" t="s">
        <v>642</v>
      </c>
      <c r="SWS3" s="1" t="s">
        <v>642</v>
      </c>
      <c r="SWT3" s="1" t="s">
        <v>642</v>
      </c>
      <c r="SWU3" s="1" t="s">
        <v>642</v>
      </c>
      <c r="SWV3" s="1" t="s">
        <v>642</v>
      </c>
      <c r="SWW3" s="1" t="s">
        <v>642</v>
      </c>
      <c r="SWX3" s="1" t="s">
        <v>642</v>
      </c>
      <c r="SWY3" s="1" t="s">
        <v>642</v>
      </c>
      <c r="SWZ3" s="1" t="s">
        <v>642</v>
      </c>
      <c r="SXA3" s="1" t="s">
        <v>642</v>
      </c>
      <c r="SXB3" s="1" t="s">
        <v>642</v>
      </c>
      <c r="SXC3" s="1" t="s">
        <v>642</v>
      </c>
      <c r="SXD3" s="1" t="s">
        <v>642</v>
      </c>
      <c r="SXE3" s="1" t="s">
        <v>642</v>
      </c>
      <c r="SXF3" s="1" t="s">
        <v>642</v>
      </c>
      <c r="SXG3" s="1" t="s">
        <v>642</v>
      </c>
      <c r="SXH3" s="1" t="s">
        <v>642</v>
      </c>
      <c r="SXI3" s="1" t="s">
        <v>642</v>
      </c>
      <c r="SXJ3" s="1" t="s">
        <v>642</v>
      </c>
      <c r="SXK3" s="1" t="s">
        <v>642</v>
      </c>
      <c r="SXL3" s="1" t="s">
        <v>642</v>
      </c>
      <c r="SXM3" s="1" t="s">
        <v>642</v>
      </c>
      <c r="SXN3" s="1" t="s">
        <v>642</v>
      </c>
      <c r="SXO3" s="1" t="s">
        <v>642</v>
      </c>
      <c r="SXP3" s="1" t="s">
        <v>642</v>
      </c>
      <c r="SXQ3" s="1" t="s">
        <v>642</v>
      </c>
      <c r="SXR3" s="1" t="s">
        <v>642</v>
      </c>
      <c r="SXS3" s="1" t="s">
        <v>642</v>
      </c>
      <c r="SXT3" s="1" t="s">
        <v>642</v>
      </c>
      <c r="SXU3" s="1" t="s">
        <v>642</v>
      </c>
      <c r="SXV3" s="1" t="s">
        <v>642</v>
      </c>
      <c r="SXW3" s="1" t="s">
        <v>642</v>
      </c>
      <c r="SXX3" s="1" t="s">
        <v>642</v>
      </c>
      <c r="SXY3" s="1" t="s">
        <v>642</v>
      </c>
      <c r="SXZ3" s="1" t="s">
        <v>642</v>
      </c>
      <c r="SYA3" s="1" t="s">
        <v>642</v>
      </c>
      <c r="SYB3" s="1" t="s">
        <v>642</v>
      </c>
      <c r="SYC3" s="1" t="s">
        <v>642</v>
      </c>
      <c r="SYD3" s="1" t="s">
        <v>642</v>
      </c>
      <c r="SYE3" s="1" t="s">
        <v>642</v>
      </c>
      <c r="SYF3" s="1" t="s">
        <v>642</v>
      </c>
      <c r="SYG3" s="1" t="s">
        <v>642</v>
      </c>
      <c r="SYH3" s="1" t="s">
        <v>642</v>
      </c>
      <c r="SYI3" s="1" t="s">
        <v>642</v>
      </c>
      <c r="SYJ3" s="1" t="s">
        <v>642</v>
      </c>
      <c r="SYK3" s="1" t="s">
        <v>642</v>
      </c>
      <c r="SYL3" s="1" t="s">
        <v>642</v>
      </c>
      <c r="SYM3" s="1" t="s">
        <v>642</v>
      </c>
      <c r="SYN3" s="1" t="s">
        <v>642</v>
      </c>
      <c r="SYO3" s="1" t="s">
        <v>642</v>
      </c>
      <c r="SYP3" s="1" t="s">
        <v>642</v>
      </c>
      <c r="SYQ3" s="1" t="s">
        <v>642</v>
      </c>
      <c r="SYR3" s="1" t="s">
        <v>642</v>
      </c>
      <c r="SYS3" s="1" t="s">
        <v>642</v>
      </c>
      <c r="SYT3" s="1" t="s">
        <v>642</v>
      </c>
      <c r="SYU3" s="1" t="s">
        <v>642</v>
      </c>
      <c r="SYV3" s="1" t="s">
        <v>642</v>
      </c>
      <c r="SYW3" s="1" t="s">
        <v>642</v>
      </c>
      <c r="SYX3" s="1" t="s">
        <v>642</v>
      </c>
      <c r="SYY3" s="1" t="s">
        <v>642</v>
      </c>
      <c r="SYZ3" s="1" t="s">
        <v>642</v>
      </c>
      <c r="SZA3" s="1" t="s">
        <v>642</v>
      </c>
      <c r="SZB3" s="1" t="s">
        <v>642</v>
      </c>
      <c r="SZC3" s="1" t="s">
        <v>642</v>
      </c>
      <c r="SZD3" s="1" t="s">
        <v>642</v>
      </c>
      <c r="SZE3" s="1" t="s">
        <v>642</v>
      </c>
      <c r="SZF3" s="1" t="s">
        <v>642</v>
      </c>
      <c r="SZG3" s="1" t="s">
        <v>642</v>
      </c>
      <c r="SZH3" s="1" t="s">
        <v>642</v>
      </c>
      <c r="SZI3" s="1" t="s">
        <v>642</v>
      </c>
      <c r="SZJ3" s="1" t="s">
        <v>642</v>
      </c>
      <c r="SZK3" s="1" t="s">
        <v>642</v>
      </c>
      <c r="SZL3" s="1" t="s">
        <v>642</v>
      </c>
      <c r="SZM3" s="1" t="s">
        <v>642</v>
      </c>
      <c r="SZN3" s="1" t="s">
        <v>642</v>
      </c>
      <c r="SZO3" s="1" t="s">
        <v>642</v>
      </c>
      <c r="SZP3" s="1" t="s">
        <v>642</v>
      </c>
      <c r="SZQ3" s="1" t="s">
        <v>642</v>
      </c>
      <c r="SZR3" s="1" t="s">
        <v>642</v>
      </c>
      <c r="SZS3" s="1" t="s">
        <v>642</v>
      </c>
      <c r="SZT3" s="1" t="s">
        <v>642</v>
      </c>
      <c r="SZU3" s="1" t="s">
        <v>642</v>
      </c>
      <c r="SZV3" s="1" t="s">
        <v>642</v>
      </c>
      <c r="SZW3" s="1" t="s">
        <v>642</v>
      </c>
      <c r="SZX3" s="1" t="s">
        <v>642</v>
      </c>
      <c r="SZY3" s="1" t="s">
        <v>642</v>
      </c>
      <c r="SZZ3" s="1" t="s">
        <v>642</v>
      </c>
      <c r="TAA3" s="1" t="s">
        <v>642</v>
      </c>
      <c r="TAB3" s="1" t="s">
        <v>642</v>
      </c>
      <c r="TAC3" s="1" t="s">
        <v>642</v>
      </c>
      <c r="TAD3" s="1" t="s">
        <v>642</v>
      </c>
      <c r="TAE3" s="1" t="s">
        <v>642</v>
      </c>
      <c r="TAF3" s="1" t="s">
        <v>642</v>
      </c>
      <c r="TAG3" s="1" t="s">
        <v>642</v>
      </c>
      <c r="TAH3" s="1" t="s">
        <v>642</v>
      </c>
      <c r="TAI3" s="1" t="s">
        <v>642</v>
      </c>
      <c r="TAJ3" s="1" t="s">
        <v>642</v>
      </c>
      <c r="TAK3" s="1" t="s">
        <v>642</v>
      </c>
      <c r="TAL3" s="1" t="s">
        <v>642</v>
      </c>
      <c r="TAM3" s="1" t="s">
        <v>642</v>
      </c>
      <c r="TAN3" s="1" t="s">
        <v>642</v>
      </c>
      <c r="TAO3" s="1" t="s">
        <v>642</v>
      </c>
      <c r="TAP3" s="1" t="s">
        <v>642</v>
      </c>
      <c r="TAQ3" s="1" t="s">
        <v>642</v>
      </c>
      <c r="TAR3" s="1" t="s">
        <v>642</v>
      </c>
      <c r="TAS3" s="1" t="s">
        <v>642</v>
      </c>
      <c r="TAT3" s="1" t="s">
        <v>642</v>
      </c>
      <c r="TAU3" s="1" t="s">
        <v>642</v>
      </c>
      <c r="TAV3" s="1" t="s">
        <v>642</v>
      </c>
      <c r="TAW3" s="1" t="s">
        <v>642</v>
      </c>
      <c r="TAX3" s="1" t="s">
        <v>642</v>
      </c>
      <c r="TAY3" s="1" t="s">
        <v>642</v>
      </c>
      <c r="TAZ3" s="1" t="s">
        <v>642</v>
      </c>
      <c r="TBA3" s="1" t="s">
        <v>642</v>
      </c>
      <c r="TBB3" s="1" t="s">
        <v>642</v>
      </c>
      <c r="TBC3" s="1" t="s">
        <v>642</v>
      </c>
      <c r="TBD3" s="1" t="s">
        <v>642</v>
      </c>
      <c r="TBE3" s="1" t="s">
        <v>642</v>
      </c>
      <c r="TBF3" s="1" t="s">
        <v>642</v>
      </c>
      <c r="TBG3" s="1" t="s">
        <v>642</v>
      </c>
      <c r="TBH3" s="1" t="s">
        <v>642</v>
      </c>
      <c r="TBI3" s="1" t="s">
        <v>642</v>
      </c>
      <c r="TBJ3" s="1" t="s">
        <v>642</v>
      </c>
      <c r="TBK3" s="1" t="s">
        <v>642</v>
      </c>
      <c r="TBL3" s="1" t="s">
        <v>642</v>
      </c>
      <c r="TBM3" s="1" t="s">
        <v>642</v>
      </c>
      <c r="TBN3" s="1" t="s">
        <v>642</v>
      </c>
      <c r="TBO3" s="1" t="s">
        <v>642</v>
      </c>
      <c r="TBP3" s="1" t="s">
        <v>642</v>
      </c>
      <c r="TBQ3" s="1" t="s">
        <v>642</v>
      </c>
      <c r="TBR3" s="1" t="s">
        <v>642</v>
      </c>
      <c r="TBS3" s="1" t="s">
        <v>642</v>
      </c>
      <c r="TBT3" s="1" t="s">
        <v>642</v>
      </c>
      <c r="TBU3" s="1" t="s">
        <v>642</v>
      </c>
      <c r="TBV3" s="1" t="s">
        <v>642</v>
      </c>
      <c r="TBW3" s="1" t="s">
        <v>642</v>
      </c>
      <c r="TBX3" s="1" t="s">
        <v>642</v>
      </c>
      <c r="TBY3" s="1" t="s">
        <v>642</v>
      </c>
      <c r="TBZ3" s="1" t="s">
        <v>642</v>
      </c>
      <c r="TCA3" s="1" t="s">
        <v>642</v>
      </c>
      <c r="TCB3" s="1" t="s">
        <v>642</v>
      </c>
      <c r="TCC3" s="1" t="s">
        <v>642</v>
      </c>
      <c r="TCD3" s="1" t="s">
        <v>642</v>
      </c>
      <c r="TCE3" s="1" t="s">
        <v>642</v>
      </c>
      <c r="TCF3" s="1" t="s">
        <v>642</v>
      </c>
      <c r="TCG3" s="1" t="s">
        <v>642</v>
      </c>
      <c r="TCH3" s="1" t="s">
        <v>642</v>
      </c>
      <c r="TCI3" s="1" t="s">
        <v>642</v>
      </c>
      <c r="TCJ3" s="1" t="s">
        <v>642</v>
      </c>
      <c r="TCK3" s="1" t="s">
        <v>642</v>
      </c>
      <c r="TCL3" s="1" t="s">
        <v>642</v>
      </c>
      <c r="TCM3" s="1" t="s">
        <v>642</v>
      </c>
      <c r="TCN3" s="1" t="s">
        <v>642</v>
      </c>
      <c r="TCO3" s="1" t="s">
        <v>642</v>
      </c>
      <c r="TCP3" s="1" t="s">
        <v>642</v>
      </c>
      <c r="TCQ3" s="1" t="s">
        <v>642</v>
      </c>
      <c r="TCR3" s="1" t="s">
        <v>642</v>
      </c>
      <c r="TCS3" s="1" t="s">
        <v>642</v>
      </c>
      <c r="TCT3" s="1" t="s">
        <v>642</v>
      </c>
      <c r="TCU3" s="1" t="s">
        <v>642</v>
      </c>
      <c r="TCV3" s="1" t="s">
        <v>642</v>
      </c>
      <c r="TCW3" s="1" t="s">
        <v>642</v>
      </c>
      <c r="TCX3" s="1" t="s">
        <v>642</v>
      </c>
      <c r="TCY3" s="1" t="s">
        <v>642</v>
      </c>
      <c r="TCZ3" s="1" t="s">
        <v>642</v>
      </c>
      <c r="TDA3" s="1" t="s">
        <v>642</v>
      </c>
      <c r="TDB3" s="1" t="s">
        <v>642</v>
      </c>
      <c r="TDC3" s="1" t="s">
        <v>642</v>
      </c>
      <c r="TDD3" s="1" t="s">
        <v>642</v>
      </c>
      <c r="TDE3" s="1" t="s">
        <v>642</v>
      </c>
      <c r="TDF3" s="1" t="s">
        <v>642</v>
      </c>
      <c r="TDG3" s="1" t="s">
        <v>642</v>
      </c>
      <c r="TDH3" s="1" t="s">
        <v>642</v>
      </c>
      <c r="TDI3" s="1" t="s">
        <v>642</v>
      </c>
      <c r="TDJ3" s="1" t="s">
        <v>642</v>
      </c>
      <c r="TDK3" s="1" t="s">
        <v>642</v>
      </c>
      <c r="TDL3" s="1" t="s">
        <v>642</v>
      </c>
      <c r="TDM3" s="1" t="s">
        <v>642</v>
      </c>
      <c r="TDN3" s="1" t="s">
        <v>642</v>
      </c>
      <c r="TDO3" s="1" t="s">
        <v>642</v>
      </c>
      <c r="TDP3" s="1" t="s">
        <v>642</v>
      </c>
      <c r="TDQ3" s="1" t="s">
        <v>642</v>
      </c>
      <c r="TDR3" s="1" t="s">
        <v>642</v>
      </c>
      <c r="TDS3" s="1" t="s">
        <v>642</v>
      </c>
      <c r="TDT3" s="1" t="s">
        <v>642</v>
      </c>
      <c r="TDU3" s="1" t="s">
        <v>642</v>
      </c>
      <c r="TDV3" s="1" t="s">
        <v>642</v>
      </c>
      <c r="TDW3" s="1" t="s">
        <v>642</v>
      </c>
      <c r="TDX3" s="1" t="s">
        <v>642</v>
      </c>
      <c r="TDY3" s="1" t="s">
        <v>642</v>
      </c>
      <c r="TDZ3" s="1" t="s">
        <v>642</v>
      </c>
      <c r="TEA3" s="1" t="s">
        <v>642</v>
      </c>
      <c r="TEB3" s="1" t="s">
        <v>642</v>
      </c>
      <c r="TEC3" s="1" t="s">
        <v>642</v>
      </c>
      <c r="TED3" s="1" t="s">
        <v>642</v>
      </c>
      <c r="TEE3" s="1" t="s">
        <v>642</v>
      </c>
      <c r="TEF3" s="1" t="s">
        <v>642</v>
      </c>
      <c r="TEG3" s="1" t="s">
        <v>642</v>
      </c>
      <c r="TEH3" s="1" t="s">
        <v>642</v>
      </c>
      <c r="TEI3" s="1" t="s">
        <v>642</v>
      </c>
      <c r="TEJ3" s="1" t="s">
        <v>642</v>
      </c>
      <c r="TEK3" s="1" t="s">
        <v>642</v>
      </c>
      <c r="TEL3" s="1" t="s">
        <v>642</v>
      </c>
      <c r="TEM3" s="1" t="s">
        <v>642</v>
      </c>
      <c r="TEN3" s="1" t="s">
        <v>642</v>
      </c>
      <c r="TEO3" s="1" t="s">
        <v>642</v>
      </c>
      <c r="TEP3" s="1" t="s">
        <v>642</v>
      </c>
      <c r="TEQ3" s="1" t="s">
        <v>642</v>
      </c>
      <c r="TER3" s="1" t="s">
        <v>642</v>
      </c>
      <c r="TES3" s="1" t="s">
        <v>642</v>
      </c>
      <c r="TET3" s="1" t="s">
        <v>642</v>
      </c>
      <c r="TEU3" s="1" t="s">
        <v>642</v>
      </c>
      <c r="TEV3" s="1" t="s">
        <v>642</v>
      </c>
      <c r="TEW3" s="1" t="s">
        <v>642</v>
      </c>
      <c r="TEX3" s="1" t="s">
        <v>642</v>
      </c>
      <c r="TEY3" s="1" t="s">
        <v>642</v>
      </c>
      <c r="TEZ3" s="1" t="s">
        <v>642</v>
      </c>
      <c r="TFA3" s="1" t="s">
        <v>642</v>
      </c>
      <c r="TFB3" s="1" t="s">
        <v>642</v>
      </c>
      <c r="TFC3" s="1" t="s">
        <v>642</v>
      </c>
      <c r="TFD3" s="1" t="s">
        <v>642</v>
      </c>
      <c r="TFE3" s="1" t="s">
        <v>642</v>
      </c>
      <c r="TFF3" s="1" t="s">
        <v>642</v>
      </c>
      <c r="TFG3" s="1" t="s">
        <v>642</v>
      </c>
      <c r="TFH3" s="1" t="s">
        <v>642</v>
      </c>
      <c r="TFI3" s="1" t="s">
        <v>642</v>
      </c>
      <c r="TFJ3" s="1" t="s">
        <v>642</v>
      </c>
      <c r="TFK3" s="1" t="s">
        <v>642</v>
      </c>
      <c r="TFL3" s="1" t="s">
        <v>642</v>
      </c>
      <c r="TFM3" s="1" t="s">
        <v>642</v>
      </c>
      <c r="TFN3" s="1" t="s">
        <v>642</v>
      </c>
      <c r="TFO3" s="1" t="s">
        <v>642</v>
      </c>
      <c r="TFP3" s="1" t="s">
        <v>642</v>
      </c>
      <c r="TFQ3" s="1" t="s">
        <v>642</v>
      </c>
      <c r="TFR3" s="1" t="s">
        <v>642</v>
      </c>
      <c r="TFS3" s="1" t="s">
        <v>642</v>
      </c>
      <c r="TFT3" s="1" t="s">
        <v>642</v>
      </c>
      <c r="TFU3" s="1" t="s">
        <v>642</v>
      </c>
      <c r="TFV3" s="1" t="s">
        <v>642</v>
      </c>
      <c r="TFW3" s="1" t="s">
        <v>642</v>
      </c>
      <c r="TFX3" s="1" t="s">
        <v>642</v>
      </c>
      <c r="TFY3" s="1" t="s">
        <v>642</v>
      </c>
      <c r="TFZ3" s="1" t="s">
        <v>642</v>
      </c>
      <c r="TGA3" s="1" t="s">
        <v>642</v>
      </c>
      <c r="TGB3" s="1" t="s">
        <v>642</v>
      </c>
      <c r="TGC3" s="1" t="s">
        <v>642</v>
      </c>
      <c r="TGD3" s="1" t="s">
        <v>642</v>
      </c>
      <c r="TGE3" s="1" t="s">
        <v>642</v>
      </c>
      <c r="TGF3" s="1" t="s">
        <v>642</v>
      </c>
      <c r="TGG3" s="1" t="s">
        <v>642</v>
      </c>
      <c r="TGH3" s="1" t="s">
        <v>642</v>
      </c>
      <c r="TGI3" s="1" t="s">
        <v>642</v>
      </c>
      <c r="TGJ3" s="1" t="s">
        <v>642</v>
      </c>
      <c r="TGK3" s="1" t="s">
        <v>642</v>
      </c>
      <c r="TGL3" s="1" t="s">
        <v>642</v>
      </c>
      <c r="TGM3" s="1" t="s">
        <v>642</v>
      </c>
      <c r="TGN3" s="1" t="s">
        <v>642</v>
      </c>
      <c r="TGO3" s="1" t="s">
        <v>642</v>
      </c>
      <c r="TGP3" s="1" t="s">
        <v>642</v>
      </c>
      <c r="TGQ3" s="1" t="s">
        <v>642</v>
      </c>
      <c r="TGR3" s="1" t="s">
        <v>642</v>
      </c>
      <c r="TGS3" s="1" t="s">
        <v>642</v>
      </c>
      <c r="TGT3" s="1" t="s">
        <v>642</v>
      </c>
      <c r="TGU3" s="1" t="s">
        <v>642</v>
      </c>
      <c r="TGV3" s="1" t="s">
        <v>642</v>
      </c>
      <c r="TGW3" s="1" t="s">
        <v>642</v>
      </c>
      <c r="TGX3" s="1" t="s">
        <v>642</v>
      </c>
      <c r="TGY3" s="1" t="s">
        <v>642</v>
      </c>
      <c r="TGZ3" s="1" t="s">
        <v>642</v>
      </c>
      <c r="THA3" s="1" t="s">
        <v>642</v>
      </c>
      <c r="THB3" s="1" t="s">
        <v>642</v>
      </c>
      <c r="THC3" s="1" t="s">
        <v>642</v>
      </c>
      <c r="THD3" s="1" t="s">
        <v>642</v>
      </c>
      <c r="THE3" s="1" t="s">
        <v>642</v>
      </c>
      <c r="THF3" s="1" t="s">
        <v>642</v>
      </c>
      <c r="THG3" s="1" t="s">
        <v>642</v>
      </c>
      <c r="THH3" s="1" t="s">
        <v>642</v>
      </c>
      <c r="THI3" s="1" t="s">
        <v>642</v>
      </c>
      <c r="THJ3" s="1" t="s">
        <v>642</v>
      </c>
      <c r="THK3" s="1" t="s">
        <v>642</v>
      </c>
      <c r="THL3" s="1" t="s">
        <v>642</v>
      </c>
      <c r="THM3" s="1" t="s">
        <v>642</v>
      </c>
      <c r="THN3" s="1" t="s">
        <v>642</v>
      </c>
      <c r="THO3" s="1" t="s">
        <v>642</v>
      </c>
      <c r="THP3" s="1" t="s">
        <v>642</v>
      </c>
      <c r="THQ3" s="1" t="s">
        <v>642</v>
      </c>
      <c r="THR3" s="1" t="s">
        <v>642</v>
      </c>
      <c r="THS3" s="1" t="s">
        <v>642</v>
      </c>
      <c r="THT3" s="1" t="s">
        <v>642</v>
      </c>
      <c r="THU3" s="1" t="s">
        <v>642</v>
      </c>
      <c r="THV3" s="1" t="s">
        <v>642</v>
      </c>
      <c r="THW3" s="1" t="s">
        <v>642</v>
      </c>
      <c r="THX3" s="1" t="s">
        <v>642</v>
      </c>
      <c r="THY3" s="1" t="s">
        <v>642</v>
      </c>
      <c r="THZ3" s="1" t="s">
        <v>642</v>
      </c>
      <c r="TIA3" s="1" t="s">
        <v>642</v>
      </c>
      <c r="TIB3" s="1" t="s">
        <v>642</v>
      </c>
      <c r="TIC3" s="1" t="s">
        <v>642</v>
      </c>
      <c r="TID3" s="1" t="s">
        <v>642</v>
      </c>
      <c r="TIE3" s="1" t="s">
        <v>642</v>
      </c>
      <c r="TIF3" s="1" t="s">
        <v>642</v>
      </c>
      <c r="TIG3" s="1" t="s">
        <v>642</v>
      </c>
      <c r="TIH3" s="1" t="s">
        <v>642</v>
      </c>
      <c r="TII3" s="1" t="s">
        <v>642</v>
      </c>
      <c r="TIJ3" s="1" t="s">
        <v>642</v>
      </c>
      <c r="TIK3" s="1" t="s">
        <v>642</v>
      </c>
      <c r="TIL3" s="1" t="s">
        <v>642</v>
      </c>
      <c r="TIM3" s="1" t="s">
        <v>642</v>
      </c>
      <c r="TIN3" s="1" t="s">
        <v>642</v>
      </c>
      <c r="TIO3" s="1" t="s">
        <v>642</v>
      </c>
      <c r="TIP3" s="1" t="s">
        <v>642</v>
      </c>
      <c r="TIQ3" s="1" t="s">
        <v>642</v>
      </c>
      <c r="TIR3" s="1" t="s">
        <v>642</v>
      </c>
      <c r="TIS3" s="1" t="s">
        <v>642</v>
      </c>
      <c r="TIT3" s="1" t="s">
        <v>642</v>
      </c>
      <c r="TIU3" s="1" t="s">
        <v>642</v>
      </c>
      <c r="TIV3" s="1" t="s">
        <v>642</v>
      </c>
      <c r="TIW3" s="1" t="s">
        <v>642</v>
      </c>
      <c r="TIX3" s="1" t="s">
        <v>642</v>
      </c>
      <c r="TIY3" s="1" t="s">
        <v>642</v>
      </c>
      <c r="TIZ3" s="1" t="s">
        <v>642</v>
      </c>
      <c r="TJA3" s="1" t="s">
        <v>642</v>
      </c>
      <c r="TJB3" s="1" t="s">
        <v>642</v>
      </c>
      <c r="TJC3" s="1" t="s">
        <v>642</v>
      </c>
      <c r="TJD3" s="1" t="s">
        <v>642</v>
      </c>
      <c r="TJE3" s="1" t="s">
        <v>642</v>
      </c>
      <c r="TJF3" s="1" t="s">
        <v>642</v>
      </c>
      <c r="TJG3" s="1" t="s">
        <v>642</v>
      </c>
      <c r="TJH3" s="1" t="s">
        <v>642</v>
      </c>
      <c r="TJI3" s="1" t="s">
        <v>642</v>
      </c>
      <c r="TJJ3" s="1" t="s">
        <v>642</v>
      </c>
      <c r="TJK3" s="1" t="s">
        <v>642</v>
      </c>
      <c r="TJL3" s="1" t="s">
        <v>642</v>
      </c>
      <c r="TJM3" s="1" t="s">
        <v>642</v>
      </c>
      <c r="TJN3" s="1" t="s">
        <v>642</v>
      </c>
      <c r="TJO3" s="1" t="s">
        <v>642</v>
      </c>
      <c r="TJP3" s="1" t="s">
        <v>642</v>
      </c>
      <c r="TJQ3" s="1" t="s">
        <v>642</v>
      </c>
      <c r="TJR3" s="1" t="s">
        <v>642</v>
      </c>
      <c r="TJS3" s="1" t="s">
        <v>642</v>
      </c>
      <c r="TJT3" s="1" t="s">
        <v>642</v>
      </c>
      <c r="TJU3" s="1" t="s">
        <v>642</v>
      </c>
      <c r="TJV3" s="1" t="s">
        <v>642</v>
      </c>
      <c r="TJW3" s="1" t="s">
        <v>642</v>
      </c>
      <c r="TJX3" s="1" t="s">
        <v>642</v>
      </c>
      <c r="TJY3" s="1" t="s">
        <v>642</v>
      </c>
      <c r="TJZ3" s="1" t="s">
        <v>642</v>
      </c>
      <c r="TKA3" s="1" t="s">
        <v>642</v>
      </c>
      <c r="TKB3" s="1" t="s">
        <v>642</v>
      </c>
      <c r="TKC3" s="1" t="s">
        <v>642</v>
      </c>
      <c r="TKD3" s="1" t="s">
        <v>642</v>
      </c>
      <c r="TKE3" s="1" t="s">
        <v>642</v>
      </c>
      <c r="TKF3" s="1" t="s">
        <v>642</v>
      </c>
      <c r="TKG3" s="1" t="s">
        <v>642</v>
      </c>
      <c r="TKH3" s="1" t="s">
        <v>642</v>
      </c>
      <c r="TKI3" s="1" t="s">
        <v>642</v>
      </c>
      <c r="TKJ3" s="1" t="s">
        <v>642</v>
      </c>
      <c r="TKK3" s="1" t="s">
        <v>642</v>
      </c>
      <c r="TKL3" s="1" t="s">
        <v>642</v>
      </c>
      <c r="TKM3" s="1" t="s">
        <v>642</v>
      </c>
      <c r="TKN3" s="1" t="s">
        <v>642</v>
      </c>
      <c r="TKO3" s="1" t="s">
        <v>642</v>
      </c>
      <c r="TKP3" s="1" t="s">
        <v>642</v>
      </c>
      <c r="TKQ3" s="1" t="s">
        <v>642</v>
      </c>
      <c r="TKR3" s="1" t="s">
        <v>642</v>
      </c>
      <c r="TKS3" s="1" t="s">
        <v>642</v>
      </c>
      <c r="TKT3" s="1" t="s">
        <v>642</v>
      </c>
      <c r="TKU3" s="1" t="s">
        <v>642</v>
      </c>
      <c r="TKV3" s="1" t="s">
        <v>642</v>
      </c>
      <c r="TKW3" s="1" t="s">
        <v>642</v>
      </c>
      <c r="TKX3" s="1" t="s">
        <v>642</v>
      </c>
      <c r="TKY3" s="1" t="s">
        <v>642</v>
      </c>
      <c r="TKZ3" s="1" t="s">
        <v>642</v>
      </c>
      <c r="TLA3" s="1" t="s">
        <v>642</v>
      </c>
      <c r="TLB3" s="1" t="s">
        <v>642</v>
      </c>
      <c r="TLC3" s="1" t="s">
        <v>642</v>
      </c>
      <c r="TLD3" s="1" t="s">
        <v>642</v>
      </c>
      <c r="TLE3" s="1" t="s">
        <v>642</v>
      </c>
      <c r="TLF3" s="1" t="s">
        <v>642</v>
      </c>
      <c r="TLG3" s="1" t="s">
        <v>642</v>
      </c>
      <c r="TLH3" s="1" t="s">
        <v>642</v>
      </c>
      <c r="TLI3" s="1" t="s">
        <v>642</v>
      </c>
      <c r="TLJ3" s="1" t="s">
        <v>642</v>
      </c>
      <c r="TLK3" s="1" t="s">
        <v>642</v>
      </c>
      <c r="TLL3" s="1" t="s">
        <v>642</v>
      </c>
      <c r="TLM3" s="1" t="s">
        <v>642</v>
      </c>
      <c r="TLN3" s="1" t="s">
        <v>642</v>
      </c>
      <c r="TLO3" s="1" t="s">
        <v>642</v>
      </c>
      <c r="TLP3" s="1" t="s">
        <v>642</v>
      </c>
      <c r="TLQ3" s="1" t="s">
        <v>642</v>
      </c>
      <c r="TLR3" s="1" t="s">
        <v>642</v>
      </c>
      <c r="TLS3" s="1" t="s">
        <v>642</v>
      </c>
      <c r="TLT3" s="1" t="s">
        <v>642</v>
      </c>
      <c r="TLU3" s="1" t="s">
        <v>642</v>
      </c>
      <c r="TLV3" s="1" t="s">
        <v>642</v>
      </c>
      <c r="TLW3" s="1" t="s">
        <v>642</v>
      </c>
      <c r="TLX3" s="1" t="s">
        <v>642</v>
      </c>
      <c r="TLY3" s="1" t="s">
        <v>642</v>
      </c>
      <c r="TLZ3" s="1" t="s">
        <v>642</v>
      </c>
      <c r="TMA3" s="1" t="s">
        <v>642</v>
      </c>
      <c r="TMB3" s="1" t="s">
        <v>642</v>
      </c>
      <c r="TMC3" s="1" t="s">
        <v>642</v>
      </c>
      <c r="TMD3" s="1" t="s">
        <v>642</v>
      </c>
      <c r="TME3" s="1" t="s">
        <v>642</v>
      </c>
      <c r="TMF3" s="1" t="s">
        <v>642</v>
      </c>
      <c r="TMG3" s="1" t="s">
        <v>642</v>
      </c>
      <c r="TMH3" s="1" t="s">
        <v>642</v>
      </c>
      <c r="TMI3" s="1" t="s">
        <v>642</v>
      </c>
      <c r="TMJ3" s="1" t="s">
        <v>642</v>
      </c>
      <c r="TMK3" s="1" t="s">
        <v>642</v>
      </c>
      <c r="TML3" s="1" t="s">
        <v>642</v>
      </c>
      <c r="TMM3" s="1" t="s">
        <v>642</v>
      </c>
      <c r="TMN3" s="1" t="s">
        <v>642</v>
      </c>
      <c r="TMO3" s="1" t="s">
        <v>642</v>
      </c>
      <c r="TMP3" s="1" t="s">
        <v>642</v>
      </c>
      <c r="TMQ3" s="1" t="s">
        <v>642</v>
      </c>
      <c r="TMR3" s="1" t="s">
        <v>642</v>
      </c>
      <c r="TMS3" s="1" t="s">
        <v>642</v>
      </c>
      <c r="TMT3" s="1" t="s">
        <v>642</v>
      </c>
      <c r="TMU3" s="1" t="s">
        <v>642</v>
      </c>
      <c r="TMV3" s="1" t="s">
        <v>642</v>
      </c>
      <c r="TMW3" s="1" t="s">
        <v>642</v>
      </c>
      <c r="TMX3" s="1" t="s">
        <v>642</v>
      </c>
      <c r="TMY3" s="1" t="s">
        <v>642</v>
      </c>
      <c r="TMZ3" s="1" t="s">
        <v>642</v>
      </c>
      <c r="TNA3" s="1" t="s">
        <v>642</v>
      </c>
      <c r="TNB3" s="1" t="s">
        <v>642</v>
      </c>
      <c r="TNC3" s="1" t="s">
        <v>642</v>
      </c>
      <c r="TND3" s="1" t="s">
        <v>642</v>
      </c>
      <c r="TNE3" s="1" t="s">
        <v>642</v>
      </c>
      <c r="TNF3" s="1" t="s">
        <v>642</v>
      </c>
      <c r="TNG3" s="1" t="s">
        <v>642</v>
      </c>
      <c r="TNH3" s="1" t="s">
        <v>642</v>
      </c>
      <c r="TNI3" s="1" t="s">
        <v>642</v>
      </c>
      <c r="TNJ3" s="1" t="s">
        <v>642</v>
      </c>
      <c r="TNK3" s="1" t="s">
        <v>642</v>
      </c>
      <c r="TNL3" s="1" t="s">
        <v>642</v>
      </c>
      <c r="TNM3" s="1" t="s">
        <v>642</v>
      </c>
      <c r="TNN3" s="1" t="s">
        <v>642</v>
      </c>
      <c r="TNO3" s="1" t="s">
        <v>642</v>
      </c>
      <c r="TNP3" s="1" t="s">
        <v>642</v>
      </c>
      <c r="TNQ3" s="1" t="s">
        <v>642</v>
      </c>
      <c r="TNR3" s="1" t="s">
        <v>642</v>
      </c>
      <c r="TNS3" s="1" t="s">
        <v>642</v>
      </c>
      <c r="TNT3" s="1" t="s">
        <v>642</v>
      </c>
      <c r="TNU3" s="1" t="s">
        <v>642</v>
      </c>
      <c r="TNV3" s="1" t="s">
        <v>642</v>
      </c>
      <c r="TNW3" s="1" t="s">
        <v>642</v>
      </c>
      <c r="TNX3" s="1" t="s">
        <v>642</v>
      </c>
      <c r="TNY3" s="1" t="s">
        <v>642</v>
      </c>
      <c r="TNZ3" s="1" t="s">
        <v>642</v>
      </c>
      <c r="TOA3" s="1" t="s">
        <v>642</v>
      </c>
      <c r="TOB3" s="1" t="s">
        <v>642</v>
      </c>
      <c r="TOC3" s="1" t="s">
        <v>642</v>
      </c>
      <c r="TOD3" s="1" t="s">
        <v>642</v>
      </c>
      <c r="TOE3" s="1" t="s">
        <v>642</v>
      </c>
      <c r="TOF3" s="1" t="s">
        <v>642</v>
      </c>
      <c r="TOG3" s="1" t="s">
        <v>642</v>
      </c>
      <c r="TOH3" s="1" t="s">
        <v>642</v>
      </c>
      <c r="TOI3" s="1" t="s">
        <v>642</v>
      </c>
      <c r="TOJ3" s="1" t="s">
        <v>642</v>
      </c>
      <c r="TOK3" s="1" t="s">
        <v>642</v>
      </c>
      <c r="TOL3" s="1" t="s">
        <v>642</v>
      </c>
      <c r="TOM3" s="1" t="s">
        <v>642</v>
      </c>
      <c r="TON3" s="1" t="s">
        <v>642</v>
      </c>
      <c r="TOO3" s="1" t="s">
        <v>642</v>
      </c>
      <c r="TOP3" s="1" t="s">
        <v>642</v>
      </c>
      <c r="TOQ3" s="1" t="s">
        <v>642</v>
      </c>
      <c r="TOR3" s="1" t="s">
        <v>642</v>
      </c>
      <c r="TOS3" s="1" t="s">
        <v>642</v>
      </c>
      <c r="TOT3" s="1" t="s">
        <v>642</v>
      </c>
      <c r="TOU3" s="1" t="s">
        <v>642</v>
      </c>
      <c r="TOV3" s="1" t="s">
        <v>642</v>
      </c>
      <c r="TOW3" s="1" t="s">
        <v>642</v>
      </c>
      <c r="TOX3" s="1" t="s">
        <v>642</v>
      </c>
      <c r="TOY3" s="1" t="s">
        <v>642</v>
      </c>
      <c r="TOZ3" s="1" t="s">
        <v>642</v>
      </c>
      <c r="TPA3" s="1" t="s">
        <v>642</v>
      </c>
      <c r="TPB3" s="1" t="s">
        <v>642</v>
      </c>
      <c r="TPC3" s="1" t="s">
        <v>642</v>
      </c>
      <c r="TPD3" s="1" t="s">
        <v>642</v>
      </c>
      <c r="TPE3" s="1" t="s">
        <v>642</v>
      </c>
      <c r="TPF3" s="1" t="s">
        <v>642</v>
      </c>
      <c r="TPG3" s="1" t="s">
        <v>642</v>
      </c>
      <c r="TPH3" s="1" t="s">
        <v>642</v>
      </c>
      <c r="TPI3" s="1" t="s">
        <v>642</v>
      </c>
      <c r="TPJ3" s="1" t="s">
        <v>642</v>
      </c>
      <c r="TPK3" s="1" t="s">
        <v>642</v>
      </c>
      <c r="TPL3" s="1" t="s">
        <v>642</v>
      </c>
      <c r="TPM3" s="1" t="s">
        <v>642</v>
      </c>
      <c r="TPN3" s="1" t="s">
        <v>642</v>
      </c>
      <c r="TPO3" s="1" t="s">
        <v>642</v>
      </c>
      <c r="TPP3" s="1" t="s">
        <v>642</v>
      </c>
      <c r="TPQ3" s="1" t="s">
        <v>642</v>
      </c>
      <c r="TPR3" s="1" t="s">
        <v>642</v>
      </c>
      <c r="TPS3" s="1" t="s">
        <v>642</v>
      </c>
      <c r="TPT3" s="1" t="s">
        <v>642</v>
      </c>
      <c r="TPU3" s="1" t="s">
        <v>642</v>
      </c>
      <c r="TPV3" s="1" t="s">
        <v>642</v>
      </c>
      <c r="TPW3" s="1" t="s">
        <v>642</v>
      </c>
      <c r="TPX3" s="1" t="s">
        <v>642</v>
      </c>
      <c r="TPY3" s="1" t="s">
        <v>642</v>
      </c>
      <c r="TPZ3" s="1" t="s">
        <v>642</v>
      </c>
      <c r="TQA3" s="1" t="s">
        <v>642</v>
      </c>
      <c r="TQB3" s="1" t="s">
        <v>642</v>
      </c>
      <c r="TQC3" s="1" t="s">
        <v>642</v>
      </c>
      <c r="TQD3" s="1" t="s">
        <v>642</v>
      </c>
      <c r="TQE3" s="1" t="s">
        <v>642</v>
      </c>
      <c r="TQF3" s="1" t="s">
        <v>642</v>
      </c>
      <c r="TQG3" s="1" t="s">
        <v>642</v>
      </c>
      <c r="TQH3" s="1" t="s">
        <v>642</v>
      </c>
      <c r="TQI3" s="1" t="s">
        <v>642</v>
      </c>
      <c r="TQJ3" s="1" t="s">
        <v>642</v>
      </c>
      <c r="TQK3" s="1" t="s">
        <v>642</v>
      </c>
      <c r="TQL3" s="1" t="s">
        <v>642</v>
      </c>
      <c r="TQM3" s="1" t="s">
        <v>642</v>
      </c>
      <c r="TQN3" s="1" t="s">
        <v>642</v>
      </c>
      <c r="TQO3" s="1" t="s">
        <v>642</v>
      </c>
      <c r="TQP3" s="1" t="s">
        <v>642</v>
      </c>
      <c r="TQQ3" s="1" t="s">
        <v>642</v>
      </c>
      <c r="TQR3" s="1" t="s">
        <v>642</v>
      </c>
      <c r="TQS3" s="1" t="s">
        <v>642</v>
      </c>
      <c r="TQT3" s="1" t="s">
        <v>642</v>
      </c>
      <c r="TQU3" s="1" t="s">
        <v>642</v>
      </c>
      <c r="TQV3" s="1" t="s">
        <v>642</v>
      </c>
      <c r="TQW3" s="1" t="s">
        <v>642</v>
      </c>
      <c r="TQX3" s="1" t="s">
        <v>642</v>
      </c>
      <c r="TQY3" s="1" t="s">
        <v>642</v>
      </c>
      <c r="TQZ3" s="1" t="s">
        <v>642</v>
      </c>
      <c r="TRA3" s="1" t="s">
        <v>642</v>
      </c>
      <c r="TRB3" s="1" t="s">
        <v>642</v>
      </c>
      <c r="TRC3" s="1" t="s">
        <v>642</v>
      </c>
      <c r="TRD3" s="1" t="s">
        <v>642</v>
      </c>
      <c r="TRE3" s="1" t="s">
        <v>642</v>
      </c>
      <c r="TRF3" s="1" t="s">
        <v>642</v>
      </c>
      <c r="TRG3" s="1" t="s">
        <v>642</v>
      </c>
      <c r="TRH3" s="1" t="s">
        <v>642</v>
      </c>
      <c r="TRI3" s="1" t="s">
        <v>642</v>
      </c>
      <c r="TRJ3" s="1" t="s">
        <v>642</v>
      </c>
      <c r="TRK3" s="1" t="s">
        <v>642</v>
      </c>
      <c r="TRL3" s="1" t="s">
        <v>642</v>
      </c>
      <c r="TRM3" s="1" t="s">
        <v>642</v>
      </c>
      <c r="TRN3" s="1" t="s">
        <v>642</v>
      </c>
      <c r="TRO3" s="1" t="s">
        <v>642</v>
      </c>
      <c r="TRP3" s="1" t="s">
        <v>642</v>
      </c>
      <c r="TRQ3" s="1" t="s">
        <v>642</v>
      </c>
      <c r="TRR3" s="1" t="s">
        <v>642</v>
      </c>
      <c r="TRS3" s="1" t="s">
        <v>642</v>
      </c>
      <c r="TRT3" s="1" t="s">
        <v>642</v>
      </c>
      <c r="TRU3" s="1" t="s">
        <v>642</v>
      </c>
      <c r="TRV3" s="1" t="s">
        <v>642</v>
      </c>
      <c r="TRW3" s="1" t="s">
        <v>642</v>
      </c>
      <c r="TRX3" s="1" t="s">
        <v>642</v>
      </c>
      <c r="TRY3" s="1" t="s">
        <v>642</v>
      </c>
      <c r="TRZ3" s="1" t="s">
        <v>642</v>
      </c>
      <c r="TSA3" s="1" t="s">
        <v>642</v>
      </c>
      <c r="TSB3" s="1" t="s">
        <v>642</v>
      </c>
      <c r="TSC3" s="1" t="s">
        <v>642</v>
      </c>
      <c r="TSD3" s="1" t="s">
        <v>642</v>
      </c>
      <c r="TSE3" s="1" t="s">
        <v>642</v>
      </c>
      <c r="TSF3" s="1" t="s">
        <v>642</v>
      </c>
      <c r="TSG3" s="1" t="s">
        <v>642</v>
      </c>
      <c r="TSH3" s="1" t="s">
        <v>642</v>
      </c>
      <c r="TSI3" s="1" t="s">
        <v>642</v>
      </c>
      <c r="TSJ3" s="1" t="s">
        <v>642</v>
      </c>
      <c r="TSK3" s="1" t="s">
        <v>642</v>
      </c>
      <c r="TSL3" s="1" t="s">
        <v>642</v>
      </c>
      <c r="TSM3" s="1" t="s">
        <v>642</v>
      </c>
      <c r="TSN3" s="1" t="s">
        <v>642</v>
      </c>
      <c r="TSO3" s="1" t="s">
        <v>642</v>
      </c>
      <c r="TSP3" s="1" t="s">
        <v>642</v>
      </c>
      <c r="TSQ3" s="1" t="s">
        <v>642</v>
      </c>
      <c r="TSR3" s="1" t="s">
        <v>642</v>
      </c>
      <c r="TSS3" s="1" t="s">
        <v>642</v>
      </c>
      <c r="TST3" s="1" t="s">
        <v>642</v>
      </c>
      <c r="TSU3" s="1" t="s">
        <v>642</v>
      </c>
      <c r="TSV3" s="1" t="s">
        <v>642</v>
      </c>
      <c r="TSW3" s="1" t="s">
        <v>642</v>
      </c>
      <c r="TSX3" s="1" t="s">
        <v>642</v>
      </c>
      <c r="TSY3" s="1" t="s">
        <v>642</v>
      </c>
      <c r="TSZ3" s="1" t="s">
        <v>642</v>
      </c>
      <c r="TTA3" s="1" t="s">
        <v>642</v>
      </c>
      <c r="TTB3" s="1" t="s">
        <v>642</v>
      </c>
      <c r="TTC3" s="1" t="s">
        <v>642</v>
      </c>
      <c r="TTD3" s="1" t="s">
        <v>642</v>
      </c>
      <c r="TTE3" s="1" t="s">
        <v>642</v>
      </c>
      <c r="TTF3" s="1" t="s">
        <v>642</v>
      </c>
      <c r="TTG3" s="1" t="s">
        <v>642</v>
      </c>
      <c r="TTH3" s="1" t="s">
        <v>642</v>
      </c>
      <c r="TTI3" s="1" t="s">
        <v>642</v>
      </c>
      <c r="TTJ3" s="1" t="s">
        <v>642</v>
      </c>
      <c r="TTK3" s="1" t="s">
        <v>642</v>
      </c>
      <c r="TTL3" s="1" t="s">
        <v>642</v>
      </c>
      <c r="TTM3" s="1" t="s">
        <v>642</v>
      </c>
      <c r="TTN3" s="1" t="s">
        <v>642</v>
      </c>
      <c r="TTO3" s="1" t="s">
        <v>642</v>
      </c>
      <c r="TTP3" s="1" t="s">
        <v>642</v>
      </c>
      <c r="TTQ3" s="1" t="s">
        <v>642</v>
      </c>
      <c r="TTR3" s="1" t="s">
        <v>642</v>
      </c>
      <c r="TTS3" s="1" t="s">
        <v>642</v>
      </c>
      <c r="TTT3" s="1" t="s">
        <v>642</v>
      </c>
      <c r="TTU3" s="1" t="s">
        <v>642</v>
      </c>
      <c r="TTV3" s="1" t="s">
        <v>642</v>
      </c>
      <c r="TTW3" s="1" t="s">
        <v>642</v>
      </c>
      <c r="TTX3" s="1" t="s">
        <v>642</v>
      </c>
      <c r="TTY3" s="1" t="s">
        <v>642</v>
      </c>
      <c r="TTZ3" s="1" t="s">
        <v>642</v>
      </c>
      <c r="TUA3" s="1" t="s">
        <v>642</v>
      </c>
      <c r="TUB3" s="1" t="s">
        <v>642</v>
      </c>
      <c r="TUC3" s="1" t="s">
        <v>642</v>
      </c>
      <c r="TUD3" s="1" t="s">
        <v>642</v>
      </c>
      <c r="TUE3" s="1" t="s">
        <v>642</v>
      </c>
      <c r="TUF3" s="1" t="s">
        <v>642</v>
      </c>
      <c r="TUG3" s="1" t="s">
        <v>642</v>
      </c>
      <c r="TUH3" s="1" t="s">
        <v>642</v>
      </c>
      <c r="TUI3" s="1" t="s">
        <v>642</v>
      </c>
      <c r="TUJ3" s="1" t="s">
        <v>642</v>
      </c>
      <c r="TUK3" s="1" t="s">
        <v>642</v>
      </c>
      <c r="TUL3" s="1" t="s">
        <v>642</v>
      </c>
      <c r="TUM3" s="1" t="s">
        <v>642</v>
      </c>
      <c r="TUN3" s="1" t="s">
        <v>642</v>
      </c>
      <c r="TUO3" s="1" t="s">
        <v>642</v>
      </c>
      <c r="TUP3" s="1" t="s">
        <v>642</v>
      </c>
      <c r="TUQ3" s="1" t="s">
        <v>642</v>
      </c>
      <c r="TUR3" s="1" t="s">
        <v>642</v>
      </c>
      <c r="TUS3" s="1" t="s">
        <v>642</v>
      </c>
      <c r="TUT3" s="1" t="s">
        <v>642</v>
      </c>
      <c r="TUU3" s="1" t="s">
        <v>642</v>
      </c>
      <c r="TUV3" s="1" t="s">
        <v>642</v>
      </c>
      <c r="TUW3" s="1" t="s">
        <v>642</v>
      </c>
      <c r="TUX3" s="1" t="s">
        <v>642</v>
      </c>
      <c r="TUY3" s="1" t="s">
        <v>642</v>
      </c>
      <c r="TUZ3" s="1" t="s">
        <v>642</v>
      </c>
      <c r="TVA3" s="1" t="s">
        <v>642</v>
      </c>
      <c r="TVB3" s="1" t="s">
        <v>642</v>
      </c>
      <c r="TVC3" s="1" t="s">
        <v>642</v>
      </c>
      <c r="TVD3" s="1" t="s">
        <v>642</v>
      </c>
      <c r="TVE3" s="1" t="s">
        <v>642</v>
      </c>
      <c r="TVF3" s="1" t="s">
        <v>642</v>
      </c>
      <c r="TVG3" s="1" t="s">
        <v>642</v>
      </c>
      <c r="TVH3" s="1" t="s">
        <v>642</v>
      </c>
      <c r="TVI3" s="1" t="s">
        <v>642</v>
      </c>
      <c r="TVJ3" s="1" t="s">
        <v>642</v>
      </c>
      <c r="TVK3" s="1" t="s">
        <v>642</v>
      </c>
      <c r="TVL3" s="1" t="s">
        <v>642</v>
      </c>
      <c r="TVM3" s="1" t="s">
        <v>642</v>
      </c>
      <c r="TVN3" s="1" t="s">
        <v>642</v>
      </c>
      <c r="TVO3" s="1" t="s">
        <v>642</v>
      </c>
      <c r="TVP3" s="1" t="s">
        <v>642</v>
      </c>
      <c r="TVQ3" s="1" t="s">
        <v>642</v>
      </c>
      <c r="TVR3" s="1" t="s">
        <v>642</v>
      </c>
      <c r="TVS3" s="1" t="s">
        <v>642</v>
      </c>
      <c r="TVT3" s="1" t="s">
        <v>642</v>
      </c>
      <c r="TVU3" s="1" t="s">
        <v>642</v>
      </c>
      <c r="TVV3" s="1" t="s">
        <v>642</v>
      </c>
      <c r="TVW3" s="1" t="s">
        <v>642</v>
      </c>
      <c r="TVX3" s="1" t="s">
        <v>642</v>
      </c>
      <c r="TVY3" s="1" t="s">
        <v>642</v>
      </c>
      <c r="TVZ3" s="1" t="s">
        <v>642</v>
      </c>
      <c r="TWA3" s="1" t="s">
        <v>642</v>
      </c>
      <c r="TWB3" s="1" t="s">
        <v>642</v>
      </c>
      <c r="TWC3" s="1" t="s">
        <v>642</v>
      </c>
      <c r="TWD3" s="1" t="s">
        <v>642</v>
      </c>
      <c r="TWE3" s="1" t="s">
        <v>642</v>
      </c>
      <c r="TWF3" s="1" t="s">
        <v>642</v>
      </c>
      <c r="TWG3" s="1" t="s">
        <v>642</v>
      </c>
      <c r="TWH3" s="1" t="s">
        <v>642</v>
      </c>
      <c r="TWI3" s="1" t="s">
        <v>642</v>
      </c>
      <c r="TWJ3" s="1" t="s">
        <v>642</v>
      </c>
      <c r="TWK3" s="1" t="s">
        <v>642</v>
      </c>
      <c r="TWL3" s="1" t="s">
        <v>642</v>
      </c>
      <c r="TWM3" s="1" t="s">
        <v>642</v>
      </c>
      <c r="TWN3" s="1" t="s">
        <v>642</v>
      </c>
      <c r="TWO3" s="1" t="s">
        <v>642</v>
      </c>
      <c r="TWP3" s="1" t="s">
        <v>642</v>
      </c>
      <c r="TWQ3" s="1" t="s">
        <v>642</v>
      </c>
      <c r="TWR3" s="1" t="s">
        <v>642</v>
      </c>
      <c r="TWS3" s="1" t="s">
        <v>642</v>
      </c>
      <c r="TWT3" s="1" t="s">
        <v>642</v>
      </c>
      <c r="TWU3" s="1" t="s">
        <v>642</v>
      </c>
      <c r="TWV3" s="1" t="s">
        <v>642</v>
      </c>
      <c r="TWW3" s="1" t="s">
        <v>642</v>
      </c>
      <c r="TWX3" s="1" t="s">
        <v>642</v>
      </c>
      <c r="TWY3" s="1" t="s">
        <v>642</v>
      </c>
      <c r="TWZ3" s="1" t="s">
        <v>642</v>
      </c>
      <c r="TXA3" s="1" t="s">
        <v>642</v>
      </c>
      <c r="TXB3" s="1" t="s">
        <v>642</v>
      </c>
      <c r="TXC3" s="1" t="s">
        <v>642</v>
      </c>
      <c r="TXD3" s="1" t="s">
        <v>642</v>
      </c>
      <c r="TXE3" s="1" t="s">
        <v>642</v>
      </c>
      <c r="TXF3" s="1" t="s">
        <v>642</v>
      </c>
      <c r="TXG3" s="1" t="s">
        <v>642</v>
      </c>
      <c r="TXH3" s="1" t="s">
        <v>642</v>
      </c>
      <c r="TXI3" s="1" t="s">
        <v>642</v>
      </c>
      <c r="TXJ3" s="1" t="s">
        <v>642</v>
      </c>
      <c r="TXK3" s="1" t="s">
        <v>642</v>
      </c>
      <c r="TXL3" s="1" t="s">
        <v>642</v>
      </c>
      <c r="TXM3" s="1" t="s">
        <v>642</v>
      </c>
      <c r="TXN3" s="1" t="s">
        <v>642</v>
      </c>
      <c r="TXO3" s="1" t="s">
        <v>642</v>
      </c>
      <c r="TXP3" s="1" t="s">
        <v>642</v>
      </c>
      <c r="TXQ3" s="1" t="s">
        <v>642</v>
      </c>
      <c r="TXR3" s="1" t="s">
        <v>642</v>
      </c>
      <c r="TXS3" s="1" t="s">
        <v>642</v>
      </c>
      <c r="TXT3" s="1" t="s">
        <v>642</v>
      </c>
      <c r="TXU3" s="1" t="s">
        <v>642</v>
      </c>
      <c r="TXV3" s="1" t="s">
        <v>642</v>
      </c>
      <c r="TXW3" s="1" t="s">
        <v>642</v>
      </c>
      <c r="TXX3" s="1" t="s">
        <v>642</v>
      </c>
      <c r="TXY3" s="1" t="s">
        <v>642</v>
      </c>
      <c r="TXZ3" s="1" t="s">
        <v>642</v>
      </c>
      <c r="TYA3" s="1" t="s">
        <v>642</v>
      </c>
      <c r="TYB3" s="1" t="s">
        <v>642</v>
      </c>
      <c r="TYC3" s="1" t="s">
        <v>642</v>
      </c>
      <c r="TYD3" s="1" t="s">
        <v>642</v>
      </c>
      <c r="TYE3" s="1" t="s">
        <v>642</v>
      </c>
      <c r="TYF3" s="1" t="s">
        <v>642</v>
      </c>
      <c r="TYG3" s="1" t="s">
        <v>642</v>
      </c>
      <c r="TYH3" s="1" t="s">
        <v>642</v>
      </c>
      <c r="TYI3" s="1" t="s">
        <v>642</v>
      </c>
      <c r="TYJ3" s="1" t="s">
        <v>642</v>
      </c>
      <c r="TYK3" s="1" t="s">
        <v>642</v>
      </c>
      <c r="TYL3" s="1" t="s">
        <v>642</v>
      </c>
      <c r="TYM3" s="1" t="s">
        <v>642</v>
      </c>
      <c r="TYN3" s="1" t="s">
        <v>642</v>
      </c>
      <c r="TYO3" s="1" t="s">
        <v>642</v>
      </c>
      <c r="TYP3" s="1" t="s">
        <v>642</v>
      </c>
      <c r="TYQ3" s="1" t="s">
        <v>642</v>
      </c>
      <c r="TYR3" s="1" t="s">
        <v>642</v>
      </c>
      <c r="TYS3" s="1" t="s">
        <v>642</v>
      </c>
      <c r="TYT3" s="1" t="s">
        <v>642</v>
      </c>
      <c r="TYU3" s="1" t="s">
        <v>642</v>
      </c>
      <c r="TYV3" s="1" t="s">
        <v>642</v>
      </c>
      <c r="TYW3" s="1" t="s">
        <v>642</v>
      </c>
      <c r="TYX3" s="1" t="s">
        <v>642</v>
      </c>
      <c r="TYY3" s="1" t="s">
        <v>642</v>
      </c>
      <c r="TYZ3" s="1" t="s">
        <v>642</v>
      </c>
      <c r="TZA3" s="1" t="s">
        <v>642</v>
      </c>
      <c r="TZB3" s="1" t="s">
        <v>642</v>
      </c>
      <c r="TZC3" s="1" t="s">
        <v>642</v>
      </c>
      <c r="TZD3" s="1" t="s">
        <v>642</v>
      </c>
      <c r="TZE3" s="1" t="s">
        <v>642</v>
      </c>
      <c r="TZF3" s="1" t="s">
        <v>642</v>
      </c>
      <c r="TZG3" s="1" t="s">
        <v>642</v>
      </c>
      <c r="TZH3" s="1" t="s">
        <v>642</v>
      </c>
      <c r="TZI3" s="1" t="s">
        <v>642</v>
      </c>
      <c r="TZJ3" s="1" t="s">
        <v>642</v>
      </c>
      <c r="TZK3" s="1" t="s">
        <v>642</v>
      </c>
      <c r="TZL3" s="1" t="s">
        <v>642</v>
      </c>
      <c r="TZM3" s="1" t="s">
        <v>642</v>
      </c>
      <c r="TZN3" s="1" t="s">
        <v>642</v>
      </c>
      <c r="TZO3" s="1" t="s">
        <v>642</v>
      </c>
      <c r="TZP3" s="1" t="s">
        <v>642</v>
      </c>
      <c r="TZQ3" s="1" t="s">
        <v>642</v>
      </c>
      <c r="TZR3" s="1" t="s">
        <v>642</v>
      </c>
      <c r="TZS3" s="1" t="s">
        <v>642</v>
      </c>
      <c r="TZT3" s="1" t="s">
        <v>642</v>
      </c>
      <c r="TZU3" s="1" t="s">
        <v>642</v>
      </c>
      <c r="TZV3" s="1" t="s">
        <v>642</v>
      </c>
      <c r="TZW3" s="1" t="s">
        <v>642</v>
      </c>
      <c r="TZX3" s="1" t="s">
        <v>642</v>
      </c>
      <c r="TZY3" s="1" t="s">
        <v>642</v>
      </c>
      <c r="TZZ3" s="1" t="s">
        <v>642</v>
      </c>
      <c r="UAA3" s="1" t="s">
        <v>642</v>
      </c>
      <c r="UAB3" s="1" t="s">
        <v>642</v>
      </c>
      <c r="UAC3" s="1" t="s">
        <v>642</v>
      </c>
      <c r="UAD3" s="1" t="s">
        <v>642</v>
      </c>
      <c r="UAE3" s="1" t="s">
        <v>642</v>
      </c>
      <c r="UAF3" s="1" t="s">
        <v>642</v>
      </c>
      <c r="UAG3" s="1" t="s">
        <v>642</v>
      </c>
      <c r="UAH3" s="1" t="s">
        <v>642</v>
      </c>
      <c r="UAI3" s="1" t="s">
        <v>642</v>
      </c>
      <c r="UAJ3" s="1" t="s">
        <v>642</v>
      </c>
      <c r="UAK3" s="1" t="s">
        <v>642</v>
      </c>
      <c r="UAL3" s="1" t="s">
        <v>642</v>
      </c>
      <c r="UAM3" s="1" t="s">
        <v>642</v>
      </c>
      <c r="UAN3" s="1" t="s">
        <v>642</v>
      </c>
      <c r="UAO3" s="1" t="s">
        <v>642</v>
      </c>
      <c r="UAP3" s="1" t="s">
        <v>642</v>
      </c>
      <c r="UAQ3" s="1" t="s">
        <v>642</v>
      </c>
      <c r="UAR3" s="1" t="s">
        <v>642</v>
      </c>
      <c r="UAS3" s="1" t="s">
        <v>642</v>
      </c>
      <c r="UAT3" s="1" t="s">
        <v>642</v>
      </c>
      <c r="UAU3" s="1" t="s">
        <v>642</v>
      </c>
      <c r="UAV3" s="1" t="s">
        <v>642</v>
      </c>
      <c r="UAW3" s="1" t="s">
        <v>642</v>
      </c>
      <c r="UAX3" s="1" t="s">
        <v>642</v>
      </c>
      <c r="UAY3" s="1" t="s">
        <v>642</v>
      </c>
      <c r="UAZ3" s="1" t="s">
        <v>642</v>
      </c>
      <c r="UBA3" s="1" t="s">
        <v>642</v>
      </c>
      <c r="UBB3" s="1" t="s">
        <v>642</v>
      </c>
      <c r="UBC3" s="1" t="s">
        <v>642</v>
      </c>
      <c r="UBD3" s="1" t="s">
        <v>642</v>
      </c>
      <c r="UBE3" s="1" t="s">
        <v>642</v>
      </c>
      <c r="UBF3" s="1" t="s">
        <v>642</v>
      </c>
      <c r="UBG3" s="1" t="s">
        <v>642</v>
      </c>
      <c r="UBH3" s="1" t="s">
        <v>642</v>
      </c>
      <c r="UBI3" s="1" t="s">
        <v>642</v>
      </c>
      <c r="UBJ3" s="1" t="s">
        <v>642</v>
      </c>
      <c r="UBK3" s="1" t="s">
        <v>642</v>
      </c>
      <c r="UBL3" s="1" t="s">
        <v>642</v>
      </c>
      <c r="UBM3" s="1" t="s">
        <v>642</v>
      </c>
      <c r="UBN3" s="1" t="s">
        <v>642</v>
      </c>
      <c r="UBO3" s="1" t="s">
        <v>642</v>
      </c>
      <c r="UBP3" s="1" t="s">
        <v>642</v>
      </c>
      <c r="UBQ3" s="1" t="s">
        <v>642</v>
      </c>
      <c r="UBR3" s="1" t="s">
        <v>642</v>
      </c>
      <c r="UBS3" s="1" t="s">
        <v>642</v>
      </c>
      <c r="UBT3" s="1" t="s">
        <v>642</v>
      </c>
      <c r="UBU3" s="1" t="s">
        <v>642</v>
      </c>
      <c r="UBV3" s="1" t="s">
        <v>642</v>
      </c>
      <c r="UBW3" s="1" t="s">
        <v>642</v>
      </c>
      <c r="UBX3" s="1" t="s">
        <v>642</v>
      </c>
      <c r="UBY3" s="1" t="s">
        <v>642</v>
      </c>
      <c r="UBZ3" s="1" t="s">
        <v>642</v>
      </c>
      <c r="UCA3" s="1" t="s">
        <v>642</v>
      </c>
      <c r="UCB3" s="1" t="s">
        <v>642</v>
      </c>
      <c r="UCC3" s="1" t="s">
        <v>642</v>
      </c>
      <c r="UCD3" s="1" t="s">
        <v>642</v>
      </c>
      <c r="UCE3" s="1" t="s">
        <v>642</v>
      </c>
      <c r="UCF3" s="1" t="s">
        <v>642</v>
      </c>
      <c r="UCG3" s="1" t="s">
        <v>642</v>
      </c>
      <c r="UCH3" s="1" t="s">
        <v>642</v>
      </c>
      <c r="UCI3" s="1" t="s">
        <v>642</v>
      </c>
      <c r="UCJ3" s="1" t="s">
        <v>642</v>
      </c>
      <c r="UCK3" s="1" t="s">
        <v>642</v>
      </c>
      <c r="UCL3" s="1" t="s">
        <v>642</v>
      </c>
      <c r="UCM3" s="1" t="s">
        <v>642</v>
      </c>
      <c r="UCN3" s="1" t="s">
        <v>642</v>
      </c>
      <c r="UCO3" s="1" t="s">
        <v>642</v>
      </c>
      <c r="UCP3" s="1" t="s">
        <v>642</v>
      </c>
      <c r="UCQ3" s="1" t="s">
        <v>642</v>
      </c>
      <c r="UCR3" s="1" t="s">
        <v>642</v>
      </c>
      <c r="UCS3" s="1" t="s">
        <v>642</v>
      </c>
      <c r="UCT3" s="1" t="s">
        <v>642</v>
      </c>
      <c r="UCU3" s="1" t="s">
        <v>642</v>
      </c>
      <c r="UCV3" s="1" t="s">
        <v>642</v>
      </c>
      <c r="UCW3" s="1" t="s">
        <v>642</v>
      </c>
      <c r="UCX3" s="1" t="s">
        <v>642</v>
      </c>
      <c r="UCY3" s="1" t="s">
        <v>642</v>
      </c>
      <c r="UCZ3" s="1" t="s">
        <v>642</v>
      </c>
      <c r="UDA3" s="1" t="s">
        <v>642</v>
      </c>
      <c r="UDB3" s="1" t="s">
        <v>642</v>
      </c>
      <c r="UDC3" s="1" t="s">
        <v>642</v>
      </c>
      <c r="UDD3" s="1" t="s">
        <v>642</v>
      </c>
      <c r="UDE3" s="1" t="s">
        <v>642</v>
      </c>
      <c r="UDF3" s="1" t="s">
        <v>642</v>
      </c>
      <c r="UDG3" s="1" t="s">
        <v>642</v>
      </c>
      <c r="UDH3" s="1" t="s">
        <v>642</v>
      </c>
      <c r="UDI3" s="1" t="s">
        <v>642</v>
      </c>
      <c r="UDJ3" s="1" t="s">
        <v>642</v>
      </c>
      <c r="UDK3" s="1" t="s">
        <v>642</v>
      </c>
      <c r="UDL3" s="1" t="s">
        <v>642</v>
      </c>
      <c r="UDM3" s="1" t="s">
        <v>642</v>
      </c>
      <c r="UDN3" s="1" t="s">
        <v>642</v>
      </c>
      <c r="UDO3" s="1" t="s">
        <v>642</v>
      </c>
      <c r="UDP3" s="1" t="s">
        <v>642</v>
      </c>
      <c r="UDQ3" s="1" t="s">
        <v>642</v>
      </c>
      <c r="UDR3" s="1" t="s">
        <v>642</v>
      </c>
      <c r="UDS3" s="1" t="s">
        <v>642</v>
      </c>
      <c r="UDT3" s="1" t="s">
        <v>642</v>
      </c>
      <c r="UDU3" s="1" t="s">
        <v>642</v>
      </c>
      <c r="UDV3" s="1" t="s">
        <v>642</v>
      </c>
      <c r="UDW3" s="1" t="s">
        <v>642</v>
      </c>
      <c r="UDX3" s="1" t="s">
        <v>642</v>
      </c>
      <c r="UDY3" s="1" t="s">
        <v>642</v>
      </c>
      <c r="UDZ3" s="1" t="s">
        <v>642</v>
      </c>
      <c r="UEA3" s="1" t="s">
        <v>642</v>
      </c>
      <c r="UEB3" s="1" t="s">
        <v>642</v>
      </c>
      <c r="UEC3" s="1" t="s">
        <v>642</v>
      </c>
      <c r="UED3" s="1" t="s">
        <v>642</v>
      </c>
      <c r="UEE3" s="1" t="s">
        <v>642</v>
      </c>
      <c r="UEF3" s="1" t="s">
        <v>642</v>
      </c>
      <c r="UEG3" s="1" t="s">
        <v>642</v>
      </c>
      <c r="UEH3" s="1" t="s">
        <v>642</v>
      </c>
      <c r="UEI3" s="1" t="s">
        <v>642</v>
      </c>
      <c r="UEJ3" s="1" t="s">
        <v>642</v>
      </c>
      <c r="UEK3" s="1" t="s">
        <v>642</v>
      </c>
      <c r="UEL3" s="1" t="s">
        <v>642</v>
      </c>
      <c r="UEM3" s="1" t="s">
        <v>642</v>
      </c>
      <c r="UEN3" s="1" t="s">
        <v>642</v>
      </c>
      <c r="UEO3" s="1" t="s">
        <v>642</v>
      </c>
      <c r="UEP3" s="1" t="s">
        <v>642</v>
      </c>
      <c r="UEQ3" s="1" t="s">
        <v>642</v>
      </c>
      <c r="UER3" s="1" t="s">
        <v>642</v>
      </c>
      <c r="UES3" s="1" t="s">
        <v>642</v>
      </c>
      <c r="UET3" s="1" t="s">
        <v>642</v>
      </c>
      <c r="UEU3" s="1" t="s">
        <v>642</v>
      </c>
      <c r="UEV3" s="1" t="s">
        <v>642</v>
      </c>
      <c r="UEW3" s="1" t="s">
        <v>642</v>
      </c>
      <c r="UEX3" s="1" t="s">
        <v>642</v>
      </c>
      <c r="UEY3" s="1" t="s">
        <v>642</v>
      </c>
      <c r="UEZ3" s="1" t="s">
        <v>642</v>
      </c>
      <c r="UFA3" s="1" t="s">
        <v>642</v>
      </c>
      <c r="UFB3" s="1" t="s">
        <v>642</v>
      </c>
      <c r="UFC3" s="1" t="s">
        <v>642</v>
      </c>
      <c r="UFD3" s="1" t="s">
        <v>642</v>
      </c>
      <c r="UFE3" s="1" t="s">
        <v>642</v>
      </c>
      <c r="UFF3" s="1" t="s">
        <v>642</v>
      </c>
      <c r="UFG3" s="1" t="s">
        <v>642</v>
      </c>
      <c r="UFH3" s="1" t="s">
        <v>642</v>
      </c>
      <c r="UFI3" s="1" t="s">
        <v>642</v>
      </c>
      <c r="UFJ3" s="1" t="s">
        <v>642</v>
      </c>
      <c r="UFK3" s="1" t="s">
        <v>642</v>
      </c>
      <c r="UFL3" s="1" t="s">
        <v>642</v>
      </c>
      <c r="UFM3" s="1" t="s">
        <v>642</v>
      </c>
      <c r="UFN3" s="1" t="s">
        <v>642</v>
      </c>
      <c r="UFO3" s="1" t="s">
        <v>642</v>
      </c>
      <c r="UFP3" s="1" t="s">
        <v>642</v>
      </c>
      <c r="UFQ3" s="1" t="s">
        <v>642</v>
      </c>
      <c r="UFR3" s="1" t="s">
        <v>642</v>
      </c>
      <c r="UFS3" s="1" t="s">
        <v>642</v>
      </c>
      <c r="UFT3" s="1" t="s">
        <v>642</v>
      </c>
      <c r="UFU3" s="1" t="s">
        <v>642</v>
      </c>
      <c r="UFV3" s="1" t="s">
        <v>642</v>
      </c>
      <c r="UFW3" s="1" t="s">
        <v>642</v>
      </c>
      <c r="UFX3" s="1" t="s">
        <v>642</v>
      </c>
      <c r="UFY3" s="1" t="s">
        <v>642</v>
      </c>
      <c r="UFZ3" s="1" t="s">
        <v>642</v>
      </c>
      <c r="UGA3" s="1" t="s">
        <v>642</v>
      </c>
      <c r="UGB3" s="1" t="s">
        <v>642</v>
      </c>
      <c r="UGC3" s="1" t="s">
        <v>642</v>
      </c>
      <c r="UGD3" s="1" t="s">
        <v>642</v>
      </c>
      <c r="UGE3" s="1" t="s">
        <v>642</v>
      </c>
      <c r="UGF3" s="1" t="s">
        <v>642</v>
      </c>
      <c r="UGG3" s="1" t="s">
        <v>642</v>
      </c>
      <c r="UGH3" s="1" t="s">
        <v>642</v>
      </c>
      <c r="UGI3" s="1" t="s">
        <v>642</v>
      </c>
      <c r="UGJ3" s="1" t="s">
        <v>642</v>
      </c>
      <c r="UGK3" s="1" t="s">
        <v>642</v>
      </c>
      <c r="UGL3" s="1" t="s">
        <v>642</v>
      </c>
      <c r="UGM3" s="1" t="s">
        <v>642</v>
      </c>
      <c r="UGN3" s="1" t="s">
        <v>642</v>
      </c>
      <c r="UGO3" s="1" t="s">
        <v>642</v>
      </c>
      <c r="UGP3" s="1" t="s">
        <v>642</v>
      </c>
      <c r="UGQ3" s="1" t="s">
        <v>642</v>
      </c>
      <c r="UGR3" s="1" t="s">
        <v>642</v>
      </c>
      <c r="UGS3" s="1" t="s">
        <v>642</v>
      </c>
      <c r="UGT3" s="1" t="s">
        <v>642</v>
      </c>
      <c r="UGU3" s="1" t="s">
        <v>642</v>
      </c>
      <c r="UGV3" s="1" t="s">
        <v>642</v>
      </c>
      <c r="UGW3" s="1" t="s">
        <v>642</v>
      </c>
      <c r="UGX3" s="1" t="s">
        <v>642</v>
      </c>
      <c r="UGY3" s="1" t="s">
        <v>642</v>
      </c>
      <c r="UGZ3" s="1" t="s">
        <v>642</v>
      </c>
      <c r="UHA3" s="1" t="s">
        <v>642</v>
      </c>
      <c r="UHB3" s="1" t="s">
        <v>642</v>
      </c>
      <c r="UHC3" s="1" t="s">
        <v>642</v>
      </c>
      <c r="UHD3" s="1" t="s">
        <v>642</v>
      </c>
      <c r="UHE3" s="1" t="s">
        <v>642</v>
      </c>
      <c r="UHF3" s="1" t="s">
        <v>642</v>
      </c>
      <c r="UHG3" s="1" t="s">
        <v>642</v>
      </c>
      <c r="UHH3" s="1" t="s">
        <v>642</v>
      </c>
      <c r="UHI3" s="1" t="s">
        <v>642</v>
      </c>
      <c r="UHJ3" s="1" t="s">
        <v>642</v>
      </c>
      <c r="UHK3" s="1" t="s">
        <v>642</v>
      </c>
      <c r="UHL3" s="1" t="s">
        <v>642</v>
      </c>
      <c r="UHM3" s="1" t="s">
        <v>642</v>
      </c>
      <c r="UHN3" s="1" t="s">
        <v>642</v>
      </c>
      <c r="UHO3" s="1" t="s">
        <v>642</v>
      </c>
      <c r="UHP3" s="1" t="s">
        <v>642</v>
      </c>
      <c r="UHQ3" s="1" t="s">
        <v>642</v>
      </c>
      <c r="UHR3" s="1" t="s">
        <v>642</v>
      </c>
      <c r="UHS3" s="1" t="s">
        <v>642</v>
      </c>
      <c r="UHT3" s="1" t="s">
        <v>642</v>
      </c>
      <c r="UHU3" s="1" t="s">
        <v>642</v>
      </c>
      <c r="UHV3" s="1" t="s">
        <v>642</v>
      </c>
      <c r="UHW3" s="1" t="s">
        <v>642</v>
      </c>
      <c r="UHX3" s="1" t="s">
        <v>642</v>
      </c>
      <c r="UHY3" s="1" t="s">
        <v>642</v>
      </c>
      <c r="UHZ3" s="1" t="s">
        <v>642</v>
      </c>
      <c r="UIA3" s="1" t="s">
        <v>642</v>
      </c>
      <c r="UIB3" s="1" t="s">
        <v>642</v>
      </c>
      <c r="UIC3" s="1" t="s">
        <v>642</v>
      </c>
      <c r="UID3" s="1" t="s">
        <v>642</v>
      </c>
      <c r="UIE3" s="1" t="s">
        <v>642</v>
      </c>
      <c r="UIF3" s="1" t="s">
        <v>642</v>
      </c>
      <c r="UIG3" s="1" t="s">
        <v>642</v>
      </c>
      <c r="UIH3" s="1" t="s">
        <v>642</v>
      </c>
      <c r="UII3" s="1" t="s">
        <v>642</v>
      </c>
      <c r="UIJ3" s="1" t="s">
        <v>642</v>
      </c>
      <c r="UIK3" s="1" t="s">
        <v>642</v>
      </c>
      <c r="UIL3" s="1" t="s">
        <v>642</v>
      </c>
      <c r="UIM3" s="1" t="s">
        <v>642</v>
      </c>
      <c r="UIN3" s="1" t="s">
        <v>642</v>
      </c>
      <c r="UIO3" s="1" t="s">
        <v>642</v>
      </c>
      <c r="UIP3" s="1" t="s">
        <v>642</v>
      </c>
      <c r="UIQ3" s="1" t="s">
        <v>642</v>
      </c>
      <c r="UIR3" s="1" t="s">
        <v>642</v>
      </c>
      <c r="UIS3" s="1" t="s">
        <v>642</v>
      </c>
      <c r="UIT3" s="1" t="s">
        <v>642</v>
      </c>
      <c r="UIU3" s="1" t="s">
        <v>642</v>
      </c>
      <c r="UIV3" s="1" t="s">
        <v>642</v>
      </c>
      <c r="UIW3" s="1" t="s">
        <v>642</v>
      </c>
      <c r="UIX3" s="1" t="s">
        <v>642</v>
      </c>
      <c r="UIY3" s="1" t="s">
        <v>642</v>
      </c>
      <c r="UIZ3" s="1" t="s">
        <v>642</v>
      </c>
      <c r="UJA3" s="1" t="s">
        <v>642</v>
      </c>
      <c r="UJB3" s="1" t="s">
        <v>642</v>
      </c>
      <c r="UJC3" s="1" t="s">
        <v>642</v>
      </c>
      <c r="UJD3" s="1" t="s">
        <v>642</v>
      </c>
      <c r="UJE3" s="1" t="s">
        <v>642</v>
      </c>
      <c r="UJF3" s="1" t="s">
        <v>642</v>
      </c>
      <c r="UJG3" s="1" t="s">
        <v>642</v>
      </c>
      <c r="UJH3" s="1" t="s">
        <v>642</v>
      </c>
      <c r="UJI3" s="1" t="s">
        <v>642</v>
      </c>
      <c r="UJJ3" s="1" t="s">
        <v>642</v>
      </c>
      <c r="UJK3" s="1" t="s">
        <v>642</v>
      </c>
      <c r="UJL3" s="1" t="s">
        <v>642</v>
      </c>
      <c r="UJM3" s="1" t="s">
        <v>642</v>
      </c>
      <c r="UJN3" s="1" t="s">
        <v>642</v>
      </c>
      <c r="UJO3" s="1" t="s">
        <v>642</v>
      </c>
      <c r="UJP3" s="1" t="s">
        <v>642</v>
      </c>
      <c r="UJQ3" s="1" t="s">
        <v>642</v>
      </c>
      <c r="UJR3" s="1" t="s">
        <v>642</v>
      </c>
      <c r="UJS3" s="1" t="s">
        <v>642</v>
      </c>
      <c r="UJT3" s="1" t="s">
        <v>642</v>
      </c>
      <c r="UJU3" s="1" t="s">
        <v>642</v>
      </c>
      <c r="UJV3" s="1" t="s">
        <v>642</v>
      </c>
      <c r="UJW3" s="1" t="s">
        <v>642</v>
      </c>
      <c r="UJX3" s="1" t="s">
        <v>642</v>
      </c>
      <c r="UJY3" s="1" t="s">
        <v>642</v>
      </c>
      <c r="UJZ3" s="1" t="s">
        <v>642</v>
      </c>
      <c r="UKA3" s="1" t="s">
        <v>642</v>
      </c>
      <c r="UKB3" s="1" t="s">
        <v>642</v>
      </c>
      <c r="UKC3" s="1" t="s">
        <v>642</v>
      </c>
      <c r="UKD3" s="1" t="s">
        <v>642</v>
      </c>
      <c r="UKE3" s="1" t="s">
        <v>642</v>
      </c>
      <c r="UKF3" s="1" t="s">
        <v>642</v>
      </c>
      <c r="UKG3" s="1" t="s">
        <v>642</v>
      </c>
      <c r="UKH3" s="1" t="s">
        <v>642</v>
      </c>
      <c r="UKI3" s="1" t="s">
        <v>642</v>
      </c>
      <c r="UKJ3" s="1" t="s">
        <v>642</v>
      </c>
      <c r="UKK3" s="1" t="s">
        <v>642</v>
      </c>
      <c r="UKL3" s="1" t="s">
        <v>642</v>
      </c>
      <c r="UKM3" s="1" t="s">
        <v>642</v>
      </c>
      <c r="UKN3" s="1" t="s">
        <v>642</v>
      </c>
      <c r="UKO3" s="1" t="s">
        <v>642</v>
      </c>
      <c r="UKP3" s="1" t="s">
        <v>642</v>
      </c>
      <c r="UKQ3" s="1" t="s">
        <v>642</v>
      </c>
      <c r="UKR3" s="1" t="s">
        <v>642</v>
      </c>
      <c r="UKS3" s="1" t="s">
        <v>642</v>
      </c>
      <c r="UKT3" s="1" t="s">
        <v>642</v>
      </c>
      <c r="UKU3" s="1" t="s">
        <v>642</v>
      </c>
      <c r="UKV3" s="1" t="s">
        <v>642</v>
      </c>
      <c r="UKW3" s="1" t="s">
        <v>642</v>
      </c>
      <c r="UKX3" s="1" t="s">
        <v>642</v>
      </c>
      <c r="UKY3" s="1" t="s">
        <v>642</v>
      </c>
      <c r="UKZ3" s="1" t="s">
        <v>642</v>
      </c>
      <c r="ULA3" s="1" t="s">
        <v>642</v>
      </c>
      <c r="ULB3" s="1" t="s">
        <v>642</v>
      </c>
      <c r="ULC3" s="1" t="s">
        <v>642</v>
      </c>
      <c r="ULD3" s="1" t="s">
        <v>642</v>
      </c>
      <c r="ULE3" s="1" t="s">
        <v>642</v>
      </c>
      <c r="ULF3" s="1" t="s">
        <v>642</v>
      </c>
      <c r="ULG3" s="1" t="s">
        <v>642</v>
      </c>
      <c r="ULH3" s="1" t="s">
        <v>642</v>
      </c>
      <c r="ULI3" s="1" t="s">
        <v>642</v>
      </c>
      <c r="ULJ3" s="1" t="s">
        <v>642</v>
      </c>
      <c r="ULK3" s="1" t="s">
        <v>642</v>
      </c>
      <c r="ULL3" s="1" t="s">
        <v>642</v>
      </c>
      <c r="ULM3" s="1" t="s">
        <v>642</v>
      </c>
      <c r="ULN3" s="1" t="s">
        <v>642</v>
      </c>
      <c r="ULO3" s="1" t="s">
        <v>642</v>
      </c>
      <c r="ULP3" s="1" t="s">
        <v>642</v>
      </c>
      <c r="ULQ3" s="1" t="s">
        <v>642</v>
      </c>
      <c r="ULR3" s="1" t="s">
        <v>642</v>
      </c>
      <c r="ULS3" s="1" t="s">
        <v>642</v>
      </c>
      <c r="ULT3" s="1" t="s">
        <v>642</v>
      </c>
      <c r="ULU3" s="1" t="s">
        <v>642</v>
      </c>
      <c r="ULV3" s="1" t="s">
        <v>642</v>
      </c>
      <c r="ULW3" s="1" t="s">
        <v>642</v>
      </c>
      <c r="ULX3" s="1" t="s">
        <v>642</v>
      </c>
      <c r="ULY3" s="1" t="s">
        <v>642</v>
      </c>
      <c r="ULZ3" s="1" t="s">
        <v>642</v>
      </c>
      <c r="UMA3" s="1" t="s">
        <v>642</v>
      </c>
      <c r="UMB3" s="1" t="s">
        <v>642</v>
      </c>
      <c r="UMC3" s="1" t="s">
        <v>642</v>
      </c>
      <c r="UMD3" s="1" t="s">
        <v>642</v>
      </c>
      <c r="UME3" s="1" t="s">
        <v>642</v>
      </c>
      <c r="UMF3" s="1" t="s">
        <v>642</v>
      </c>
      <c r="UMG3" s="1" t="s">
        <v>642</v>
      </c>
      <c r="UMH3" s="1" t="s">
        <v>642</v>
      </c>
      <c r="UMI3" s="1" t="s">
        <v>642</v>
      </c>
      <c r="UMJ3" s="1" t="s">
        <v>642</v>
      </c>
      <c r="UMK3" s="1" t="s">
        <v>642</v>
      </c>
      <c r="UML3" s="1" t="s">
        <v>642</v>
      </c>
      <c r="UMM3" s="1" t="s">
        <v>642</v>
      </c>
      <c r="UMN3" s="1" t="s">
        <v>642</v>
      </c>
      <c r="UMO3" s="1" t="s">
        <v>642</v>
      </c>
      <c r="UMP3" s="1" t="s">
        <v>642</v>
      </c>
      <c r="UMQ3" s="1" t="s">
        <v>642</v>
      </c>
      <c r="UMR3" s="1" t="s">
        <v>642</v>
      </c>
      <c r="UMS3" s="1" t="s">
        <v>642</v>
      </c>
      <c r="UMT3" s="1" t="s">
        <v>642</v>
      </c>
      <c r="UMU3" s="1" t="s">
        <v>642</v>
      </c>
      <c r="UMV3" s="1" t="s">
        <v>642</v>
      </c>
      <c r="UMW3" s="1" t="s">
        <v>642</v>
      </c>
      <c r="UMX3" s="1" t="s">
        <v>642</v>
      </c>
      <c r="UMY3" s="1" t="s">
        <v>642</v>
      </c>
      <c r="UMZ3" s="1" t="s">
        <v>642</v>
      </c>
      <c r="UNA3" s="1" t="s">
        <v>642</v>
      </c>
      <c r="UNB3" s="1" t="s">
        <v>642</v>
      </c>
      <c r="UNC3" s="1" t="s">
        <v>642</v>
      </c>
      <c r="UND3" s="1" t="s">
        <v>642</v>
      </c>
      <c r="UNE3" s="1" t="s">
        <v>642</v>
      </c>
      <c r="UNF3" s="1" t="s">
        <v>642</v>
      </c>
      <c r="UNG3" s="1" t="s">
        <v>642</v>
      </c>
      <c r="UNH3" s="1" t="s">
        <v>642</v>
      </c>
      <c r="UNI3" s="1" t="s">
        <v>642</v>
      </c>
      <c r="UNJ3" s="1" t="s">
        <v>642</v>
      </c>
      <c r="UNK3" s="1" t="s">
        <v>642</v>
      </c>
      <c r="UNL3" s="1" t="s">
        <v>642</v>
      </c>
      <c r="UNM3" s="1" t="s">
        <v>642</v>
      </c>
      <c r="UNN3" s="1" t="s">
        <v>642</v>
      </c>
      <c r="UNO3" s="1" t="s">
        <v>642</v>
      </c>
      <c r="UNP3" s="1" t="s">
        <v>642</v>
      </c>
      <c r="UNQ3" s="1" t="s">
        <v>642</v>
      </c>
      <c r="UNR3" s="1" t="s">
        <v>642</v>
      </c>
      <c r="UNS3" s="1" t="s">
        <v>642</v>
      </c>
      <c r="UNT3" s="1" t="s">
        <v>642</v>
      </c>
      <c r="UNU3" s="1" t="s">
        <v>642</v>
      </c>
      <c r="UNV3" s="1" t="s">
        <v>642</v>
      </c>
      <c r="UNW3" s="1" t="s">
        <v>642</v>
      </c>
      <c r="UNX3" s="1" t="s">
        <v>642</v>
      </c>
      <c r="UNY3" s="1" t="s">
        <v>642</v>
      </c>
      <c r="UNZ3" s="1" t="s">
        <v>642</v>
      </c>
      <c r="UOA3" s="1" t="s">
        <v>642</v>
      </c>
      <c r="UOB3" s="1" t="s">
        <v>642</v>
      </c>
      <c r="UOC3" s="1" t="s">
        <v>642</v>
      </c>
      <c r="UOD3" s="1" t="s">
        <v>642</v>
      </c>
      <c r="UOE3" s="1" t="s">
        <v>642</v>
      </c>
      <c r="UOF3" s="1" t="s">
        <v>642</v>
      </c>
      <c r="UOG3" s="1" t="s">
        <v>642</v>
      </c>
      <c r="UOH3" s="1" t="s">
        <v>642</v>
      </c>
      <c r="UOI3" s="1" t="s">
        <v>642</v>
      </c>
      <c r="UOJ3" s="1" t="s">
        <v>642</v>
      </c>
      <c r="UOK3" s="1" t="s">
        <v>642</v>
      </c>
      <c r="UOL3" s="1" t="s">
        <v>642</v>
      </c>
      <c r="UOM3" s="1" t="s">
        <v>642</v>
      </c>
      <c r="UON3" s="1" t="s">
        <v>642</v>
      </c>
      <c r="UOO3" s="1" t="s">
        <v>642</v>
      </c>
      <c r="UOP3" s="1" t="s">
        <v>642</v>
      </c>
      <c r="UOQ3" s="1" t="s">
        <v>642</v>
      </c>
      <c r="UOR3" s="1" t="s">
        <v>642</v>
      </c>
      <c r="UOS3" s="1" t="s">
        <v>642</v>
      </c>
      <c r="UOT3" s="1" t="s">
        <v>642</v>
      </c>
      <c r="UOU3" s="1" t="s">
        <v>642</v>
      </c>
      <c r="UOV3" s="1" t="s">
        <v>642</v>
      </c>
      <c r="UOW3" s="1" t="s">
        <v>642</v>
      </c>
      <c r="UOX3" s="1" t="s">
        <v>642</v>
      </c>
      <c r="UOY3" s="1" t="s">
        <v>642</v>
      </c>
      <c r="UOZ3" s="1" t="s">
        <v>642</v>
      </c>
      <c r="UPA3" s="1" t="s">
        <v>642</v>
      </c>
      <c r="UPB3" s="1" t="s">
        <v>642</v>
      </c>
      <c r="UPC3" s="1" t="s">
        <v>642</v>
      </c>
      <c r="UPD3" s="1" t="s">
        <v>642</v>
      </c>
      <c r="UPE3" s="1" t="s">
        <v>642</v>
      </c>
      <c r="UPF3" s="1" t="s">
        <v>642</v>
      </c>
      <c r="UPG3" s="1" t="s">
        <v>642</v>
      </c>
      <c r="UPH3" s="1" t="s">
        <v>642</v>
      </c>
      <c r="UPI3" s="1" t="s">
        <v>642</v>
      </c>
      <c r="UPJ3" s="1" t="s">
        <v>642</v>
      </c>
      <c r="UPK3" s="1" t="s">
        <v>642</v>
      </c>
      <c r="UPL3" s="1" t="s">
        <v>642</v>
      </c>
      <c r="UPM3" s="1" t="s">
        <v>642</v>
      </c>
      <c r="UPN3" s="1" t="s">
        <v>642</v>
      </c>
      <c r="UPO3" s="1" t="s">
        <v>642</v>
      </c>
      <c r="UPP3" s="1" t="s">
        <v>642</v>
      </c>
      <c r="UPQ3" s="1" t="s">
        <v>642</v>
      </c>
      <c r="UPR3" s="1" t="s">
        <v>642</v>
      </c>
      <c r="UPS3" s="1" t="s">
        <v>642</v>
      </c>
      <c r="UPT3" s="1" t="s">
        <v>642</v>
      </c>
      <c r="UPU3" s="1" t="s">
        <v>642</v>
      </c>
      <c r="UPV3" s="1" t="s">
        <v>642</v>
      </c>
      <c r="UPW3" s="1" t="s">
        <v>642</v>
      </c>
      <c r="UPX3" s="1" t="s">
        <v>642</v>
      </c>
      <c r="UPY3" s="1" t="s">
        <v>642</v>
      </c>
      <c r="UPZ3" s="1" t="s">
        <v>642</v>
      </c>
      <c r="UQA3" s="1" t="s">
        <v>642</v>
      </c>
      <c r="UQB3" s="1" t="s">
        <v>642</v>
      </c>
      <c r="UQC3" s="1" t="s">
        <v>642</v>
      </c>
      <c r="UQD3" s="1" t="s">
        <v>642</v>
      </c>
      <c r="UQE3" s="1" t="s">
        <v>642</v>
      </c>
      <c r="UQF3" s="1" t="s">
        <v>642</v>
      </c>
      <c r="UQG3" s="1" t="s">
        <v>642</v>
      </c>
      <c r="UQH3" s="1" t="s">
        <v>642</v>
      </c>
      <c r="UQI3" s="1" t="s">
        <v>642</v>
      </c>
      <c r="UQJ3" s="1" t="s">
        <v>642</v>
      </c>
      <c r="UQK3" s="1" t="s">
        <v>642</v>
      </c>
      <c r="UQL3" s="1" t="s">
        <v>642</v>
      </c>
      <c r="UQM3" s="1" t="s">
        <v>642</v>
      </c>
      <c r="UQN3" s="1" t="s">
        <v>642</v>
      </c>
      <c r="UQO3" s="1" t="s">
        <v>642</v>
      </c>
      <c r="UQP3" s="1" t="s">
        <v>642</v>
      </c>
      <c r="UQQ3" s="1" t="s">
        <v>642</v>
      </c>
      <c r="UQR3" s="1" t="s">
        <v>642</v>
      </c>
      <c r="UQS3" s="1" t="s">
        <v>642</v>
      </c>
      <c r="UQT3" s="1" t="s">
        <v>642</v>
      </c>
      <c r="UQU3" s="1" t="s">
        <v>642</v>
      </c>
      <c r="UQV3" s="1" t="s">
        <v>642</v>
      </c>
      <c r="UQW3" s="1" t="s">
        <v>642</v>
      </c>
      <c r="UQX3" s="1" t="s">
        <v>642</v>
      </c>
      <c r="UQY3" s="1" t="s">
        <v>642</v>
      </c>
      <c r="UQZ3" s="1" t="s">
        <v>642</v>
      </c>
      <c r="URA3" s="1" t="s">
        <v>642</v>
      </c>
      <c r="URB3" s="1" t="s">
        <v>642</v>
      </c>
      <c r="URC3" s="1" t="s">
        <v>642</v>
      </c>
      <c r="URD3" s="1" t="s">
        <v>642</v>
      </c>
      <c r="URE3" s="1" t="s">
        <v>642</v>
      </c>
      <c r="URF3" s="1" t="s">
        <v>642</v>
      </c>
      <c r="URG3" s="1" t="s">
        <v>642</v>
      </c>
      <c r="URH3" s="1" t="s">
        <v>642</v>
      </c>
      <c r="URI3" s="1" t="s">
        <v>642</v>
      </c>
      <c r="URJ3" s="1" t="s">
        <v>642</v>
      </c>
      <c r="URK3" s="1" t="s">
        <v>642</v>
      </c>
      <c r="URL3" s="1" t="s">
        <v>642</v>
      </c>
      <c r="URM3" s="1" t="s">
        <v>642</v>
      </c>
      <c r="URN3" s="1" t="s">
        <v>642</v>
      </c>
      <c r="URO3" s="1" t="s">
        <v>642</v>
      </c>
      <c r="URP3" s="1" t="s">
        <v>642</v>
      </c>
      <c r="URQ3" s="1" t="s">
        <v>642</v>
      </c>
      <c r="URR3" s="1" t="s">
        <v>642</v>
      </c>
      <c r="URS3" s="1" t="s">
        <v>642</v>
      </c>
      <c r="URT3" s="1" t="s">
        <v>642</v>
      </c>
      <c r="URU3" s="1" t="s">
        <v>642</v>
      </c>
      <c r="URV3" s="1" t="s">
        <v>642</v>
      </c>
      <c r="URW3" s="1" t="s">
        <v>642</v>
      </c>
      <c r="URX3" s="1" t="s">
        <v>642</v>
      </c>
      <c r="URY3" s="1" t="s">
        <v>642</v>
      </c>
      <c r="URZ3" s="1" t="s">
        <v>642</v>
      </c>
      <c r="USA3" s="1" t="s">
        <v>642</v>
      </c>
      <c r="USB3" s="1" t="s">
        <v>642</v>
      </c>
      <c r="USC3" s="1" t="s">
        <v>642</v>
      </c>
      <c r="USD3" s="1" t="s">
        <v>642</v>
      </c>
      <c r="USE3" s="1" t="s">
        <v>642</v>
      </c>
      <c r="USF3" s="1" t="s">
        <v>642</v>
      </c>
      <c r="USG3" s="1" t="s">
        <v>642</v>
      </c>
      <c r="USH3" s="1" t="s">
        <v>642</v>
      </c>
      <c r="USI3" s="1" t="s">
        <v>642</v>
      </c>
      <c r="USJ3" s="1" t="s">
        <v>642</v>
      </c>
      <c r="USK3" s="1" t="s">
        <v>642</v>
      </c>
      <c r="USL3" s="1" t="s">
        <v>642</v>
      </c>
      <c r="USM3" s="1" t="s">
        <v>642</v>
      </c>
      <c r="USN3" s="1" t="s">
        <v>642</v>
      </c>
      <c r="USO3" s="1" t="s">
        <v>642</v>
      </c>
      <c r="USP3" s="1" t="s">
        <v>642</v>
      </c>
      <c r="USQ3" s="1" t="s">
        <v>642</v>
      </c>
      <c r="USR3" s="1" t="s">
        <v>642</v>
      </c>
      <c r="USS3" s="1" t="s">
        <v>642</v>
      </c>
      <c r="UST3" s="1" t="s">
        <v>642</v>
      </c>
      <c r="USU3" s="1" t="s">
        <v>642</v>
      </c>
      <c r="USV3" s="1" t="s">
        <v>642</v>
      </c>
      <c r="USW3" s="1" t="s">
        <v>642</v>
      </c>
      <c r="USX3" s="1" t="s">
        <v>642</v>
      </c>
      <c r="USY3" s="1" t="s">
        <v>642</v>
      </c>
      <c r="USZ3" s="1" t="s">
        <v>642</v>
      </c>
      <c r="UTA3" s="1" t="s">
        <v>642</v>
      </c>
      <c r="UTB3" s="1" t="s">
        <v>642</v>
      </c>
      <c r="UTC3" s="1" t="s">
        <v>642</v>
      </c>
      <c r="UTD3" s="1" t="s">
        <v>642</v>
      </c>
      <c r="UTE3" s="1" t="s">
        <v>642</v>
      </c>
      <c r="UTF3" s="1" t="s">
        <v>642</v>
      </c>
      <c r="UTG3" s="1" t="s">
        <v>642</v>
      </c>
      <c r="UTH3" s="1" t="s">
        <v>642</v>
      </c>
      <c r="UTI3" s="1" t="s">
        <v>642</v>
      </c>
      <c r="UTJ3" s="1" t="s">
        <v>642</v>
      </c>
      <c r="UTK3" s="1" t="s">
        <v>642</v>
      </c>
      <c r="UTL3" s="1" t="s">
        <v>642</v>
      </c>
      <c r="UTM3" s="1" t="s">
        <v>642</v>
      </c>
      <c r="UTN3" s="1" t="s">
        <v>642</v>
      </c>
      <c r="UTO3" s="1" t="s">
        <v>642</v>
      </c>
      <c r="UTP3" s="1" t="s">
        <v>642</v>
      </c>
      <c r="UTQ3" s="1" t="s">
        <v>642</v>
      </c>
      <c r="UTR3" s="1" t="s">
        <v>642</v>
      </c>
      <c r="UTS3" s="1" t="s">
        <v>642</v>
      </c>
      <c r="UTT3" s="1" t="s">
        <v>642</v>
      </c>
      <c r="UTU3" s="1" t="s">
        <v>642</v>
      </c>
      <c r="UTV3" s="1" t="s">
        <v>642</v>
      </c>
      <c r="UTW3" s="1" t="s">
        <v>642</v>
      </c>
      <c r="UTX3" s="1" t="s">
        <v>642</v>
      </c>
      <c r="UTY3" s="1" t="s">
        <v>642</v>
      </c>
      <c r="UTZ3" s="1" t="s">
        <v>642</v>
      </c>
      <c r="UUA3" s="1" t="s">
        <v>642</v>
      </c>
      <c r="UUB3" s="1" t="s">
        <v>642</v>
      </c>
      <c r="UUC3" s="1" t="s">
        <v>642</v>
      </c>
      <c r="UUD3" s="1" t="s">
        <v>642</v>
      </c>
      <c r="UUE3" s="1" t="s">
        <v>642</v>
      </c>
      <c r="UUF3" s="1" t="s">
        <v>642</v>
      </c>
      <c r="UUG3" s="1" t="s">
        <v>642</v>
      </c>
      <c r="UUH3" s="1" t="s">
        <v>642</v>
      </c>
      <c r="UUI3" s="1" t="s">
        <v>642</v>
      </c>
      <c r="UUJ3" s="1" t="s">
        <v>642</v>
      </c>
      <c r="UUK3" s="1" t="s">
        <v>642</v>
      </c>
      <c r="UUL3" s="1" t="s">
        <v>642</v>
      </c>
      <c r="UUM3" s="1" t="s">
        <v>642</v>
      </c>
      <c r="UUN3" s="1" t="s">
        <v>642</v>
      </c>
      <c r="UUO3" s="1" t="s">
        <v>642</v>
      </c>
      <c r="UUP3" s="1" t="s">
        <v>642</v>
      </c>
      <c r="UUQ3" s="1" t="s">
        <v>642</v>
      </c>
      <c r="UUR3" s="1" t="s">
        <v>642</v>
      </c>
      <c r="UUS3" s="1" t="s">
        <v>642</v>
      </c>
      <c r="UUT3" s="1" t="s">
        <v>642</v>
      </c>
      <c r="UUU3" s="1" t="s">
        <v>642</v>
      </c>
      <c r="UUV3" s="1" t="s">
        <v>642</v>
      </c>
      <c r="UUW3" s="1" t="s">
        <v>642</v>
      </c>
      <c r="UUX3" s="1" t="s">
        <v>642</v>
      </c>
      <c r="UUY3" s="1" t="s">
        <v>642</v>
      </c>
      <c r="UUZ3" s="1" t="s">
        <v>642</v>
      </c>
      <c r="UVA3" s="1" t="s">
        <v>642</v>
      </c>
      <c r="UVB3" s="1" t="s">
        <v>642</v>
      </c>
      <c r="UVC3" s="1" t="s">
        <v>642</v>
      </c>
      <c r="UVD3" s="1" t="s">
        <v>642</v>
      </c>
      <c r="UVE3" s="1" t="s">
        <v>642</v>
      </c>
      <c r="UVF3" s="1" t="s">
        <v>642</v>
      </c>
      <c r="UVG3" s="1" t="s">
        <v>642</v>
      </c>
      <c r="UVH3" s="1" t="s">
        <v>642</v>
      </c>
      <c r="UVI3" s="1" t="s">
        <v>642</v>
      </c>
      <c r="UVJ3" s="1" t="s">
        <v>642</v>
      </c>
      <c r="UVK3" s="1" t="s">
        <v>642</v>
      </c>
      <c r="UVL3" s="1" t="s">
        <v>642</v>
      </c>
      <c r="UVM3" s="1" t="s">
        <v>642</v>
      </c>
      <c r="UVN3" s="1" t="s">
        <v>642</v>
      </c>
      <c r="UVO3" s="1" t="s">
        <v>642</v>
      </c>
      <c r="UVP3" s="1" t="s">
        <v>642</v>
      </c>
      <c r="UVQ3" s="1" t="s">
        <v>642</v>
      </c>
      <c r="UVR3" s="1" t="s">
        <v>642</v>
      </c>
      <c r="UVS3" s="1" t="s">
        <v>642</v>
      </c>
      <c r="UVT3" s="1" t="s">
        <v>642</v>
      </c>
      <c r="UVU3" s="1" t="s">
        <v>642</v>
      </c>
      <c r="UVV3" s="1" t="s">
        <v>642</v>
      </c>
      <c r="UVW3" s="1" t="s">
        <v>642</v>
      </c>
      <c r="UVX3" s="1" t="s">
        <v>642</v>
      </c>
      <c r="UVY3" s="1" t="s">
        <v>642</v>
      </c>
      <c r="UVZ3" s="1" t="s">
        <v>642</v>
      </c>
      <c r="UWA3" s="1" t="s">
        <v>642</v>
      </c>
      <c r="UWB3" s="1" t="s">
        <v>642</v>
      </c>
      <c r="UWC3" s="1" t="s">
        <v>642</v>
      </c>
      <c r="UWD3" s="1" t="s">
        <v>642</v>
      </c>
      <c r="UWE3" s="1" t="s">
        <v>642</v>
      </c>
      <c r="UWF3" s="1" t="s">
        <v>642</v>
      </c>
      <c r="UWG3" s="1" t="s">
        <v>642</v>
      </c>
      <c r="UWH3" s="1" t="s">
        <v>642</v>
      </c>
      <c r="UWI3" s="1" t="s">
        <v>642</v>
      </c>
      <c r="UWJ3" s="1" t="s">
        <v>642</v>
      </c>
      <c r="UWK3" s="1" t="s">
        <v>642</v>
      </c>
      <c r="UWL3" s="1" t="s">
        <v>642</v>
      </c>
      <c r="UWM3" s="1" t="s">
        <v>642</v>
      </c>
      <c r="UWN3" s="1" t="s">
        <v>642</v>
      </c>
      <c r="UWO3" s="1" t="s">
        <v>642</v>
      </c>
      <c r="UWP3" s="1" t="s">
        <v>642</v>
      </c>
      <c r="UWQ3" s="1" t="s">
        <v>642</v>
      </c>
      <c r="UWR3" s="1" t="s">
        <v>642</v>
      </c>
      <c r="UWS3" s="1" t="s">
        <v>642</v>
      </c>
      <c r="UWT3" s="1" t="s">
        <v>642</v>
      </c>
      <c r="UWU3" s="1" t="s">
        <v>642</v>
      </c>
      <c r="UWV3" s="1" t="s">
        <v>642</v>
      </c>
      <c r="UWW3" s="1" t="s">
        <v>642</v>
      </c>
      <c r="UWX3" s="1" t="s">
        <v>642</v>
      </c>
      <c r="UWY3" s="1" t="s">
        <v>642</v>
      </c>
      <c r="UWZ3" s="1" t="s">
        <v>642</v>
      </c>
      <c r="UXA3" s="1" t="s">
        <v>642</v>
      </c>
      <c r="UXB3" s="1" t="s">
        <v>642</v>
      </c>
      <c r="UXC3" s="1" t="s">
        <v>642</v>
      </c>
      <c r="UXD3" s="1" t="s">
        <v>642</v>
      </c>
      <c r="UXE3" s="1" t="s">
        <v>642</v>
      </c>
      <c r="UXF3" s="1" t="s">
        <v>642</v>
      </c>
      <c r="UXG3" s="1" t="s">
        <v>642</v>
      </c>
      <c r="UXH3" s="1" t="s">
        <v>642</v>
      </c>
      <c r="UXI3" s="1" t="s">
        <v>642</v>
      </c>
      <c r="UXJ3" s="1" t="s">
        <v>642</v>
      </c>
      <c r="UXK3" s="1" t="s">
        <v>642</v>
      </c>
      <c r="UXL3" s="1" t="s">
        <v>642</v>
      </c>
      <c r="UXM3" s="1" t="s">
        <v>642</v>
      </c>
      <c r="UXN3" s="1" t="s">
        <v>642</v>
      </c>
      <c r="UXO3" s="1" t="s">
        <v>642</v>
      </c>
      <c r="UXP3" s="1" t="s">
        <v>642</v>
      </c>
      <c r="UXQ3" s="1" t="s">
        <v>642</v>
      </c>
      <c r="UXR3" s="1" t="s">
        <v>642</v>
      </c>
      <c r="UXS3" s="1" t="s">
        <v>642</v>
      </c>
      <c r="UXT3" s="1" t="s">
        <v>642</v>
      </c>
      <c r="UXU3" s="1" t="s">
        <v>642</v>
      </c>
      <c r="UXV3" s="1" t="s">
        <v>642</v>
      </c>
      <c r="UXW3" s="1" t="s">
        <v>642</v>
      </c>
      <c r="UXX3" s="1" t="s">
        <v>642</v>
      </c>
      <c r="UXY3" s="1" t="s">
        <v>642</v>
      </c>
      <c r="UXZ3" s="1" t="s">
        <v>642</v>
      </c>
      <c r="UYA3" s="1" t="s">
        <v>642</v>
      </c>
      <c r="UYB3" s="1" t="s">
        <v>642</v>
      </c>
      <c r="UYC3" s="1" t="s">
        <v>642</v>
      </c>
      <c r="UYD3" s="1" t="s">
        <v>642</v>
      </c>
      <c r="UYE3" s="1" t="s">
        <v>642</v>
      </c>
      <c r="UYF3" s="1" t="s">
        <v>642</v>
      </c>
      <c r="UYG3" s="1" t="s">
        <v>642</v>
      </c>
      <c r="UYH3" s="1" t="s">
        <v>642</v>
      </c>
      <c r="UYI3" s="1" t="s">
        <v>642</v>
      </c>
      <c r="UYJ3" s="1" t="s">
        <v>642</v>
      </c>
      <c r="UYK3" s="1" t="s">
        <v>642</v>
      </c>
      <c r="UYL3" s="1" t="s">
        <v>642</v>
      </c>
      <c r="UYM3" s="1" t="s">
        <v>642</v>
      </c>
      <c r="UYN3" s="1" t="s">
        <v>642</v>
      </c>
      <c r="UYO3" s="1" t="s">
        <v>642</v>
      </c>
      <c r="UYP3" s="1" t="s">
        <v>642</v>
      </c>
      <c r="UYQ3" s="1" t="s">
        <v>642</v>
      </c>
      <c r="UYR3" s="1" t="s">
        <v>642</v>
      </c>
      <c r="UYS3" s="1" t="s">
        <v>642</v>
      </c>
      <c r="UYT3" s="1" t="s">
        <v>642</v>
      </c>
      <c r="UYU3" s="1" t="s">
        <v>642</v>
      </c>
      <c r="UYV3" s="1" t="s">
        <v>642</v>
      </c>
      <c r="UYW3" s="1" t="s">
        <v>642</v>
      </c>
      <c r="UYX3" s="1" t="s">
        <v>642</v>
      </c>
      <c r="UYY3" s="1" t="s">
        <v>642</v>
      </c>
      <c r="UYZ3" s="1" t="s">
        <v>642</v>
      </c>
      <c r="UZA3" s="1" t="s">
        <v>642</v>
      </c>
      <c r="UZB3" s="1" t="s">
        <v>642</v>
      </c>
      <c r="UZC3" s="1" t="s">
        <v>642</v>
      </c>
      <c r="UZD3" s="1" t="s">
        <v>642</v>
      </c>
      <c r="UZE3" s="1" t="s">
        <v>642</v>
      </c>
      <c r="UZF3" s="1" t="s">
        <v>642</v>
      </c>
      <c r="UZG3" s="1" t="s">
        <v>642</v>
      </c>
      <c r="UZH3" s="1" t="s">
        <v>642</v>
      </c>
      <c r="UZI3" s="1" t="s">
        <v>642</v>
      </c>
      <c r="UZJ3" s="1" t="s">
        <v>642</v>
      </c>
      <c r="UZK3" s="1" t="s">
        <v>642</v>
      </c>
      <c r="UZL3" s="1" t="s">
        <v>642</v>
      </c>
      <c r="UZM3" s="1" t="s">
        <v>642</v>
      </c>
      <c r="UZN3" s="1" t="s">
        <v>642</v>
      </c>
      <c r="UZO3" s="1" t="s">
        <v>642</v>
      </c>
      <c r="UZP3" s="1" t="s">
        <v>642</v>
      </c>
      <c r="UZQ3" s="1" t="s">
        <v>642</v>
      </c>
      <c r="UZR3" s="1" t="s">
        <v>642</v>
      </c>
      <c r="UZS3" s="1" t="s">
        <v>642</v>
      </c>
      <c r="UZT3" s="1" t="s">
        <v>642</v>
      </c>
      <c r="UZU3" s="1" t="s">
        <v>642</v>
      </c>
      <c r="UZV3" s="1" t="s">
        <v>642</v>
      </c>
      <c r="UZW3" s="1" t="s">
        <v>642</v>
      </c>
      <c r="UZX3" s="1" t="s">
        <v>642</v>
      </c>
      <c r="UZY3" s="1" t="s">
        <v>642</v>
      </c>
      <c r="UZZ3" s="1" t="s">
        <v>642</v>
      </c>
      <c r="VAA3" s="1" t="s">
        <v>642</v>
      </c>
      <c r="VAB3" s="1" t="s">
        <v>642</v>
      </c>
      <c r="VAC3" s="1" t="s">
        <v>642</v>
      </c>
      <c r="VAD3" s="1" t="s">
        <v>642</v>
      </c>
      <c r="VAE3" s="1" t="s">
        <v>642</v>
      </c>
      <c r="VAF3" s="1" t="s">
        <v>642</v>
      </c>
      <c r="VAG3" s="1" t="s">
        <v>642</v>
      </c>
      <c r="VAH3" s="1" t="s">
        <v>642</v>
      </c>
      <c r="VAI3" s="1" t="s">
        <v>642</v>
      </c>
      <c r="VAJ3" s="1" t="s">
        <v>642</v>
      </c>
      <c r="VAK3" s="1" t="s">
        <v>642</v>
      </c>
      <c r="VAL3" s="1" t="s">
        <v>642</v>
      </c>
      <c r="VAM3" s="1" t="s">
        <v>642</v>
      </c>
      <c r="VAN3" s="1" t="s">
        <v>642</v>
      </c>
      <c r="VAO3" s="1" t="s">
        <v>642</v>
      </c>
      <c r="VAP3" s="1" t="s">
        <v>642</v>
      </c>
      <c r="VAQ3" s="1" t="s">
        <v>642</v>
      </c>
      <c r="VAR3" s="1" t="s">
        <v>642</v>
      </c>
      <c r="VAS3" s="1" t="s">
        <v>642</v>
      </c>
      <c r="VAT3" s="1" t="s">
        <v>642</v>
      </c>
      <c r="VAU3" s="1" t="s">
        <v>642</v>
      </c>
      <c r="VAV3" s="1" t="s">
        <v>642</v>
      </c>
      <c r="VAW3" s="1" t="s">
        <v>642</v>
      </c>
      <c r="VAX3" s="1" t="s">
        <v>642</v>
      </c>
      <c r="VAY3" s="1" t="s">
        <v>642</v>
      </c>
      <c r="VAZ3" s="1" t="s">
        <v>642</v>
      </c>
      <c r="VBA3" s="1" t="s">
        <v>642</v>
      </c>
      <c r="VBB3" s="1" t="s">
        <v>642</v>
      </c>
      <c r="VBC3" s="1" t="s">
        <v>642</v>
      </c>
      <c r="VBD3" s="1" t="s">
        <v>642</v>
      </c>
      <c r="VBE3" s="1" t="s">
        <v>642</v>
      </c>
      <c r="VBF3" s="1" t="s">
        <v>642</v>
      </c>
      <c r="VBG3" s="1" t="s">
        <v>642</v>
      </c>
      <c r="VBH3" s="1" t="s">
        <v>642</v>
      </c>
      <c r="VBI3" s="1" t="s">
        <v>642</v>
      </c>
      <c r="VBJ3" s="1" t="s">
        <v>642</v>
      </c>
      <c r="VBK3" s="1" t="s">
        <v>642</v>
      </c>
      <c r="VBL3" s="1" t="s">
        <v>642</v>
      </c>
      <c r="VBM3" s="1" t="s">
        <v>642</v>
      </c>
      <c r="VBN3" s="1" t="s">
        <v>642</v>
      </c>
      <c r="VBO3" s="1" t="s">
        <v>642</v>
      </c>
      <c r="VBP3" s="1" t="s">
        <v>642</v>
      </c>
      <c r="VBQ3" s="1" t="s">
        <v>642</v>
      </c>
      <c r="VBR3" s="1" t="s">
        <v>642</v>
      </c>
      <c r="VBS3" s="1" t="s">
        <v>642</v>
      </c>
      <c r="VBT3" s="1" t="s">
        <v>642</v>
      </c>
      <c r="VBU3" s="1" t="s">
        <v>642</v>
      </c>
      <c r="VBV3" s="1" t="s">
        <v>642</v>
      </c>
      <c r="VBW3" s="1" t="s">
        <v>642</v>
      </c>
      <c r="VBX3" s="1" t="s">
        <v>642</v>
      </c>
      <c r="VBY3" s="1" t="s">
        <v>642</v>
      </c>
      <c r="VBZ3" s="1" t="s">
        <v>642</v>
      </c>
      <c r="VCA3" s="1" t="s">
        <v>642</v>
      </c>
      <c r="VCB3" s="1" t="s">
        <v>642</v>
      </c>
      <c r="VCC3" s="1" t="s">
        <v>642</v>
      </c>
      <c r="VCD3" s="1" t="s">
        <v>642</v>
      </c>
      <c r="VCE3" s="1" t="s">
        <v>642</v>
      </c>
      <c r="VCF3" s="1" t="s">
        <v>642</v>
      </c>
      <c r="VCG3" s="1" t="s">
        <v>642</v>
      </c>
      <c r="VCH3" s="1" t="s">
        <v>642</v>
      </c>
      <c r="VCI3" s="1" t="s">
        <v>642</v>
      </c>
      <c r="VCJ3" s="1" t="s">
        <v>642</v>
      </c>
      <c r="VCK3" s="1" t="s">
        <v>642</v>
      </c>
      <c r="VCL3" s="1" t="s">
        <v>642</v>
      </c>
      <c r="VCM3" s="1" t="s">
        <v>642</v>
      </c>
      <c r="VCN3" s="1" t="s">
        <v>642</v>
      </c>
      <c r="VCO3" s="1" t="s">
        <v>642</v>
      </c>
      <c r="VCP3" s="1" t="s">
        <v>642</v>
      </c>
      <c r="VCQ3" s="1" t="s">
        <v>642</v>
      </c>
      <c r="VCR3" s="1" t="s">
        <v>642</v>
      </c>
      <c r="VCS3" s="1" t="s">
        <v>642</v>
      </c>
      <c r="VCT3" s="1" t="s">
        <v>642</v>
      </c>
      <c r="VCU3" s="1" t="s">
        <v>642</v>
      </c>
      <c r="VCV3" s="1" t="s">
        <v>642</v>
      </c>
      <c r="VCW3" s="1" t="s">
        <v>642</v>
      </c>
      <c r="VCX3" s="1" t="s">
        <v>642</v>
      </c>
      <c r="VCY3" s="1" t="s">
        <v>642</v>
      </c>
      <c r="VCZ3" s="1" t="s">
        <v>642</v>
      </c>
      <c r="VDA3" s="1" t="s">
        <v>642</v>
      </c>
      <c r="VDB3" s="1" t="s">
        <v>642</v>
      </c>
      <c r="VDC3" s="1" t="s">
        <v>642</v>
      </c>
      <c r="VDD3" s="1" t="s">
        <v>642</v>
      </c>
      <c r="VDE3" s="1" t="s">
        <v>642</v>
      </c>
      <c r="VDF3" s="1" t="s">
        <v>642</v>
      </c>
      <c r="VDG3" s="1" t="s">
        <v>642</v>
      </c>
      <c r="VDH3" s="1" t="s">
        <v>642</v>
      </c>
      <c r="VDI3" s="1" t="s">
        <v>642</v>
      </c>
      <c r="VDJ3" s="1" t="s">
        <v>642</v>
      </c>
      <c r="VDK3" s="1" t="s">
        <v>642</v>
      </c>
      <c r="VDL3" s="1" t="s">
        <v>642</v>
      </c>
      <c r="VDM3" s="1" t="s">
        <v>642</v>
      </c>
      <c r="VDN3" s="1" t="s">
        <v>642</v>
      </c>
      <c r="VDO3" s="1" t="s">
        <v>642</v>
      </c>
      <c r="VDP3" s="1" t="s">
        <v>642</v>
      </c>
      <c r="VDQ3" s="1" t="s">
        <v>642</v>
      </c>
      <c r="VDR3" s="1" t="s">
        <v>642</v>
      </c>
      <c r="VDS3" s="1" t="s">
        <v>642</v>
      </c>
      <c r="VDT3" s="1" t="s">
        <v>642</v>
      </c>
      <c r="VDU3" s="1" t="s">
        <v>642</v>
      </c>
      <c r="VDV3" s="1" t="s">
        <v>642</v>
      </c>
      <c r="VDW3" s="1" t="s">
        <v>642</v>
      </c>
      <c r="VDX3" s="1" t="s">
        <v>642</v>
      </c>
      <c r="VDY3" s="1" t="s">
        <v>642</v>
      </c>
      <c r="VDZ3" s="1" t="s">
        <v>642</v>
      </c>
      <c r="VEA3" s="1" t="s">
        <v>642</v>
      </c>
      <c r="VEB3" s="1" t="s">
        <v>642</v>
      </c>
      <c r="VEC3" s="1" t="s">
        <v>642</v>
      </c>
      <c r="VED3" s="1" t="s">
        <v>642</v>
      </c>
      <c r="VEE3" s="1" t="s">
        <v>642</v>
      </c>
      <c r="VEF3" s="1" t="s">
        <v>642</v>
      </c>
      <c r="VEG3" s="1" t="s">
        <v>642</v>
      </c>
      <c r="VEH3" s="1" t="s">
        <v>642</v>
      </c>
      <c r="VEI3" s="1" t="s">
        <v>642</v>
      </c>
      <c r="VEJ3" s="1" t="s">
        <v>642</v>
      </c>
      <c r="VEK3" s="1" t="s">
        <v>642</v>
      </c>
      <c r="VEL3" s="1" t="s">
        <v>642</v>
      </c>
      <c r="VEM3" s="1" t="s">
        <v>642</v>
      </c>
      <c r="VEN3" s="1" t="s">
        <v>642</v>
      </c>
      <c r="VEO3" s="1" t="s">
        <v>642</v>
      </c>
      <c r="VEP3" s="1" t="s">
        <v>642</v>
      </c>
      <c r="VEQ3" s="1" t="s">
        <v>642</v>
      </c>
      <c r="VER3" s="1" t="s">
        <v>642</v>
      </c>
      <c r="VES3" s="1" t="s">
        <v>642</v>
      </c>
      <c r="VET3" s="1" t="s">
        <v>642</v>
      </c>
      <c r="VEU3" s="1" t="s">
        <v>642</v>
      </c>
      <c r="VEV3" s="1" t="s">
        <v>642</v>
      </c>
      <c r="VEW3" s="1" t="s">
        <v>642</v>
      </c>
      <c r="VEX3" s="1" t="s">
        <v>642</v>
      </c>
      <c r="VEY3" s="1" t="s">
        <v>642</v>
      </c>
      <c r="VEZ3" s="1" t="s">
        <v>642</v>
      </c>
      <c r="VFA3" s="1" t="s">
        <v>642</v>
      </c>
      <c r="VFB3" s="1" t="s">
        <v>642</v>
      </c>
      <c r="VFC3" s="1" t="s">
        <v>642</v>
      </c>
      <c r="VFD3" s="1" t="s">
        <v>642</v>
      </c>
      <c r="VFE3" s="1" t="s">
        <v>642</v>
      </c>
      <c r="VFF3" s="1" t="s">
        <v>642</v>
      </c>
      <c r="VFG3" s="1" t="s">
        <v>642</v>
      </c>
      <c r="VFH3" s="1" t="s">
        <v>642</v>
      </c>
      <c r="VFI3" s="1" t="s">
        <v>642</v>
      </c>
      <c r="VFJ3" s="1" t="s">
        <v>642</v>
      </c>
      <c r="VFK3" s="1" t="s">
        <v>642</v>
      </c>
      <c r="VFL3" s="1" t="s">
        <v>642</v>
      </c>
      <c r="VFM3" s="1" t="s">
        <v>642</v>
      </c>
      <c r="VFN3" s="1" t="s">
        <v>642</v>
      </c>
      <c r="VFO3" s="1" t="s">
        <v>642</v>
      </c>
      <c r="VFP3" s="1" t="s">
        <v>642</v>
      </c>
      <c r="VFQ3" s="1" t="s">
        <v>642</v>
      </c>
      <c r="VFR3" s="1" t="s">
        <v>642</v>
      </c>
      <c r="VFS3" s="1" t="s">
        <v>642</v>
      </c>
      <c r="VFT3" s="1" t="s">
        <v>642</v>
      </c>
      <c r="VFU3" s="1" t="s">
        <v>642</v>
      </c>
      <c r="VFV3" s="1" t="s">
        <v>642</v>
      </c>
      <c r="VFW3" s="1" t="s">
        <v>642</v>
      </c>
      <c r="VFX3" s="1" t="s">
        <v>642</v>
      </c>
      <c r="VFY3" s="1" t="s">
        <v>642</v>
      </c>
      <c r="VFZ3" s="1" t="s">
        <v>642</v>
      </c>
      <c r="VGA3" s="1" t="s">
        <v>642</v>
      </c>
      <c r="VGB3" s="1" t="s">
        <v>642</v>
      </c>
      <c r="VGC3" s="1" t="s">
        <v>642</v>
      </c>
      <c r="VGD3" s="1" t="s">
        <v>642</v>
      </c>
      <c r="VGE3" s="1" t="s">
        <v>642</v>
      </c>
      <c r="VGF3" s="1" t="s">
        <v>642</v>
      </c>
      <c r="VGG3" s="1" t="s">
        <v>642</v>
      </c>
      <c r="VGH3" s="1" t="s">
        <v>642</v>
      </c>
      <c r="VGI3" s="1" t="s">
        <v>642</v>
      </c>
      <c r="VGJ3" s="1" t="s">
        <v>642</v>
      </c>
      <c r="VGK3" s="1" t="s">
        <v>642</v>
      </c>
      <c r="VGL3" s="1" t="s">
        <v>642</v>
      </c>
      <c r="VGM3" s="1" t="s">
        <v>642</v>
      </c>
      <c r="VGN3" s="1" t="s">
        <v>642</v>
      </c>
      <c r="VGO3" s="1" t="s">
        <v>642</v>
      </c>
      <c r="VGP3" s="1" t="s">
        <v>642</v>
      </c>
      <c r="VGQ3" s="1" t="s">
        <v>642</v>
      </c>
      <c r="VGR3" s="1" t="s">
        <v>642</v>
      </c>
      <c r="VGS3" s="1" t="s">
        <v>642</v>
      </c>
      <c r="VGT3" s="1" t="s">
        <v>642</v>
      </c>
      <c r="VGU3" s="1" t="s">
        <v>642</v>
      </c>
      <c r="VGV3" s="1" t="s">
        <v>642</v>
      </c>
      <c r="VGW3" s="1" t="s">
        <v>642</v>
      </c>
      <c r="VGX3" s="1" t="s">
        <v>642</v>
      </c>
      <c r="VGY3" s="1" t="s">
        <v>642</v>
      </c>
      <c r="VGZ3" s="1" t="s">
        <v>642</v>
      </c>
      <c r="VHA3" s="1" t="s">
        <v>642</v>
      </c>
      <c r="VHB3" s="1" t="s">
        <v>642</v>
      </c>
      <c r="VHC3" s="1" t="s">
        <v>642</v>
      </c>
      <c r="VHD3" s="1" t="s">
        <v>642</v>
      </c>
      <c r="VHE3" s="1" t="s">
        <v>642</v>
      </c>
      <c r="VHF3" s="1" t="s">
        <v>642</v>
      </c>
      <c r="VHG3" s="1" t="s">
        <v>642</v>
      </c>
      <c r="VHH3" s="1" t="s">
        <v>642</v>
      </c>
      <c r="VHI3" s="1" t="s">
        <v>642</v>
      </c>
      <c r="VHJ3" s="1" t="s">
        <v>642</v>
      </c>
      <c r="VHK3" s="1" t="s">
        <v>642</v>
      </c>
      <c r="VHL3" s="1" t="s">
        <v>642</v>
      </c>
      <c r="VHM3" s="1" t="s">
        <v>642</v>
      </c>
      <c r="VHN3" s="1" t="s">
        <v>642</v>
      </c>
      <c r="VHO3" s="1" t="s">
        <v>642</v>
      </c>
      <c r="VHP3" s="1" t="s">
        <v>642</v>
      </c>
      <c r="VHQ3" s="1" t="s">
        <v>642</v>
      </c>
      <c r="VHR3" s="1" t="s">
        <v>642</v>
      </c>
      <c r="VHS3" s="1" t="s">
        <v>642</v>
      </c>
      <c r="VHT3" s="1" t="s">
        <v>642</v>
      </c>
      <c r="VHU3" s="1" t="s">
        <v>642</v>
      </c>
      <c r="VHV3" s="1" t="s">
        <v>642</v>
      </c>
      <c r="VHW3" s="1" t="s">
        <v>642</v>
      </c>
      <c r="VHX3" s="1" t="s">
        <v>642</v>
      </c>
      <c r="VHY3" s="1" t="s">
        <v>642</v>
      </c>
      <c r="VHZ3" s="1" t="s">
        <v>642</v>
      </c>
      <c r="VIA3" s="1" t="s">
        <v>642</v>
      </c>
      <c r="VIB3" s="1" t="s">
        <v>642</v>
      </c>
      <c r="VIC3" s="1" t="s">
        <v>642</v>
      </c>
      <c r="VID3" s="1" t="s">
        <v>642</v>
      </c>
      <c r="VIE3" s="1" t="s">
        <v>642</v>
      </c>
      <c r="VIF3" s="1" t="s">
        <v>642</v>
      </c>
      <c r="VIG3" s="1" t="s">
        <v>642</v>
      </c>
      <c r="VIH3" s="1" t="s">
        <v>642</v>
      </c>
      <c r="VII3" s="1" t="s">
        <v>642</v>
      </c>
      <c r="VIJ3" s="1" t="s">
        <v>642</v>
      </c>
      <c r="VIK3" s="1" t="s">
        <v>642</v>
      </c>
      <c r="VIL3" s="1" t="s">
        <v>642</v>
      </c>
      <c r="VIM3" s="1" t="s">
        <v>642</v>
      </c>
      <c r="VIN3" s="1" t="s">
        <v>642</v>
      </c>
      <c r="VIO3" s="1" t="s">
        <v>642</v>
      </c>
      <c r="VIP3" s="1" t="s">
        <v>642</v>
      </c>
      <c r="VIQ3" s="1" t="s">
        <v>642</v>
      </c>
      <c r="VIR3" s="1" t="s">
        <v>642</v>
      </c>
      <c r="VIS3" s="1" t="s">
        <v>642</v>
      </c>
      <c r="VIT3" s="1" t="s">
        <v>642</v>
      </c>
      <c r="VIU3" s="1" t="s">
        <v>642</v>
      </c>
      <c r="VIV3" s="1" t="s">
        <v>642</v>
      </c>
      <c r="VIW3" s="1" t="s">
        <v>642</v>
      </c>
      <c r="VIX3" s="1" t="s">
        <v>642</v>
      </c>
      <c r="VIY3" s="1" t="s">
        <v>642</v>
      </c>
      <c r="VIZ3" s="1" t="s">
        <v>642</v>
      </c>
      <c r="VJA3" s="1" t="s">
        <v>642</v>
      </c>
      <c r="VJB3" s="1" t="s">
        <v>642</v>
      </c>
      <c r="VJC3" s="1" t="s">
        <v>642</v>
      </c>
      <c r="VJD3" s="1" t="s">
        <v>642</v>
      </c>
      <c r="VJE3" s="1" t="s">
        <v>642</v>
      </c>
      <c r="VJF3" s="1" t="s">
        <v>642</v>
      </c>
      <c r="VJG3" s="1" t="s">
        <v>642</v>
      </c>
      <c r="VJH3" s="1" t="s">
        <v>642</v>
      </c>
      <c r="VJI3" s="1" t="s">
        <v>642</v>
      </c>
      <c r="VJJ3" s="1" t="s">
        <v>642</v>
      </c>
      <c r="VJK3" s="1" t="s">
        <v>642</v>
      </c>
      <c r="VJL3" s="1" t="s">
        <v>642</v>
      </c>
      <c r="VJM3" s="1" t="s">
        <v>642</v>
      </c>
      <c r="VJN3" s="1" t="s">
        <v>642</v>
      </c>
      <c r="VJO3" s="1" t="s">
        <v>642</v>
      </c>
      <c r="VJP3" s="1" t="s">
        <v>642</v>
      </c>
      <c r="VJQ3" s="1" t="s">
        <v>642</v>
      </c>
      <c r="VJR3" s="1" t="s">
        <v>642</v>
      </c>
      <c r="VJS3" s="1" t="s">
        <v>642</v>
      </c>
      <c r="VJT3" s="1" t="s">
        <v>642</v>
      </c>
      <c r="VJU3" s="1" t="s">
        <v>642</v>
      </c>
      <c r="VJV3" s="1" t="s">
        <v>642</v>
      </c>
      <c r="VJW3" s="1" t="s">
        <v>642</v>
      </c>
      <c r="VJX3" s="1" t="s">
        <v>642</v>
      </c>
      <c r="VJY3" s="1" t="s">
        <v>642</v>
      </c>
      <c r="VJZ3" s="1" t="s">
        <v>642</v>
      </c>
      <c r="VKA3" s="1" t="s">
        <v>642</v>
      </c>
      <c r="VKB3" s="1" t="s">
        <v>642</v>
      </c>
      <c r="VKC3" s="1" t="s">
        <v>642</v>
      </c>
      <c r="VKD3" s="1" t="s">
        <v>642</v>
      </c>
      <c r="VKE3" s="1" t="s">
        <v>642</v>
      </c>
      <c r="VKF3" s="1" t="s">
        <v>642</v>
      </c>
      <c r="VKG3" s="1" t="s">
        <v>642</v>
      </c>
      <c r="VKH3" s="1" t="s">
        <v>642</v>
      </c>
      <c r="VKI3" s="1" t="s">
        <v>642</v>
      </c>
      <c r="VKJ3" s="1" t="s">
        <v>642</v>
      </c>
      <c r="VKK3" s="1" t="s">
        <v>642</v>
      </c>
      <c r="VKL3" s="1" t="s">
        <v>642</v>
      </c>
      <c r="VKM3" s="1" t="s">
        <v>642</v>
      </c>
      <c r="VKN3" s="1" t="s">
        <v>642</v>
      </c>
      <c r="VKO3" s="1" t="s">
        <v>642</v>
      </c>
      <c r="VKP3" s="1" t="s">
        <v>642</v>
      </c>
      <c r="VKQ3" s="1" t="s">
        <v>642</v>
      </c>
      <c r="VKR3" s="1" t="s">
        <v>642</v>
      </c>
      <c r="VKS3" s="1" t="s">
        <v>642</v>
      </c>
      <c r="VKT3" s="1" t="s">
        <v>642</v>
      </c>
      <c r="VKU3" s="1" t="s">
        <v>642</v>
      </c>
      <c r="VKV3" s="1" t="s">
        <v>642</v>
      </c>
      <c r="VKW3" s="1" t="s">
        <v>642</v>
      </c>
      <c r="VKX3" s="1" t="s">
        <v>642</v>
      </c>
      <c r="VKY3" s="1" t="s">
        <v>642</v>
      </c>
      <c r="VKZ3" s="1" t="s">
        <v>642</v>
      </c>
      <c r="VLA3" s="1" t="s">
        <v>642</v>
      </c>
      <c r="VLB3" s="1" t="s">
        <v>642</v>
      </c>
      <c r="VLC3" s="1" t="s">
        <v>642</v>
      </c>
      <c r="VLD3" s="1" t="s">
        <v>642</v>
      </c>
      <c r="VLE3" s="1" t="s">
        <v>642</v>
      </c>
      <c r="VLF3" s="1" t="s">
        <v>642</v>
      </c>
      <c r="VLG3" s="1" t="s">
        <v>642</v>
      </c>
      <c r="VLH3" s="1" t="s">
        <v>642</v>
      </c>
      <c r="VLI3" s="1" t="s">
        <v>642</v>
      </c>
      <c r="VLJ3" s="1" t="s">
        <v>642</v>
      </c>
      <c r="VLK3" s="1" t="s">
        <v>642</v>
      </c>
      <c r="VLL3" s="1" t="s">
        <v>642</v>
      </c>
      <c r="VLM3" s="1" t="s">
        <v>642</v>
      </c>
      <c r="VLN3" s="1" t="s">
        <v>642</v>
      </c>
      <c r="VLO3" s="1" t="s">
        <v>642</v>
      </c>
      <c r="VLP3" s="1" t="s">
        <v>642</v>
      </c>
      <c r="VLQ3" s="1" t="s">
        <v>642</v>
      </c>
      <c r="VLR3" s="1" t="s">
        <v>642</v>
      </c>
      <c r="VLS3" s="1" t="s">
        <v>642</v>
      </c>
      <c r="VLT3" s="1" t="s">
        <v>642</v>
      </c>
      <c r="VLU3" s="1" t="s">
        <v>642</v>
      </c>
      <c r="VLV3" s="1" t="s">
        <v>642</v>
      </c>
      <c r="VLW3" s="1" t="s">
        <v>642</v>
      </c>
      <c r="VLX3" s="1" t="s">
        <v>642</v>
      </c>
      <c r="VLY3" s="1" t="s">
        <v>642</v>
      </c>
      <c r="VLZ3" s="1" t="s">
        <v>642</v>
      </c>
      <c r="VMA3" s="1" t="s">
        <v>642</v>
      </c>
      <c r="VMB3" s="1" t="s">
        <v>642</v>
      </c>
      <c r="VMC3" s="1" t="s">
        <v>642</v>
      </c>
      <c r="VMD3" s="1" t="s">
        <v>642</v>
      </c>
      <c r="VME3" s="1" t="s">
        <v>642</v>
      </c>
      <c r="VMF3" s="1" t="s">
        <v>642</v>
      </c>
      <c r="VMG3" s="1" t="s">
        <v>642</v>
      </c>
      <c r="VMH3" s="1" t="s">
        <v>642</v>
      </c>
      <c r="VMI3" s="1" t="s">
        <v>642</v>
      </c>
      <c r="VMJ3" s="1" t="s">
        <v>642</v>
      </c>
      <c r="VMK3" s="1" t="s">
        <v>642</v>
      </c>
      <c r="VML3" s="1" t="s">
        <v>642</v>
      </c>
      <c r="VMM3" s="1" t="s">
        <v>642</v>
      </c>
      <c r="VMN3" s="1" t="s">
        <v>642</v>
      </c>
      <c r="VMO3" s="1" t="s">
        <v>642</v>
      </c>
      <c r="VMP3" s="1" t="s">
        <v>642</v>
      </c>
      <c r="VMQ3" s="1" t="s">
        <v>642</v>
      </c>
      <c r="VMR3" s="1" t="s">
        <v>642</v>
      </c>
      <c r="VMS3" s="1" t="s">
        <v>642</v>
      </c>
      <c r="VMT3" s="1" t="s">
        <v>642</v>
      </c>
      <c r="VMU3" s="1" t="s">
        <v>642</v>
      </c>
      <c r="VMV3" s="1" t="s">
        <v>642</v>
      </c>
      <c r="VMW3" s="1" t="s">
        <v>642</v>
      </c>
      <c r="VMX3" s="1" t="s">
        <v>642</v>
      </c>
      <c r="VMY3" s="1" t="s">
        <v>642</v>
      </c>
      <c r="VMZ3" s="1" t="s">
        <v>642</v>
      </c>
      <c r="VNA3" s="1" t="s">
        <v>642</v>
      </c>
      <c r="VNB3" s="1" t="s">
        <v>642</v>
      </c>
      <c r="VNC3" s="1" t="s">
        <v>642</v>
      </c>
      <c r="VND3" s="1" t="s">
        <v>642</v>
      </c>
      <c r="VNE3" s="1" t="s">
        <v>642</v>
      </c>
      <c r="VNF3" s="1" t="s">
        <v>642</v>
      </c>
      <c r="VNG3" s="1" t="s">
        <v>642</v>
      </c>
      <c r="VNH3" s="1" t="s">
        <v>642</v>
      </c>
      <c r="VNI3" s="1" t="s">
        <v>642</v>
      </c>
      <c r="VNJ3" s="1" t="s">
        <v>642</v>
      </c>
      <c r="VNK3" s="1" t="s">
        <v>642</v>
      </c>
      <c r="VNL3" s="1" t="s">
        <v>642</v>
      </c>
      <c r="VNM3" s="1" t="s">
        <v>642</v>
      </c>
      <c r="VNN3" s="1" t="s">
        <v>642</v>
      </c>
      <c r="VNO3" s="1" t="s">
        <v>642</v>
      </c>
      <c r="VNP3" s="1" t="s">
        <v>642</v>
      </c>
      <c r="VNQ3" s="1" t="s">
        <v>642</v>
      </c>
      <c r="VNR3" s="1" t="s">
        <v>642</v>
      </c>
      <c r="VNS3" s="1" t="s">
        <v>642</v>
      </c>
      <c r="VNT3" s="1" t="s">
        <v>642</v>
      </c>
      <c r="VNU3" s="1" t="s">
        <v>642</v>
      </c>
      <c r="VNV3" s="1" t="s">
        <v>642</v>
      </c>
      <c r="VNW3" s="1" t="s">
        <v>642</v>
      </c>
      <c r="VNX3" s="1" t="s">
        <v>642</v>
      </c>
      <c r="VNY3" s="1" t="s">
        <v>642</v>
      </c>
      <c r="VNZ3" s="1" t="s">
        <v>642</v>
      </c>
      <c r="VOA3" s="1" t="s">
        <v>642</v>
      </c>
      <c r="VOB3" s="1" t="s">
        <v>642</v>
      </c>
      <c r="VOC3" s="1" t="s">
        <v>642</v>
      </c>
      <c r="VOD3" s="1" t="s">
        <v>642</v>
      </c>
      <c r="VOE3" s="1" t="s">
        <v>642</v>
      </c>
      <c r="VOF3" s="1" t="s">
        <v>642</v>
      </c>
      <c r="VOG3" s="1" t="s">
        <v>642</v>
      </c>
      <c r="VOH3" s="1" t="s">
        <v>642</v>
      </c>
      <c r="VOI3" s="1" t="s">
        <v>642</v>
      </c>
      <c r="VOJ3" s="1" t="s">
        <v>642</v>
      </c>
      <c r="VOK3" s="1" t="s">
        <v>642</v>
      </c>
      <c r="VOL3" s="1" t="s">
        <v>642</v>
      </c>
      <c r="VOM3" s="1" t="s">
        <v>642</v>
      </c>
      <c r="VON3" s="1" t="s">
        <v>642</v>
      </c>
      <c r="VOO3" s="1" t="s">
        <v>642</v>
      </c>
      <c r="VOP3" s="1" t="s">
        <v>642</v>
      </c>
      <c r="VOQ3" s="1" t="s">
        <v>642</v>
      </c>
      <c r="VOR3" s="1" t="s">
        <v>642</v>
      </c>
      <c r="VOS3" s="1" t="s">
        <v>642</v>
      </c>
      <c r="VOT3" s="1" t="s">
        <v>642</v>
      </c>
      <c r="VOU3" s="1" t="s">
        <v>642</v>
      </c>
      <c r="VOV3" s="1" t="s">
        <v>642</v>
      </c>
      <c r="VOW3" s="1" t="s">
        <v>642</v>
      </c>
      <c r="VOX3" s="1" t="s">
        <v>642</v>
      </c>
      <c r="VOY3" s="1" t="s">
        <v>642</v>
      </c>
      <c r="VOZ3" s="1" t="s">
        <v>642</v>
      </c>
      <c r="VPA3" s="1" t="s">
        <v>642</v>
      </c>
      <c r="VPB3" s="1" t="s">
        <v>642</v>
      </c>
      <c r="VPC3" s="1" t="s">
        <v>642</v>
      </c>
      <c r="VPD3" s="1" t="s">
        <v>642</v>
      </c>
      <c r="VPE3" s="1" t="s">
        <v>642</v>
      </c>
      <c r="VPF3" s="1" t="s">
        <v>642</v>
      </c>
      <c r="VPG3" s="1" t="s">
        <v>642</v>
      </c>
      <c r="VPH3" s="1" t="s">
        <v>642</v>
      </c>
      <c r="VPI3" s="1" t="s">
        <v>642</v>
      </c>
      <c r="VPJ3" s="1" t="s">
        <v>642</v>
      </c>
      <c r="VPK3" s="1" t="s">
        <v>642</v>
      </c>
      <c r="VPL3" s="1" t="s">
        <v>642</v>
      </c>
      <c r="VPM3" s="1" t="s">
        <v>642</v>
      </c>
      <c r="VPN3" s="1" t="s">
        <v>642</v>
      </c>
      <c r="VPO3" s="1" t="s">
        <v>642</v>
      </c>
      <c r="VPP3" s="1" t="s">
        <v>642</v>
      </c>
      <c r="VPQ3" s="1" t="s">
        <v>642</v>
      </c>
      <c r="VPR3" s="1" t="s">
        <v>642</v>
      </c>
      <c r="VPS3" s="1" t="s">
        <v>642</v>
      </c>
      <c r="VPT3" s="1" t="s">
        <v>642</v>
      </c>
      <c r="VPU3" s="1" t="s">
        <v>642</v>
      </c>
      <c r="VPV3" s="1" t="s">
        <v>642</v>
      </c>
      <c r="VPW3" s="1" t="s">
        <v>642</v>
      </c>
      <c r="VPX3" s="1" t="s">
        <v>642</v>
      </c>
      <c r="VPY3" s="1" t="s">
        <v>642</v>
      </c>
      <c r="VPZ3" s="1" t="s">
        <v>642</v>
      </c>
      <c r="VQA3" s="1" t="s">
        <v>642</v>
      </c>
      <c r="VQB3" s="1" t="s">
        <v>642</v>
      </c>
      <c r="VQC3" s="1" t="s">
        <v>642</v>
      </c>
      <c r="VQD3" s="1" t="s">
        <v>642</v>
      </c>
      <c r="VQE3" s="1" t="s">
        <v>642</v>
      </c>
      <c r="VQF3" s="1" t="s">
        <v>642</v>
      </c>
      <c r="VQG3" s="1" t="s">
        <v>642</v>
      </c>
      <c r="VQH3" s="1" t="s">
        <v>642</v>
      </c>
      <c r="VQI3" s="1" t="s">
        <v>642</v>
      </c>
      <c r="VQJ3" s="1" t="s">
        <v>642</v>
      </c>
      <c r="VQK3" s="1" t="s">
        <v>642</v>
      </c>
      <c r="VQL3" s="1" t="s">
        <v>642</v>
      </c>
      <c r="VQM3" s="1" t="s">
        <v>642</v>
      </c>
      <c r="VQN3" s="1" t="s">
        <v>642</v>
      </c>
      <c r="VQO3" s="1" t="s">
        <v>642</v>
      </c>
      <c r="VQP3" s="1" t="s">
        <v>642</v>
      </c>
      <c r="VQQ3" s="1" t="s">
        <v>642</v>
      </c>
      <c r="VQR3" s="1" t="s">
        <v>642</v>
      </c>
      <c r="VQS3" s="1" t="s">
        <v>642</v>
      </c>
      <c r="VQT3" s="1" t="s">
        <v>642</v>
      </c>
      <c r="VQU3" s="1" t="s">
        <v>642</v>
      </c>
      <c r="VQV3" s="1" t="s">
        <v>642</v>
      </c>
      <c r="VQW3" s="1" t="s">
        <v>642</v>
      </c>
      <c r="VQX3" s="1" t="s">
        <v>642</v>
      </c>
      <c r="VQY3" s="1" t="s">
        <v>642</v>
      </c>
      <c r="VQZ3" s="1" t="s">
        <v>642</v>
      </c>
      <c r="VRA3" s="1" t="s">
        <v>642</v>
      </c>
      <c r="VRB3" s="1" t="s">
        <v>642</v>
      </c>
      <c r="VRC3" s="1" t="s">
        <v>642</v>
      </c>
      <c r="VRD3" s="1" t="s">
        <v>642</v>
      </c>
      <c r="VRE3" s="1" t="s">
        <v>642</v>
      </c>
      <c r="VRF3" s="1" t="s">
        <v>642</v>
      </c>
      <c r="VRG3" s="1" t="s">
        <v>642</v>
      </c>
      <c r="VRH3" s="1" t="s">
        <v>642</v>
      </c>
      <c r="VRI3" s="1" t="s">
        <v>642</v>
      </c>
      <c r="VRJ3" s="1" t="s">
        <v>642</v>
      </c>
      <c r="VRK3" s="1" t="s">
        <v>642</v>
      </c>
      <c r="VRL3" s="1" t="s">
        <v>642</v>
      </c>
      <c r="VRM3" s="1" t="s">
        <v>642</v>
      </c>
      <c r="VRN3" s="1" t="s">
        <v>642</v>
      </c>
      <c r="VRO3" s="1" t="s">
        <v>642</v>
      </c>
      <c r="VRP3" s="1" t="s">
        <v>642</v>
      </c>
      <c r="VRQ3" s="1" t="s">
        <v>642</v>
      </c>
      <c r="VRR3" s="1" t="s">
        <v>642</v>
      </c>
      <c r="VRS3" s="1" t="s">
        <v>642</v>
      </c>
      <c r="VRT3" s="1" t="s">
        <v>642</v>
      </c>
      <c r="VRU3" s="1" t="s">
        <v>642</v>
      </c>
      <c r="VRV3" s="1" t="s">
        <v>642</v>
      </c>
      <c r="VRW3" s="1" t="s">
        <v>642</v>
      </c>
      <c r="VRX3" s="1" t="s">
        <v>642</v>
      </c>
      <c r="VRY3" s="1" t="s">
        <v>642</v>
      </c>
      <c r="VRZ3" s="1" t="s">
        <v>642</v>
      </c>
      <c r="VSA3" s="1" t="s">
        <v>642</v>
      </c>
      <c r="VSB3" s="1" t="s">
        <v>642</v>
      </c>
      <c r="VSC3" s="1" t="s">
        <v>642</v>
      </c>
      <c r="VSD3" s="1" t="s">
        <v>642</v>
      </c>
      <c r="VSE3" s="1" t="s">
        <v>642</v>
      </c>
      <c r="VSF3" s="1" t="s">
        <v>642</v>
      </c>
      <c r="VSG3" s="1" t="s">
        <v>642</v>
      </c>
      <c r="VSH3" s="1" t="s">
        <v>642</v>
      </c>
      <c r="VSI3" s="1" t="s">
        <v>642</v>
      </c>
      <c r="VSJ3" s="1" t="s">
        <v>642</v>
      </c>
      <c r="VSK3" s="1" t="s">
        <v>642</v>
      </c>
      <c r="VSL3" s="1" t="s">
        <v>642</v>
      </c>
      <c r="VSM3" s="1" t="s">
        <v>642</v>
      </c>
      <c r="VSN3" s="1" t="s">
        <v>642</v>
      </c>
      <c r="VSO3" s="1" t="s">
        <v>642</v>
      </c>
      <c r="VSP3" s="1" t="s">
        <v>642</v>
      </c>
      <c r="VSQ3" s="1" t="s">
        <v>642</v>
      </c>
      <c r="VSR3" s="1" t="s">
        <v>642</v>
      </c>
      <c r="VSS3" s="1" t="s">
        <v>642</v>
      </c>
      <c r="VST3" s="1" t="s">
        <v>642</v>
      </c>
      <c r="VSU3" s="1" t="s">
        <v>642</v>
      </c>
      <c r="VSV3" s="1" t="s">
        <v>642</v>
      </c>
      <c r="VSW3" s="1" t="s">
        <v>642</v>
      </c>
      <c r="VSX3" s="1" t="s">
        <v>642</v>
      </c>
      <c r="VSY3" s="1" t="s">
        <v>642</v>
      </c>
      <c r="VSZ3" s="1" t="s">
        <v>642</v>
      </c>
      <c r="VTA3" s="1" t="s">
        <v>642</v>
      </c>
      <c r="VTB3" s="1" t="s">
        <v>642</v>
      </c>
      <c r="VTC3" s="1" t="s">
        <v>642</v>
      </c>
      <c r="VTD3" s="1" t="s">
        <v>642</v>
      </c>
      <c r="VTE3" s="1" t="s">
        <v>642</v>
      </c>
      <c r="VTF3" s="1" t="s">
        <v>642</v>
      </c>
      <c r="VTG3" s="1" t="s">
        <v>642</v>
      </c>
      <c r="VTH3" s="1" t="s">
        <v>642</v>
      </c>
      <c r="VTI3" s="1" t="s">
        <v>642</v>
      </c>
      <c r="VTJ3" s="1" t="s">
        <v>642</v>
      </c>
      <c r="VTK3" s="1" t="s">
        <v>642</v>
      </c>
      <c r="VTL3" s="1" t="s">
        <v>642</v>
      </c>
      <c r="VTM3" s="1" t="s">
        <v>642</v>
      </c>
      <c r="VTN3" s="1" t="s">
        <v>642</v>
      </c>
      <c r="VTO3" s="1" t="s">
        <v>642</v>
      </c>
      <c r="VTP3" s="1" t="s">
        <v>642</v>
      </c>
      <c r="VTQ3" s="1" t="s">
        <v>642</v>
      </c>
      <c r="VTR3" s="1" t="s">
        <v>642</v>
      </c>
      <c r="VTS3" s="1" t="s">
        <v>642</v>
      </c>
      <c r="VTT3" s="1" t="s">
        <v>642</v>
      </c>
      <c r="VTU3" s="1" t="s">
        <v>642</v>
      </c>
      <c r="VTV3" s="1" t="s">
        <v>642</v>
      </c>
      <c r="VTW3" s="1" t="s">
        <v>642</v>
      </c>
      <c r="VTX3" s="1" t="s">
        <v>642</v>
      </c>
      <c r="VTY3" s="1" t="s">
        <v>642</v>
      </c>
      <c r="VTZ3" s="1" t="s">
        <v>642</v>
      </c>
      <c r="VUA3" s="1" t="s">
        <v>642</v>
      </c>
      <c r="VUB3" s="1" t="s">
        <v>642</v>
      </c>
      <c r="VUC3" s="1" t="s">
        <v>642</v>
      </c>
      <c r="VUD3" s="1" t="s">
        <v>642</v>
      </c>
      <c r="VUE3" s="1" t="s">
        <v>642</v>
      </c>
      <c r="VUF3" s="1" t="s">
        <v>642</v>
      </c>
      <c r="VUG3" s="1" t="s">
        <v>642</v>
      </c>
      <c r="VUH3" s="1" t="s">
        <v>642</v>
      </c>
      <c r="VUI3" s="1" t="s">
        <v>642</v>
      </c>
      <c r="VUJ3" s="1" t="s">
        <v>642</v>
      </c>
      <c r="VUK3" s="1" t="s">
        <v>642</v>
      </c>
      <c r="VUL3" s="1" t="s">
        <v>642</v>
      </c>
      <c r="VUM3" s="1" t="s">
        <v>642</v>
      </c>
      <c r="VUN3" s="1" t="s">
        <v>642</v>
      </c>
      <c r="VUO3" s="1" t="s">
        <v>642</v>
      </c>
      <c r="VUP3" s="1" t="s">
        <v>642</v>
      </c>
      <c r="VUQ3" s="1" t="s">
        <v>642</v>
      </c>
      <c r="VUR3" s="1" t="s">
        <v>642</v>
      </c>
      <c r="VUS3" s="1" t="s">
        <v>642</v>
      </c>
      <c r="VUT3" s="1" t="s">
        <v>642</v>
      </c>
      <c r="VUU3" s="1" t="s">
        <v>642</v>
      </c>
      <c r="VUV3" s="1" t="s">
        <v>642</v>
      </c>
      <c r="VUW3" s="1" t="s">
        <v>642</v>
      </c>
      <c r="VUX3" s="1" t="s">
        <v>642</v>
      </c>
      <c r="VUY3" s="1" t="s">
        <v>642</v>
      </c>
      <c r="VUZ3" s="1" t="s">
        <v>642</v>
      </c>
      <c r="VVA3" s="1" t="s">
        <v>642</v>
      </c>
      <c r="VVB3" s="1" t="s">
        <v>642</v>
      </c>
      <c r="VVC3" s="1" t="s">
        <v>642</v>
      </c>
      <c r="VVD3" s="1" t="s">
        <v>642</v>
      </c>
      <c r="VVE3" s="1" t="s">
        <v>642</v>
      </c>
      <c r="VVF3" s="1" t="s">
        <v>642</v>
      </c>
      <c r="VVG3" s="1" t="s">
        <v>642</v>
      </c>
      <c r="VVH3" s="1" t="s">
        <v>642</v>
      </c>
      <c r="VVI3" s="1" t="s">
        <v>642</v>
      </c>
      <c r="VVJ3" s="1" t="s">
        <v>642</v>
      </c>
      <c r="VVK3" s="1" t="s">
        <v>642</v>
      </c>
      <c r="VVL3" s="1" t="s">
        <v>642</v>
      </c>
      <c r="VVM3" s="1" t="s">
        <v>642</v>
      </c>
      <c r="VVN3" s="1" t="s">
        <v>642</v>
      </c>
      <c r="VVO3" s="1" t="s">
        <v>642</v>
      </c>
      <c r="VVP3" s="1" t="s">
        <v>642</v>
      </c>
      <c r="VVQ3" s="1" t="s">
        <v>642</v>
      </c>
      <c r="VVR3" s="1" t="s">
        <v>642</v>
      </c>
      <c r="VVS3" s="1" t="s">
        <v>642</v>
      </c>
      <c r="VVT3" s="1" t="s">
        <v>642</v>
      </c>
      <c r="VVU3" s="1" t="s">
        <v>642</v>
      </c>
      <c r="VVV3" s="1" t="s">
        <v>642</v>
      </c>
      <c r="VVW3" s="1" t="s">
        <v>642</v>
      </c>
      <c r="VVX3" s="1" t="s">
        <v>642</v>
      </c>
      <c r="VVY3" s="1" t="s">
        <v>642</v>
      </c>
      <c r="VVZ3" s="1" t="s">
        <v>642</v>
      </c>
      <c r="VWA3" s="1" t="s">
        <v>642</v>
      </c>
      <c r="VWB3" s="1" t="s">
        <v>642</v>
      </c>
      <c r="VWC3" s="1" t="s">
        <v>642</v>
      </c>
      <c r="VWD3" s="1" t="s">
        <v>642</v>
      </c>
      <c r="VWE3" s="1" t="s">
        <v>642</v>
      </c>
      <c r="VWF3" s="1" t="s">
        <v>642</v>
      </c>
      <c r="VWG3" s="1" t="s">
        <v>642</v>
      </c>
      <c r="VWH3" s="1" t="s">
        <v>642</v>
      </c>
      <c r="VWI3" s="1" t="s">
        <v>642</v>
      </c>
      <c r="VWJ3" s="1" t="s">
        <v>642</v>
      </c>
      <c r="VWK3" s="1" t="s">
        <v>642</v>
      </c>
      <c r="VWL3" s="1" t="s">
        <v>642</v>
      </c>
      <c r="VWM3" s="1" t="s">
        <v>642</v>
      </c>
      <c r="VWN3" s="1" t="s">
        <v>642</v>
      </c>
      <c r="VWO3" s="1" t="s">
        <v>642</v>
      </c>
      <c r="VWP3" s="1" t="s">
        <v>642</v>
      </c>
      <c r="VWQ3" s="1" t="s">
        <v>642</v>
      </c>
      <c r="VWR3" s="1" t="s">
        <v>642</v>
      </c>
      <c r="VWS3" s="1" t="s">
        <v>642</v>
      </c>
      <c r="VWT3" s="1" t="s">
        <v>642</v>
      </c>
      <c r="VWU3" s="1" t="s">
        <v>642</v>
      </c>
      <c r="VWV3" s="1" t="s">
        <v>642</v>
      </c>
      <c r="VWW3" s="1" t="s">
        <v>642</v>
      </c>
      <c r="VWX3" s="1" t="s">
        <v>642</v>
      </c>
      <c r="VWY3" s="1" t="s">
        <v>642</v>
      </c>
      <c r="VWZ3" s="1" t="s">
        <v>642</v>
      </c>
      <c r="VXA3" s="1" t="s">
        <v>642</v>
      </c>
      <c r="VXB3" s="1" t="s">
        <v>642</v>
      </c>
      <c r="VXC3" s="1" t="s">
        <v>642</v>
      </c>
      <c r="VXD3" s="1" t="s">
        <v>642</v>
      </c>
      <c r="VXE3" s="1" t="s">
        <v>642</v>
      </c>
      <c r="VXF3" s="1" t="s">
        <v>642</v>
      </c>
      <c r="VXG3" s="1" t="s">
        <v>642</v>
      </c>
      <c r="VXH3" s="1" t="s">
        <v>642</v>
      </c>
      <c r="VXI3" s="1" t="s">
        <v>642</v>
      </c>
      <c r="VXJ3" s="1" t="s">
        <v>642</v>
      </c>
      <c r="VXK3" s="1" t="s">
        <v>642</v>
      </c>
      <c r="VXL3" s="1" t="s">
        <v>642</v>
      </c>
      <c r="VXM3" s="1" t="s">
        <v>642</v>
      </c>
      <c r="VXN3" s="1" t="s">
        <v>642</v>
      </c>
      <c r="VXO3" s="1" t="s">
        <v>642</v>
      </c>
      <c r="VXP3" s="1" t="s">
        <v>642</v>
      </c>
      <c r="VXQ3" s="1" t="s">
        <v>642</v>
      </c>
      <c r="VXR3" s="1" t="s">
        <v>642</v>
      </c>
      <c r="VXS3" s="1" t="s">
        <v>642</v>
      </c>
      <c r="VXT3" s="1" t="s">
        <v>642</v>
      </c>
      <c r="VXU3" s="1" t="s">
        <v>642</v>
      </c>
      <c r="VXV3" s="1" t="s">
        <v>642</v>
      </c>
      <c r="VXW3" s="1" t="s">
        <v>642</v>
      </c>
      <c r="VXX3" s="1" t="s">
        <v>642</v>
      </c>
      <c r="VXY3" s="1" t="s">
        <v>642</v>
      </c>
      <c r="VXZ3" s="1" t="s">
        <v>642</v>
      </c>
      <c r="VYA3" s="1" t="s">
        <v>642</v>
      </c>
      <c r="VYB3" s="1" t="s">
        <v>642</v>
      </c>
      <c r="VYC3" s="1" t="s">
        <v>642</v>
      </c>
      <c r="VYD3" s="1" t="s">
        <v>642</v>
      </c>
      <c r="VYE3" s="1" t="s">
        <v>642</v>
      </c>
      <c r="VYF3" s="1" t="s">
        <v>642</v>
      </c>
      <c r="VYG3" s="1" t="s">
        <v>642</v>
      </c>
      <c r="VYH3" s="1" t="s">
        <v>642</v>
      </c>
      <c r="VYI3" s="1" t="s">
        <v>642</v>
      </c>
      <c r="VYJ3" s="1" t="s">
        <v>642</v>
      </c>
      <c r="VYK3" s="1" t="s">
        <v>642</v>
      </c>
      <c r="VYL3" s="1" t="s">
        <v>642</v>
      </c>
      <c r="VYM3" s="1" t="s">
        <v>642</v>
      </c>
      <c r="VYN3" s="1" t="s">
        <v>642</v>
      </c>
      <c r="VYO3" s="1" t="s">
        <v>642</v>
      </c>
      <c r="VYP3" s="1" t="s">
        <v>642</v>
      </c>
      <c r="VYQ3" s="1" t="s">
        <v>642</v>
      </c>
      <c r="VYR3" s="1" t="s">
        <v>642</v>
      </c>
      <c r="VYS3" s="1" t="s">
        <v>642</v>
      </c>
      <c r="VYT3" s="1" t="s">
        <v>642</v>
      </c>
      <c r="VYU3" s="1" t="s">
        <v>642</v>
      </c>
      <c r="VYV3" s="1" t="s">
        <v>642</v>
      </c>
      <c r="VYW3" s="1" t="s">
        <v>642</v>
      </c>
      <c r="VYX3" s="1" t="s">
        <v>642</v>
      </c>
      <c r="VYY3" s="1" t="s">
        <v>642</v>
      </c>
      <c r="VYZ3" s="1" t="s">
        <v>642</v>
      </c>
      <c r="VZA3" s="1" t="s">
        <v>642</v>
      </c>
      <c r="VZB3" s="1" t="s">
        <v>642</v>
      </c>
      <c r="VZC3" s="1" t="s">
        <v>642</v>
      </c>
      <c r="VZD3" s="1" t="s">
        <v>642</v>
      </c>
      <c r="VZE3" s="1" t="s">
        <v>642</v>
      </c>
      <c r="VZF3" s="1" t="s">
        <v>642</v>
      </c>
      <c r="VZG3" s="1" t="s">
        <v>642</v>
      </c>
      <c r="VZH3" s="1" t="s">
        <v>642</v>
      </c>
      <c r="VZI3" s="1" t="s">
        <v>642</v>
      </c>
      <c r="VZJ3" s="1" t="s">
        <v>642</v>
      </c>
      <c r="VZK3" s="1" t="s">
        <v>642</v>
      </c>
      <c r="VZL3" s="1" t="s">
        <v>642</v>
      </c>
      <c r="VZM3" s="1" t="s">
        <v>642</v>
      </c>
      <c r="VZN3" s="1" t="s">
        <v>642</v>
      </c>
      <c r="VZO3" s="1" t="s">
        <v>642</v>
      </c>
      <c r="VZP3" s="1" t="s">
        <v>642</v>
      </c>
      <c r="VZQ3" s="1" t="s">
        <v>642</v>
      </c>
      <c r="VZR3" s="1" t="s">
        <v>642</v>
      </c>
      <c r="VZS3" s="1" t="s">
        <v>642</v>
      </c>
      <c r="VZT3" s="1" t="s">
        <v>642</v>
      </c>
      <c r="VZU3" s="1" t="s">
        <v>642</v>
      </c>
      <c r="VZV3" s="1" t="s">
        <v>642</v>
      </c>
      <c r="VZW3" s="1" t="s">
        <v>642</v>
      </c>
      <c r="VZX3" s="1" t="s">
        <v>642</v>
      </c>
      <c r="VZY3" s="1" t="s">
        <v>642</v>
      </c>
      <c r="VZZ3" s="1" t="s">
        <v>642</v>
      </c>
      <c r="WAA3" s="1" t="s">
        <v>642</v>
      </c>
      <c r="WAB3" s="1" t="s">
        <v>642</v>
      </c>
      <c r="WAC3" s="1" t="s">
        <v>642</v>
      </c>
      <c r="WAD3" s="1" t="s">
        <v>642</v>
      </c>
      <c r="WAE3" s="1" t="s">
        <v>642</v>
      </c>
      <c r="WAF3" s="1" t="s">
        <v>642</v>
      </c>
      <c r="WAG3" s="1" t="s">
        <v>642</v>
      </c>
      <c r="WAH3" s="1" t="s">
        <v>642</v>
      </c>
      <c r="WAI3" s="1" t="s">
        <v>642</v>
      </c>
      <c r="WAJ3" s="1" t="s">
        <v>642</v>
      </c>
      <c r="WAK3" s="1" t="s">
        <v>642</v>
      </c>
      <c r="WAL3" s="1" t="s">
        <v>642</v>
      </c>
      <c r="WAM3" s="1" t="s">
        <v>642</v>
      </c>
      <c r="WAN3" s="1" t="s">
        <v>642</v>
      </c>
      <c r="WAO3" s="1" t="s">
        <v>642</v>
      </c>
      <c r="WAP3" s="1" t="s">
        <v>642</v>
      </c>
      <c r="WAQ3" s="1" t="s">
        <v>642</v>
      </c>
      <c r="WAR3" s="1" t="s">
        <v>642</v>
      </c>
      <c r="WAS3" s="1" t="s">
        <v>642</v>
      </c>
      <c r="WAT3" s="1" t="s">
        <v>642</v>
      </c>
      <c r="WAU3" s="1" t="s">
        <v>642</v>
      </c>
      <c r="WAV3" s="1" t="s">
        <v>642</v>
      </c>
      <c r="WAW3" s="1" t="s">
        <v>642</v>
      </c>
      <c r="WAX3" s="1" t="s">
        <v>642</v>
      </c>
      <c r="WAY3" s="1" t="s">
        <v>642</v>
      </c>
      <c r="WAZ3" s="1" t="s">
        <v>642</v>
      </c>
      <c r="WBA3" s="1" t="s">
        <v>642</v>
      </c>
      <c r="WBB3" s="1" t="s">
        <v>642</v>
      </c>
      <c r="WBC3" s="1" t="s">
        <v>642</v>
      </c>
      <c r="WBD3" s="1" t="s">
        <v>642</v>
      </c>
      <c r="WBE3" s="1" t="s">
        <v>642</v>
      </c>
      <c r="WBF3" s="1" t="s">
        <v>642</v>
      </c>
      <c r="WBG3" s="1" t="s">
        <v>642</v>
      </c>
      <c r="WBH3" s="1" t="s">
        <v>642</v>
      </c>
      <c r="WBI3" s="1" t="s">
        <v>642</v>
      </c>
      <c r="WBJ3" s="1" t="s">
        <v>642</v>
      </c>
      <c r="WBK3" s="1" t="s">
        <v>642</v>
      </c>
      <c r="WBL3" s="1" t="s">
        <v>642</v>
      </c>
      <c r="WBM3" s="1" t="s">
        <v>642</v>
      </c>
      <c r="WBN3" s="1" t="s">
        <v>642</v>
      </c>
      <c r="WBO3" s="1" t="s">
        <v>642</v>
      </c>
      <c r="WBP3" s="1" t="s">
        <v>642</v>
      </c>
      <c r="WBQ3" s="1" t="s">
        <v>642</v>
      </c>
      <c r="WBR3" s="1" t="s">
        <v>642</v>
      </c>
      <c r="WBS3" s="1" t="s">
        <v>642</v>
      </c>
      <c r="WBT3" s="1" t="s">
        <v>642</v>
      </c>
      <c r="WBU3" s="1" t="s">
        <v>642</v>
      </c>
      <c r="WBV3" s="1" t="s">
        <v>642</v>
      </c>
      <c r="WBW3" s="1" t="s">
        <v>642</v>
      </c>
      <c r="WBX3" s="1" t="s">
        <v>642</v>
      </c>
      <c r="WBY3" s="1" t="s">
        <v>642</v>
      </c>
      <c r="WBZ3" s="1" t="s">
        <v>642</v>
      </c>
      <c r="WCA3" s="1" t="s">
        <v>642</v>
      </c>
      <c r="WCB3" s="1" t="s">
        <v>642</v>
      </c>
      <c r="WCC3" s="1" t="s">
        <v>642</v>
      </c>
      <c r="WCD3" s="1" t="s">
        <v>642</v>
      </c>
      <c r="WCE3" s="1" t="s">
        <v>642</v>
      </c>
      <c r="WCF3" s="1" t="s">
        <v>642</v>
      </c>
      <c r="WCG3" s="1" t="s">
        <v>642</v>
      </c>
      <c r="WCH3" s="1" t="s">
        <v>642</v>
      </c>
      <c r="WCI3" s="1" t="s">
        <v>642</v>
      </c>
      <c r="WCJ3" s="1" t="s">
        <v>642</v>
      </c>
      <c r="WCK3" s="1" t="s">
        <v>642</v>
      </c>
      <c r="WCL3" s="1" t="s">
        <v>642</v>
      </c>
      <c r="WCM3" s="1" t="s">
        <v>642</v>
      </c>
      <c r="WCN3" s="1" t="s">
        <v>642</v>
      </c>
      <c r="WCO3" s="1" t="s">
        <v>642</v>
      </c>
      <c r="WCP3" s="1" t="s">
        <v>642</v>
      </c>
      <c r="WCQ3" s="1" t="s">
        <v>642</v>
      </c>
      <c r="WCR3" s="1" t="s">
        <v>642</v>
      </c>
      <c r="WCS3" s="1" t="s">
        <v>642</v>
      </c>
      <c r="WCT3" s="1" t="s">
        <v>642</v>
      </c>
      <c r="WCU3" s="1" t="s">
        <v>642</v>
      </c>
      <c r="WCV3" s="1" t="s">
        <v>642</v>
      </c>
      <c r="WCW3" s="1" t="s">
        <v>642</v>
      </c>
      <c r="WCX3" s="1" t="s">
        <v>642</v>
      </c>
      <c r="WCY3" s="1" t="s">
        <v>642</v>
      </c>
      <c r="WCZ3" s="1" t="s">
        <v>642</v>
      </c>
      <c r="WDA3" s="1" t="s">
        <v>642</v>
      </c>
      <c r="WDB3" s="1" t="s">
        <v>642</v>
      </c>
      <c r="WDC3" s="1" t="s">
        <v>642</v>
      </c>
      <c r="WDD3" s="1" t="s">
        <v>642</v>
      </c>
      <c r="WDE3" s="1" t="s">
        <v>642</v>
      </c>
      <c r="WDF3" s="1" t="s">
        <v>642</v>
      </c>
      <c r="WDG3" s="1" t="s">
        <v>642</v>
      </c>
      <c r="WDH3" s="1" t="s">
        <v>642</v>
      </c>
      <c r="WDI3" s="1" t="s">
        <v>642</v>
      </c>
      <c r="WDJ3" s="1" t="s">
        <v>642</v>
      </c>
      <c r="WDK3" s="1" t="s">
        <v>642</v>
      </c>
      <c r="WDL3" s="1" t="s">
        <v>642</v>
      </c>
      <c r="WDM3" s="1" t="s">
        <v>642</v>
      </c>
      <c r="WDN3" s="1" t="s">
        <v>642</v>
      </c>
      <c r="WDO3" s="1" t="s">
        <v>642</v>
      </c>
      <c r="WDP3" s="1" t="s">
        <v>642</v>
      </c>
      <c r="WDQ3" s="1" t="s">
        <v>642</v>
      </c>
      <c r="WDR3" s="1" t="s">
        <v>642</v>
      </c>
      <c r="WDS3" s="1" t="s">
        <v>642</v>
      </c>
      <c r="WDT3" s="1" t="s">
        <v>642</v>
      </c>
      <c r="WDU3" s="1" t="s">
        <v>642</v>
      </c>
      <c r="WDV3" s="1" t="s">
        <v>642</v>
      </c>
      <c r="WDW3" s="1" t="s">
        <v>642</v>
      </c>
      <c r="WDX3" s="1" t="s">
        <v>642</v>
      </c>
      <c r="WDY3" s="1" t="s">
        <v>642</v>
      </c>
      <c r="WDZ3" s="1" t="s">
        <v>642</v>
      </c>
      <c r="WEA3" s="1" t="s">
        <v>642</v>
      </c>
      <c r="WEB3" s="1" t="s">
        <v>642</v>
      </c>
      <c r="WEC3" s="1" t="s">
        <v>642</v>
      </c>
      <c r="WED3" s="1" t="s">
        <v>642</v>
      </c>
      <c r="WEE3" s="1" t="s">
        <v>642</v>
      </c>
      <c r="WEF3" s="1" t="s">
        <v>642</v>
      </c>
      <c r="WEG3" s="1" t="s">
        <v>642</v>
      </c>
      <c r="WEH3" s="1" t="s">
        <v>642</v>
      </c>
      <c r="WEI3" s="1" t="s">
        <v>642</v>
      </c>
      <c r="WEJ3" s="1" t="s">
        <v>642</v>
      </c>
      <c r="WEK3" s="1" t="s">
        <v>642</v>
      </c>
      <c r="WEL3" s="1" t="s">
        <v>642</v>
      </c>
      <c r="WEM3" s="1" t="s">
        <v>642</v>
      </c>
      <c r="WEN3" s="1" t="s">
        <v>642</v>
      </c>
      <c r="WEO3" s="1" t="s">
        <v>642</v>
      </c>
      <c r="WEP3" s="1" t="s">
        <v>642</v>
      </c>
      <c r="WEQ3" s="1" t="s">
        <v>642</v>
      </c>
      <c r="WER3" s="1" t="s">
        <v>642</v>
      </c>
      <c r="WES3" s="1" t="s">
        <v>642</v>
      </c>
      <c r="WET3" s="1" t="s">
        <v>642</v>
      </c>
      <c r="WEU3" s="1" t="s">
        <v>642</v>
      </c>
      <c r="WEV3" s="1" t="s">
        <v>642</v>
      </c>
      <c r="WEW3" s="1" t="s">
        <v>642</v>
      </c>
      <c r="WEX3" s="1" t="s">
        <v>642</v>
      </c>
      <c r="WEY3" s="1" t="s">
        <v>642</v>
      </c>
      <c r="WEZ3" s="1" t="s">
        <v>642</v>
      </c>
      <c r="WFA3" s="1" t="s">
        <v>642</v>
      </c>
      <c r="WFB3" s="1" t="s">
        <v>642</v>
      </c>
      <c r="WFC3" s="1" t="s">
        <v>642</v>
      </c>
      <c r="WFD3" s="1" t="s">
        <v>642</v>
      </c>
      <c r="WFE3" s="1" t="s">
        <v>642</v>
      </c>
      <c r="WFF3" s="1" t="s">
        <v>642</v>
      </c>
      <c r="WFG3" s="1" t="s">
        <v>642</v>
      </c>
      <c r="WFH3" s="1" t="s">
        <v>642</v>
      </c>
      <c r="WFI3" s="1" t="s">
        <v>642</v>
      </c>
      <c r="WFJ3" s="1" t="s">
        <v>642</v>
      </c>
      <c r="WFK3" s="1" t="s">
        <v>642</v>
      </c>
      <c r="WFL3" s="1" t="s">
        <v>642</v>
      </c>
      <c r="WFM3" s="1" t="s">
        <v>642</v>
      </c>
      <c r="WFN3" s="1" t="s">
        <v>642</v>
      </c>
      <c r="WFO3" s="1" t="s">
        <v>642</v>
      </c>
      <c r="WFP3" s="1" t="s">
        <v>642</v>
      </c>
      <c r="WFQ3" s="1" t="s">
        <v>642</v>
      </c>
      <c r="WFR3" s="1" t="s">
        <v>642</v>
      </c>
      <c r="WFS3" s="1" t="s">
        <v>642</v>
      </c>
      <c r="WFT3" s="1" t="s">
        <v>642</v>
      </c>
      <c r="WFU3" s="1" t="s">
        <v>642</v>
      </c>
      <c r="WFV3" s="1" t="s">
        <v>642</v>
      </c>
      <c r="WFW3" s="1" t="s">
        <v>642</v>
      </c>
      <c r="WFX3" s="1" t="s">
        <v>642</v>
      </c>
      <c r="WFY3" s="1" t="s">
        <v>642</v>
      </c>
      <c r="WFZ3" s="1" t="s">
        <v>642</v>
      </c>
      <c r="WGA3" s="1" t="s">
        <v>642</v>
      </c>
      <c r="WGB3" s="1" t="s">
        <v>642</v>
      </c>
      <c r="WGC3" s="1" t="s">
        <v>642</v>
      </c>
      <c r="WGD3" s="1" t="s">
        <v>642</v>
      </c>
      <c r="WGE3" s="1" t="s">
        <v>642</v>
      </c>
      <c r="WGF3" s="1" t="s">
        <v>642</v>
      </c>
      <c r="WGG3" s="1" t="s">
        <v>642</v>
      </c>
      <c r="WGH3" s="1" t="s">
        <v>642</v>
      </c>
      <c r="WGI3" s="1" t="s">
        <v>642</v>
      </c>
      <c r="WGJ3" s="1" t="s">
        <v>642</v>
      </c>
      <c r="WGK3" s="1" t="s">
        <v>642</v>
      </c>
      <c r="WGL3" s="1" t="s">
        <v>642</v>
      </c>
      <c r="WGM3" s="1" t="s">
        <v>642</v>
      </c>
      <c r="WGN3" s="1" t="s">
        <v>642</v>
      </c>
      <c r="WGO3" s="1" t="s">
        <v>642</v>
      </c>
      <c r="WGP3" s="1" t="s">
        <v>642</v>
      </c>
      <c r="WGQ3" s="1" t="s">
        <v>642</v>
      </c>
      <c r="WGR3" s="1" t="s">
        <v>642</v>
      </c>
      <c r="WGS3" s="1" t="s">
        <v>642</v>
      </c>
      <c r="WGT3" s="1" t="s">
        <v>642</v>
      </c>
      <c r="WGU3" s="1" t="s">
        <v>642</v>
      </c>
      <c r="WGV3" s="1" t="s">
        <v>642</v>
      </c>
      <c r="WGW3" s="1" t="s">
        <v>642</v>
      </c>
      <c r="WGX3" s="1" t="s">
        <v>642</v>
      </c>
      <c r="WGY3" s="1" t="s">
        <v>642</v>
      </c>
      <c r="WGZ3" s="1" t="s">
        <v>642</v>
      </c>
      <c r="WHA3" s="1" t="s">
        <v>642</v>
      </c>
      <c r="WHB3" s="1" t="s">
        <v>642</v>
      </c>
      <c r="WHC3" s="1" t="s">
        <v>642</v>
      </c>
      <c r="WHD3" s="1" t="s">
        <v>642</v>
      </c>
      <c r="WHE3" s="1" t="s">
        <v>642</v>
      </c>
      <c r="WHF3" s="1" t="s">
        <v>642</v>
      </c>
      <c r="WHG3" s="1" t="s">
        <v>642</v>
      </c>
      <c r="WHH3" s="1" t="s">
        <v>642</v>
      </c>
      <c r="WHI3" s="1" t="s">
        <v>642</v>
      </c>
      <c r="WHJ3" s="1" t="s">
        <v>642</v>
      </c>
      <c r="WHK3" s="1" t="s">
        <v>642</v>
      </c>
      <c r="WHL3" s="1" t="s">
        <v>642</v>
      </c>
      <c r="WHM3" s="1" t="s">
        <v>642</v>
      </c>
      <c r="WHN3" s="1" t="s">
        <v>642</v>
      </c>
      <c r="WHO3" s="1" t="s">
        <v>642</v>
      </c>
      <c r="WHP3" s="1" t="s">
        <v>642</v>
      </c>
      <c r="WHQ3" s="1" t="s">
        <v>642</v>
      </c>
      <c r="WHR3" s="1" t="s">
        <v>642</v>
      </c>
      <c r="WHS3" s="1" t="s">
        <v>642</v>
      </c>
      <c r="WHT3" s="1" t="s">
        <v>642</v>
      </c>
      <c r="WHU3" s="1" t="s">
        <v>642</v>
      </c>
      <c r="WHV3" s="1" t="s">
        <v>642</v>
      </c>
      <c r="WHW3" s="1" t="s">
        <v>642</v>
      </c>
      <c r="WHX3" s="1" t="s">
        <v>642</v>
      </c>
      <c r="WHY3" s="1" t="s">
        <v>642</v>
      </c>
      <c r="WHZ3" s="1" t="s">
        <v>642</v>
      </c>
      <c r="WIA3" s="1" t="s">
        <v>642</v>
      </c>
      <c r="WIB3" s="1" t="s">
        <v>642</v>
      </c>
      <c r="WIC3" s="1" t="s">
        <v>642</v>
      </c>
      <c r="WID3" s="1" t="s">
        <v>642</v>
      </c>
      <c r="WIE3" s="1" t="s">
        <v>642</v>
      </c>
      <c r="WIF3" s="1" t="s">
        <v>642</v>
      </c>
      <c r="WIG3" s="1" t="s">
        <v>642</v>
      </c>
      <c r="WIH3" s="1" t="s">
        <v>642</v>
      </c>
      <c r="WII3" s="1" t="s">
        <v>642</v>
      </c>
      <c r="WIJ3" s="1" t="s">
        <v>642</v>
      </c>
      <c r="WIK3" s="1" t="s">
        <v>642</v>
      </c>
      <c r="WIL3" s="1" t="s">
        <v>642</v>
      </c>
      <c r="WIM3" s="1" t="s">
        <v>642</v>
      </c>
      <c r="WIN3" s="1" t="s">
        <v>642</v>
      </c>
      <c r="WIO3" s="1" t="s">
        <v>642</v>
      </c>
      <c r="WIP3" s="1" t="s">
        <v>642</v>
      </c>
      <c r="WIQ3" s="1" t="s">
        <v>642</v>
      </c>
      <c r="WIR3" s="1" t="s">
        <v>642</v>
      </c>
      <c r="WIS3" s="1" t="s">
        <v>642</v>
      </c>
      <c r="WIT3" s="1" t="s">
        <v>642</v>
      </c>
      <c r="WIU3" s="1" t="s">
        <v>642</v>
      </c>
      <c r="WIV3" s="1" t="s">
        <v>642</v>
      </c>
      <c r="WIW3" s="1" t="s">
        <v>642</v>
      </c>
      <c r="WIX3" s="1" t="s">
        <v>642</v>
      </c>
      <c r="WIY3" s="1" t="s">
        <v>642</v>
      </c>
      <c r="WIZ3" s="1" t="s">
        <v>642</v>
      </c>
      <c r="WJA3" s="1" t="s">
        <v>642</v>
      </c>
      <c r="WJB3" s="1" t="s">
        <v>642</v>
      </c>
      <c r="WJC3" s="1" t="s">
        <v>642</v>
      </c>
      <c r="WJD3" s="1" t="s">
        <v>642</v>
      </c>
      <c r="WJE3" s="1" t="s">
        <v>642</v>
      </c>
      <c r="WJF3" s="1" t="s">
        <v>642</v>
      </c>
      <c r="WJG3" s="1" t="s">
        <v>642</v>
      </c>
      <c r="WJH3" s="1" t="s">
        <v>642</v>
      </c>
      <c r="WJI3" s="1" t="s">
        <v>642</v>
      </c>
      <c r="WJJ3" s="1" t="s">
        <v>642</v>
      </c>
      <c r="WJK3" s="1" t="s">
        <v>642</v>
      </c>
      <c r="WJL3" s="1" t="s">
        <v>642</v>
      </c>
      <c r="WJM3" s="1" t="s">
        <v>642</v>
      </c>
      <c r="WJN3" s="1" t="s">
        <v>642</v>
      </c>
      <c r="WJO3" s="1" t="s">
        <v>642</v>
      </c>
      <c r="WJP3" s="1" t="s">
        <v>642</v>
      </c>
      <c r="WJQ3" s="1" t="s">
        <v>642</v>
      </c>
      <c r="WJR3" s="1" t="s">
        <v>642</v>
      </c>
      <c r="WJS3" s="1" t="s">
        <v>642</v>
      </c>
      <c r="WJT3" s="1" t="s">
        <v>642</v>
      </c>
      <c r="WJU3" s="1" t="s">
        <v>642</v>
      </c>
      <c r="WJV3" s="1" t="s">
        <v>642</v>
      </c>
      <c r="WJW3" s="1" t="s">
        <v>642</v>
      </c>
      <c r="WJX3" s="1" t="s">
        <v>642</v>
      </c>
      <c r="WJY3" s="1" t="s">
        <v>642</v>
      </c>
      <c r="WJZ3" s="1" t="s">
        <v>642</v>
      </c>
      <c r="WKA3" s="1" t="s">
        <v>642</v>
      </c>
      <c r="WKB3" s="1" t="s">
        <v>642</v>
      </c>
      <c r="WKC3" s="1" t="s">
        <v>642</v>
      </c>
      <c r="WKD3" s="1" t="s">
        <v>642</v>
      </c>
      <c r="WKE3" s="1" t="s">
        <v>642</v>
      </c>
      <c r="WKF3" s="1" t="s">
        <v>642</v>
      </c>
      <c r="WKG3" s="1" t="s">
        <v>642</v>
      </c>
      <c r="WKH3" s="1" t="s">
        <v>642</v>
      </c>
      <c r="WKI3" s="1" t="s">
        <v>642</v>
      </c>
      <c r="WKJ3" s="1" t="s">
        <v>642</v>
      </c>
      <c r="WKK3" s="1" t="s">
        <v>642</v>
      </c>
      <c r="WKL3" s="1" t="s">
        <v>642</v>
      </c>
      <c r="WKM3" s="1" t="s">
        <v>642</v>
      </c>
      <c r="WKN3" s="1" t="s">
        <v>642</v>
      </c>
      <c r="WKO3" s="1" t="s">
        <v>642</v>
      </c>
      <c r="WKP3" s="1" t="s">
        <v>642</v>
      </c>
      <c r="WKQ3" s="1" t="s">
        <v>642</v>
      </c>
      <c r="WKR3" s="1" t="s">
        <v>642</v>
      </c>
      <c r="WKS3" s="1" t="s">
        <v>642</v>
      </c>
      <c r="WKT3" s="1" t="s">
        <v>642</v>
      </c>
      <c r="WKU3" s="1" t="s">
        <v>642</v>
      </c>
      <c r="WKV3" s="1" t="s">
        <v>642</v>
      </c>
      <c r="WKW3" s="1" t="s">
        <v>642</v>
      </c>
      <c r="WKX3" s="1" t="s">
        <v>642</v>
      </c>
      <c r="WKY3" s="1" t="s">
        <v>642</v>
      </c>
      <c r="WKZ3" s="1" t="s">
        <v>642</v>
      </c>
      <c r="WLA3" s="1" t="s">
        <v>642</v>
      </c>
      <c r="WLB3" s="1" t="s">
        <v>642</v>
      </c>
      <c r="WLC3" s="1" t="s">
        <v>642</v>
      </c>
      <c r="WLD3" s="1" t="s">
        <v>642</v>
      </c>
      <c r="WLE3" s="1" t="s">
        <v>642</v>
      </c>
      <c r="WLF3" s="1" t="s">
        <v>642</v>
      </c>
      <c r="WLG3" s="1" t="s">
        <v>642</v>
      </c>
      <c r="WLH3" s="1" t="s">
        <v>642</v>
      </c>
      <c r="WLI3" s="1" t="s">
        <v>642</v>
      </c>
      <c r="WLJ3" s="1" t="s">
        <v>642</v>
      </c>
      <c r="WLK3" s="1" t="s">
        <v>642</v>
      </c>
      <c r="WLL3" s="1" t="s">
        <v>642</v>
      </c>
      <c r="WLM3" s="1" t="s">
        <v>642</v>
      </c>
      <c r="WLN3" s="1" t="s">
        <v>642</v>
      </c>
      <c r="WLO3" s="1" t="s">
        <v>642</v>
      </c>
      <c r="WLP3" s="1" t="s">
        <v>642</v>
      </c>
      <c r="WLQ3" s="1" t="s">
        <v>642</v>
      </c>
      <c r="WLR3" s="1" t="s">
        <v>642</v>
      </c>
      <c r="WLS3" s="1" t="s">
        <v>642</v>
      </c>
      <c r="WLT3" s="1" t="s">
        <v>642</v>
      </c>
      <c r="WLU3" s="1" t="s">
        <v>642</v>
      </c>
      <c r="WLV3" s="1" t="s">
        <v>642</v>
      </c>
      <c r="WLW3" s="1" t="s">
        <v>642</v>
      </c>
      <c r="WLX3" s="1" t="s">
        <v>642</v>
      </c>
      <c r="WLY3" s="1" t="s">
        <v>642</v>
      </c>
      <c r="WLZ3" s="1" t="s">
        <v>642</v>
      </c>
      <c r="WMA3" s="1" t="s">
        <v>642</v>
      </c>
      <c r="WMB3" s="1" t="s">
        <v>642</v>
      </c>
      <c r="WMC3" s="1" t="s">
        <v>642</v>
      </c>
      <c r="WMD3" s="1" t="s">
        <v>642</v>
      </c>
      <c r="WME3" s="1" t="s">
        <v>642</v>
      </c>
      <c r="WMF3" s="1" t="s">
        <v>642</v>
      </c>
      <c r="WMG3" s="1" t="s">
        <v>642</v>
      </c>
      <c r="WMH3" s="1" t="s">
        <v>642</v>
      </c>
      <c r="WMI3" s="1" t="s">
        <v>642</v>
      </c>
      <c r="WMJ3" s="1" t="s">
        <v>642</v>
      </c>
      <c r="WMK3" s="1" t="s">
        <v>642</v>
      </c>
      <c r="WML3" s="1" t="s">
        <v>642</v>
      </c>
      <c r="WMM3" s="1" t="s">
        <v>642</v>
      </c>
      <c r="WMN3" s="1" t="s">
        <v>642</v>
      </c>
      <c r="WMO3" s="1" t="s">
        <v>642</v>
      </c>
      <c r="WMP3" s="1" t="s">
        <v>642</v>
      </c>
      <c r="WMQ3" s="1" t="s">
        <v>642</v>
      </c>
      <c r="WMR3" s="1" t="s">
        <v>642</v>
      </c>
      <c r="WMS3" s="1" t="s">
        <v>642</v>
      </c>
      <c r="WMT3" s="1" t="s">
        <v>642</v>
      </c>
      <c r="WMU3" s="1" t="s">
        <v>642</v>
      </c>
      <c r="WMV3" s="1" t="s">
        <v>642</v>
      </c>
      <c r="WMW3" s="1" t="s">
        <v>642</v>
      </c>
      <c r="WMX3" s="1" t="s">
        <v>642</v>
      </c>
      <c r="WMY3" s="1" t="s">
        <v>642</v>
      </c>
      <c r="WMZ3" s="1" t="s">
        <v>642</v>
      </c>
      <c r="WNA3" s="1" t="s">
        <v>642</v>
      </c>
      <c r="WNB3" s="1" t="s">
        <v>642</v>
      </c>
      <c r="WNC3" s="1" t="s">
        <v>642</v>
      </c>
      <c r="WND3" s="1" t="s">
        <v>642</v>
      </c>
      <c r="WNE3" s="1" t="s">
        <v>642</v>
      </c>
      <c r="WNF3" s="1" t="s">
        <v>642</v>
      </c>
      <c r="WNG3" s="1" t="s">
        <v>642</v>
      </c>
      <c r="WNH3" s="1" t="s">
        <v>642</v>
      </c>
      <c r="WNI3" s="1" t="s">
        <v>642</v>
      </c>
      <c r="WNJ3" s="1" t="s">
        <v>642</v>
      </c>
      <c r="WNK3" s="1" t="s">
        <v>642</v>
      </c>
      <c r="WNL3" s="1" t="s">
        <v>642</v>
      </c>
      <c r="WNM3" s="1" t="s">
        <v>642</v>
      </c>
      <c r="WNN3" s="1" t="s">
        <v>642</v>
      </c>
      <c r="WNO3" s="1" t="s">
        <v>642</v>
      </c>
      <c r="WNP3" s="1" t="s">
        <v>642</v>
      </c>
      <c r="WNQ3" s="1" t="s">
        <v>642</v>
      </c>
      <c r="WNR3" s="1" t="s">
        <v>642</v>
      </c>
      <c r="WNS3" s="1" t="s">
        <v>642</v>
      </c>
      <c r="WNT3" s="1" t="s">
        <v>642</v>
      </c>
      <c r="WNU3" s="1" t="s">
        <v>642</v>
      </c>
      <c r="WNV3" s="1" t="s">
        <v>642</v>
      </c>
      <c r="WNW3" s="1" t="s">
        <v>642</v>
      </c>
      <c r="WNX3" s="1" t="s">
        <v>642</v>
      </c>
      <c r="WNY3" s="1" t="s">
        <v>642</v>
      </c>
      <c r="WNZ3" s="1" t="s">
        <v>642</v>
      </c>
      <c r="WOA3" s="1" t="s">
        <v>642</v>
      </c>
      <c r="WOB3" s="1" t="s">
        <v>642</v>
      </c>
      <c r="WOC3" s="1" t="s">
        <v>642</v>
      </c>
      <c r="WOD3" s="1" t="s">
        <v>642</v>
      </c>
      <c r="WOE3" s="1" t="s">
        <v>642</v>
      </c>
      <c r="WOF3" s="1" t="s">
        <v>642</v>
      </c>
      <c r="WOG3" s="1" t="s">
        <v>642</v>
      </c>
      <c r="WOH3" s="1" t="s">
        <v>642</v>
      </c>
      <c r="WOI3" s="1" t="s">
        <v>642</v>
      </c>
      <c r="WOJ3" s="1" t="s">
        <v>642</v>
      </c>
      <c r="WOK3" s="1" t="s">
        <v>642</v>
      </c>
      <c r="WOL3" s="1" t="s">
        <v>642</v>
      </c>
      <c r="WOM3" s="1" t="s">
        <v>642</v>
      </c>
      <c r="WON3" s="1" t="s">
        <v>642</v>
      </c>
      <c r="WOO3" s="1" t="s">
        <v>642</v>
      </c>
      <c r="WOP3" s="1" t="s">
        <v>642</v>
      </c>
      <c r="WOQ3" s="1" t="s">
        <v>642</v>
      </c>
      <c r="WOR3" s="1" t="s">
        <v>642</v>
      </c>
      <c r="WOS3" s="1" t="s">
        <v>642</v>
      </c>
      <c r="WOT3" s="1" t="s">
        <v>642</v>
      </c>
      <c r="WOU3" s="1" t="s">
        <v>642</v>
      </c>
      <c r="WOV3" s="1" t="s">
        <v>642</v>
      </c>
      <c r="WOW3" s="1" t="s">
        <v>642</v>
      </c>
      <c r="WOX3" s="1" t="s">
        <v>642</v>
      </c>
      <c r="WOY3" s="1" t="s">
        <v>642</v>
      </c>
      <c r="WOZ3" s="1" t="s">
        <v>642</v>
      </c>
      <c r="WPA3" s="1" t="s">
        <v>642</v>
      </c>
      <c r="WPB3" s="1" t="s">
        <v>642</v>
      </c>
      <c r="WPC3" s="1" t="s">
        <v>642</v>
      </c>
      <c r="WPD3" s="1" t="s">
        <v>642</v>
      </c>
      <c r="WPE3" s="1" t="s">
        <v>642</v>
      </c>
      <c r="WPF3" s="1" t="s">
        <v>642</v>
      </c>
      <c r="WPG3" s="1" t="s">
        <v>642</v>
      </c>
      <c r="WPH3" s="1" t="s">
        <v>642</v>
      </c>
      <c r="WPI3" s="1" t="s">
        <v>642</v>
      </c>
      <c r="WPJ3" s="1" t="s">
        <v>642</v>
      </c>
      <c r="WPK3" s="1" t="s">
        <v>642</v>
      </c>
      <c r="WPL3" s="1" t="s">
        <v>642</v>
      </c>
      <c r="WPM3" s="1" t="s">
        <v>642</v>
      </c>
      <c r="WPN3" s="1" t="s">
        <v>642</v>
      </c>
      <c r="WPO3" s="1" t="s">
        <v>642</v>
      </c>
      <c r="WPP3" s="1" t="s">
        <v>642</v>
      </c>
      <c r="WPQ3" s="1" t="s">
        <v>642</v>
      </c>
      <c r="WPR3" s="1" t="s">
        <v>642</v>
      </c>
      <c r="WPS3" s="1" t="s">
        <v>642</v>
      </c>
      <c r="WPT3" s="1" t="s">
        <v>642</v>
      </c>
      <c r="WPU3" s="1" t="s">
        <v>642</v>
      </c>
      <c r="WPV3" s="1" t="s">
        <v>642</v>
      </c>
      <c r="WPW3" s="1" t="s">
        <v>642</v>
      </c>
      <c r="WPX3" s="1" t="s">
        <v>642</v>
      </c>
      <c r="WPY3" s="1" t="s">
        <v>642</v>
      </c>
      <c r="WPZ3" s="1" t="s">
        <v>642</v>
      </c>
      <c r="WQA3" s="1" t="s">
        <v>642</v>
      </c>
      <c r="WQB3" s="1" t="s">
        <v>642</v>
      </c>
      <c r="WQC3" s="1" t="s">
        <v>642</v>
      </c>
      <c r="WQD3" s="1" t="s">
        <v>642</v>
      </c>
      <c r="WQE3" s="1" t="s">
        <v>642</v>
      </c>
      <c r="WQF3" s="1" t="s">
        <v>642</v>
      </c>
      <c r="WQG3" s="1" t="s">
        <v>642</v>
      </c>
      <c r="WQH3" s="1" t="s">
        <v>642</v>
      </c>
      <c r="WQI3" s="1" t="s">
        <v>642</v>
      </c>
      <c r="WQJ3" s="1" t="s">
        <v>642</v>
      </c>
      <c r="WQK3" s="1" t="s">
        <v>642</v>
      </c>
      <c r="WQL3" s="1" t="s">
        <v>642</v>
      </c>
      <c r="WQM3" s="1" t="s">
        <v>642</v>
      </c>
      <c r="WQN3" s="1" t="s">
        <v>642</v>
      </c>
      <c r="WQO3" s="1" t="s">
        <v>642</v>
      </c>
      <c r="WQP3" s="1" t="s">
        <v>642</v>
      </c>
      <c r="WQQ3" s="1" t="s">
        <v>642</v>
      </c>
      <c r="WQR3" s="1" t="s">
        <v>642</v>
      </c>
      <c r="WQS3" s="1" t="s">
        <v>642</v>
      </c>
      <c r="WQT3" s="1" t="s">
        <v>642</v>
      </c>
      <c r="WQU3" s="1" t="s">
        <v>642</v>
      </c>
      <c r="WQV3" s="1" t="s">
        <v>642</v>
      </c>
      <c r="WQW3" s="1" t="s">
        <v>642</v>
      </c>
      <c r="WQX3" s="1" t="s">
        <v>642</v>
      </c>
      <c r="WQY3" s="1" t="s">
        <v>642</v>
      </c>
      <c r="WQZ3" s="1" t="s">
        <v>642</v>
      </c>
      <c r="WRA3" s="1" t="s">
        <v>642</v>
      </c>
      <c r="WRB3" s="1" t="s">
        <v>642</v>
      </c>
      <c r="WRC3" s="1" t="s">
        <v>642</v>
      </c>
      <c r="WRD3" s="1" t="s">
        <v>642</v>
      </c>
      <c r="WRE3" s="1" t="s">
        <v>642</v>
      </c>
      <c r="WRF3" s="1" t="s">
        <v>642</v>
      </c>
      <c r="WRG3" s="1" t="s">
        <v>642</v>
      </c>
      <c r="WRH3" s="1" t="s">
        <v>642</v>
      </c>
      <c r="WRI3" s="1" t="s">
        <v>642</v>
      </c>
      <c r="WRJ3" s="1" t="s">
        <v>642</v>
      </c>
      <c r="WRK3" s="1" t="s">
        <v>642</v>
      </c>
      <c r="WRL3" s="1" t="s">
        <v>642</v>
      </c>
      <c r="WRM3" s="1" t="s">
        <v>642</v>
      </c>
      <c r="WRN3" s="1" t="s">
        <v>642</v>
      </c>
      <c r="WRO3" s="1" t="s">
        <v>642</v>
      </c>
      <c r="WRP3" s="1" t="s">
        <v>642</v>
      </c>
      <c r="WRQ3" s="1" t="s">
        <v>642</v>
      </c>
      <c r="WRR3" s="1" t="s">
        <v>642</v>
      </c>
      <c r="WRS3" s="1" t="s">
        <v>642</v>
      </c>
      <c r="WRT3" s="1" t="s">
        <v>642</v>
      </c>
      <c r="WRU3" s="1" t="s">
        <v>642</v>
      </c>
      <c r="WRV3" s="1" t="s">
        <v>642</v>
      </c>
      <c r="WRW3" s="1" t="s">
        <v>642</v>
      </c>
      <c r="WRX3" s="1" t="s">
        <v>642</v>
      </c>
      <c r="WRY3" s="1" t="s">
        <v>642</v>
      </c>
      <c r="WRZ3" s="1" t="s">
        <v>642</v>
      </c>
      <c r="WSA3" s="1" t="s">
        <v>642</v>
      </c>
      <c r="WSB3" s="1" t="s">
        <v>642</v>
      </c>
      <c r="WSC3" s="1" t="s">
        <v>642</v>
      </c>
      <c r="WSD3" s="1" t="s">
        <v>642</v>
      </c>
      <c r="WSE3" s="1" t="s">
        <v>642</v>
      </c>
      <c r="WSF3" s="1" t="s">
        <v>642</v>
      </c>
      <c r="WSG3" s="1" t="s">
        <v>642</v>
      </c>
      <c r="WSH3" s="1" t="s">
        <v>642</v>
      </c>
      <c r="WSI3" s="1" t="s">
        <v>642</v>
      </c>
      <c r="WSJ3" s="1" t="s">
        <v>642</v>
      </c>
      <c r="WSK3" s="1" t="s">
        <v>642</v>
      </c>
      <c r="WSL3" s="1" t="s">
        <v>642</v>
      </c>
      <c r="WSM3" s="1" t="s">
        <v>642</v>
      </c>
      <c r="WSN3" s="1" t="s">
        <v>642</v>
      </c>
      <c r="WSO3" s="1" t="s">
        <v>642</v>
      </c>
      <c r="WSP3" s="1" t="s">
        <v>642</v>
      </c>
      <c r="WSQ3" s="1" t="s">
        <v>642</v>
      </c>
      <c r="WSR3" s="1" t="s">
        <v>642</v>
      </c>
      <c r="WSS3" s="1" t="s">
        <v>642</v>
      </c>
      <c r="WST3" s="1" t="s">
        <v>642</v>
      </c>
      <c r="WSU3" s="1" t="s">
        <v>642</v>
      </c>
      <c r="WSV3" s="1" t="s">
        <v>642</v>
      </c>
      <c r="WSW3" s="1" t="s">
        <v>642</v>
      </c>
      <c r="WSX3" s="1" t="s">
        <v>642</v>
      </c>
      <c r="WSY3" s="1" t="s">
        <v>642</v>
      </c>
      <c r="WSZ3" s="1" t="s">
        <v>642</v>
      </c>
      <c r="WTA3" s="1" t="s">
        <v>642</v>
      </c>
      <c r="WTB3" s="1" t="s">
        <v>642</v>
      </c>
      <c r="WTC3" s="1" t="s">
        <v>642</v>
      </c>
      <c r="WTD3" s="1" t="s">
        <v>642</v>
      </c>
      <c r="WTE3" s="1" t="s">
        <v>642</v>
      </c>
      <c r="WTF3" s="1" t="s">
        <v>642</v>
      </c>
      <c r="WTG3" s="1" t="s">
        <v>642</v>
      </c>
      <c r="WTH3" s="1" t="s">
        <v>642</v>
      </c>
      <c r="WTI3" s="1" t="s">
        <v>642</v>
      </c>
      <c r="WTJ3" s="1" t="s">
        <v>642</v>
      </c>
      <c r="WTK3" s="1" t="s">
        <v>642</v>
      </c>
      <c r="WTL3" s="1" t="s">
        <v>642</v>
      </c>
      <c r="WTM3" s="1" t="s">
        <v>642</v>
      </c>
      <c r="WTN3" s="1" t="s">
        <v>642</v>
      </c>
      <c r="WTO3" s="1" t="s">
        <v>642</v>
      </c>
      <c r="WTP3" s="1" t="s">
        <v>642</v>
      </c>
      <c r="WTQ3" s="1" t="s">
        <v>642</v>
      </c>
      <c r="WTR3" s="1" t="s">
        <v>642</v>
      </c>
      <c r="WTS3" s="1" t="s">
        <v>642</v>
      </c>
      <c r="WTT3" s="1" t="s">
        <v>642</v>
      </c>
      <c r="WTU3" s="1" t="s">
        <v>642</v>
      </c>
      <c r="WTV3" s="1" t="s">
        <v>642</v>
      </c>
      <c r="WTW3" s="1" t="s">
        <v>642</v>
      </c>
      <c r="WTX3" s="1" t="s">
        <v>642</v>
      </c>
      <c r="WTY3" s="1" t="s">
        <v>642</v>
      </c>
      <c r="WTZ3" s="1" t="s">
        <v>642</v>
      </c>
      <c r="WUA3" s="1" t="s">
        <v>642</v>
      </c>
      <c r="WUB3" s="1" t="s">
        <v>642</v>
      </c>
      <c r="WUC3" s="1" t="s">
        <v>642</v>
      </c>
      <c r="WUD3" s="1" t="s">
        <v>642</v>
      </c>
      <c r="WUE3" s="1" t="s">
        <v>642</v>
      </c>
      <c r="WUF3" s="1" t="s">
        <v>642</v>
      </c>
      <c r="WUG3" s="1" t="s">
        <v>642</v>
      </c>
      <c r="WUH3" s="1" t="s">
        <v>642</v>
      </c>
      <c r="WUI3" s="1" t="s">
        <v>642</v>
      </c>
      <c r="WUJ3" s="1" t="s">
        <v>642</v>
      </c>
      <c r="WUK3" s="1" t="s">
        <v>642</v>
      </c>
      <c r="WUL3" s="1" t="s">
        <v>642</v>
      </c>
      <c r="WUM3" s="1" t="s">
        <v>642</v>
      </c>
      <c r="WUN3" s="1" t="s">
        <v>642</v>
      </c>
      <c r="WUO3" s="1" t="s">
        <v>642</v>
      </c>
      <c r="WUP3" s="1" t="s">
        <v>642</v>
      </c>
      <c r="WUQ3" s="1" t="s">
        <v>642</v>
      </c>
      <c r="WUR3" s="1" t="s">
        <v>642</v>
      </c>
      <c r="WUS3" s="1" t="s">
        <v>642</v>
      </c>
      <c r="WUT3" s="1" t="s">
        <v>642</v>
      </c>
      <c r="WUU3" s="1" t="s">
        <v>642</v>
      </c>
      <c r="WUV3" s="1" t="s">
        <v>642</v>
      </c>
      <c r="WUW3" s="1" t="s">
        <v>642</v>
      </c>
      <c r="WUX3" s="1" t="s">
        <v>642</v>
      </c>
      <c r="WUY3" s="1" t="s">
        <v>642</v>
      </c>
      <c r="WUZ3" s="1" t="s">
        <v>642</v>
      </c>
      <c r="WVA3" s="1" t="s">
        <v>642</v>
      </c>
      <c r="WVB3" s="1" t="s">
        <v>642</v>
      </c>
      <c r="WVC3" s="1" t="s">
        <v>642</v>
      </c>
      <c r="WVD3" s="1" t="s">
        <v>642</v>
      </c>
      <c r="WVE3" s="1" t="s">
        <v>642</v>
      </c>
      <c r="WVF3" s="1" t="s">
        <v>642</v>
      </c>
      <c r="WVG3" s="1" t="s">
        <v>642</v>
      </c>
      <c r="WVH3" s="1" t="s">
        <v>642</v>
      </c>
      <c r="WVI3" s="1" t="s">
        <v>642</v>
      </c>
      <c r="WVJ3" s="1" t="s">
        <v>642</v>
      </c>
      <c r="WVK3" s="1" t="s">
        <v>642</v>
      </c>
      <c r="WVL3" s="1" t="s">
        <v>642</v>
      </c>
      <c r="WVM3" s="1" t="s">
        <v>642</v>
      </c>
      <c r="WVN3" s="1" t="s">
        <v>642</v>
      </c>
      <c r="WVO3" s="1" t="s">
        <v>642</v>
      </c>
      <c r="WVP3" s="1" t="s">
        <v>642</v>
      </c>
      <c r="WVQ3" s="1" t="s">
        <v>642</v>
      </c>
      <c r="WVR3" s="1" t="s">
        <v>642</v>
      </c>
      <c r="WVS3" s="1" t="s">
        <v>642</v>
      </c>
      <c r="WVT3" s="1" t="s">
        <v>642</v>
      </c>
      <c r="WVU3" s="1" t="s">
        <v>642</v>
      </c>
      <c r="WVV3" s="1" t="s">
        <v>642</v>
      </c>
      <c r="WVW3" s="1" t="s">
        <v>642</v>
      </c>
      <c r="WVX3" s="1" t="s">
        <v>642</v>
      </c>
      <c r="WVY3" s="1" t="s">
        <v>642</v>
      </c>
      <c r="WVZ3" s="1" t="s">
        <v>642</v>
      </c>
      <c r="WWA3" s="1" t="s">
        <v>642</v>
      </c>
      <c r="WWB3" s="1" t="s">
        <v>642</v>
      </c>
      <c r="WWC3" s="1" t="s">
        <v>642</v>
      </c>
      <c r="WWD3" s="1" t="s">
        <v>642</v>
      </c>
      <c r="WWE3" s="1" t="s">
        <v>642</v>
      </c>
      <c r="WWF3" s="1" t="s">
        <v>642</v>
      </c>
      <c r="WWG3" s="1" t="s">
        <v>642</v>
      </c>
      <c r="WWH3" s="1" t="s">
        <v>642</v>
      </c>
      <c r="WWI3" s="1" t="s">
        <v>642</v>
      </c>
      <c r="WWJ3" s="1" t="s">
        <v>642</v>
      </c>
      <c r="WWK3" s="1" t="s">
        <v>642</v>
      </c>
      <c r="WWL3" s="1" t="s">
        <v>642</v>
      </c>
      <c r="WWM3" s="1" t="s">
        <v>642</v>
      </c>
      <c r="WWN3" s="1" t="s">
        <v>642</v>
      </c>
      <c r="WWO3" s="1" t="s">
        <v>642</v>
      </c>
      <c r="WWP3" s="1" t="s">
        <v>642</v>
      </c>
      <c r="WWQ3" s="1" t="s">
        <v>642</v>
      </c>
      <c r="WWR3" s="1" t="s">
        <v>642</v>
      </c>
      <c r="WWS3" s="1" t="s">
        <v>642</v>
      </c>
      <c r="WWT3" s="1" t="s">
        <v>642</v>
      </c>
      <c r="WWU3" s="1" t="s">
        <v>642</v>
      </c>
      <c r="WWV3" s="1" t="s">
        <v>642</v>
      </c>
      <c r="WWW3" s="1" t="s">
        <v>642</v>
      </c>
      <c r="WWX3" s="1" t="s">
        <v>642</v>
      </c>
      <c r="WWY3" s="1" t="s">
        <v>642</v>
      </c>
      <c r="WWZ3" s="1" t="s">
        <v>642</v>
      </c>
      <c r="WXA3" s="1" t="s">
        <v>642</v>
      </c>
      <c r="WXB3" s="1" t="s">
        <v>642</v>
      </c>
      <c r="WXC3" s="1" t="s">
        <v>642</v>
      </c>
      <c r="WXD3" s="1" t="s">
        <v>642</v>
      </c>
      <c r="WXE3" s="1" t="s">
        <v>642</v>
      </c>
      <c r="WXF3" s="1" t="s">
        <v>642</v>
      </c>
      <c r="WXG3" s="1" t="s">
        <v>642</v>
      </c>
      <c r="WXH3" s="1" t="s">
        <v>642</v>
      </c>
      <c r="WXI3" s="1" t="s">
        <v>642</v>
      </c>
      <c r="WXJ3" s="1" t="s">
        <v>642</v>
      </c>
      <c r="WXK3" s="1" t="s">
        <v>642</v>
      </c>
      <c r="WXL3" s="1" t="s">
        <v>642</v>
      </c>
      <c r="WXM3" s="1" t="s">
        <v>642</v>
      </c>
      <c r="WXN3" s="1" t="s">
        <v>642</v>
      </c>
      <c r="WXO3" s="1" t="s">
        <v>642</v>
      </c>
      <c r="WXP3" s="1" t="s">
        <v>642</v>
      </c>
      <c r="WXQ3" s="1" t="s">
        <v>642</v>
      </c>
      <c r="WXR3" s="1" t="s">
        <v>642</v>
      </c>
      <c r="WXS3" s="1" t="s">
        <v>642</v>
      </c>
      <c r="WXT3" s="1" t="s">
        <v>642</v>
      </c>
      <c r="WXU3" s="1" t="s">
        <v>642</v>
      </c>
      <c r="WXV3" s="1" t="s">
        <v>642</v>
      </c>
      <c r="WXW3" s="1" t="s">
        <v>642</v>
      </c>
      <c r="WXX3" s="1" t="s">
        <v>642</v>
      </c>
      <c r="WXY3" s="1" t="s">
        <v>642</v>
      </c>
      <c r="WXZ3" s="1" t="s">
        <v>642</v>
      </c>
      <c r="WYA3" s="1" t="s">
        <v>642</v>
      </c>
      <c r="WYB3" s="1" t="s">
        <v>642</v>
      </c>
      <c r="WYC3" s="1" t="s">
        <v>642</v>
      </c>
      <c r="WYD3" s="1" t="s">
        <v>642</v>
      </c>
      <c r="WYE3" s="1" t="s">
        <v>642</v>
      </c>
      <c r="WYF3" s="1" t="s">
        <v>642</v>
      </c>
      <c r="WYG3" s="1" t="s">
        <v>642</v>
      </c>
      <c r="WYH3" s="1" t="s">
        <v>642</v>
      </c>
      <c r="WYI3" s="1" t="s">
        <v>642</v>
      </c>
      <c r="WYJ3" s="1" t="s">
        <v>642</v>
      </c>
      <c r="WYK3" s="1" t="s">
        <v>642</v>
      </c>
      <c r="WYL3" s="1" t="s">
        <v>642</v>
      </c>
      <c r="WYM3" s="1" t="s">
        <v>642</v>
      </c>
      <c r="WYN3" s="1" t="s">
        <v>642</v>
      </c>
      <c r="WYO3" s="1" t="s">
        <v>642</v>
      </c>
      <c r="WYP3" s="1" t="s">
        <v>642</v>
      </c>
      <c r="WYQ3" s="1" t="s">
        <v>642</v>
      </c>
      <c r="WYR3" s="1" t="s">
        <v>642</v>
      </c>
      <c r="WYS3" s="1" t="s">
        <v>642</v>
      </c>
      <c r="WYT3" s="1" t="s">
        <v>642</v>
      </c>
      <c r="WYU3" s="1" t="s">
        <v>642</v>
      </c>
      <c r="WYV3" s="1" t="s">
        <v>642</v>
      </c>
      <c r="WYW3" s="1" t="s">
        <v>642</v>
      </c>
      <c r="WYX3" s="1" t="s">
        <v>642</v>
      </c>
      <c r="WYY3" s="1" t="s">
        <v>642</v>
      </c>
      <c r="WYZ3" s="1" t="s">
        <v>642</v>
      </c>
      <c r="WZA3" s="1" t="s">
        <v>642</v>
      </c>
      <c r="WZB3" s="1" t="s">
        <v>642</v>
      </c>
      <c r="WZC3" s="1" t="s">
        <v>642</v>
      </c>
      <c r="WZD3" s="1" t="s">
        <v>642</v>
      </c>
      <c r="WZE3" s="1" t="s">
        <v>642</v>
      </c>
      <c r="WZF3" s="1" t="s">
        <v>642</v>
      </c>
      <c r="WZG3" s="1" t="s">
        <v>642</v>
      </c>
      <c r="WZH3" s="1" t="s">
        <v>642</v>
      </c>
      <c r="WZI3" s="1" t="s">
        <v>642</v>
      </c>
      <c r="WZJ3" s="1" t="s">
        <v>642</v>
      </c>
      <c r="WZK3" s="1" t="s">
        <v>642</v>
      </c>
      <c r="WZL3" s="1" t="s">
        <v>642</v>
      </c>
      <c r="WZM3" s="1" t="s">
        <v>642</v>
      </c>
      <c r="WZN3" s="1" t="s">
        <v>642</v>
      </c>
      <c r="WZO3" s="1" t="s">
        <v>642</v>
      </c>
      <c r="WZP3" s="1" t="s">
        <v>642</v>
      </c>
      <c r="WZQ3" s="1" t="s">
        <v>642</v>
      </c>
      <c r="WZR3" s="1" t="s">
        <v>642</v>
      </c>
      <c r="WZS3" s="1" t="s">
        <v>642</v>
      </c>
      <c r="WZT3" s="1" t="s">
        <v>642</v>
      </c>
      <c r="WZU3" s="1" t="s">
        <v>642</v>
      </c>
      <c r="WZV3" s="1" t="s">
        <v>642</v>
      </c>
      <c r="WZW3" s="1" t="s">
        <v>642</v>
      </c>
      <c r="WZX3" s="1" t="s">
        <v>642</v>
      </c>
      <c r="WZY3" s="1" t="s">
        <v>642</v>
      </c>
      <c r="WZZ3" s="1" t="s">
        <v>642</v>
      </c>
      <c r="XAA3" s="1" t="s">
        <v>642</v>
      </c>
      <c r="XAB3" s="1" t="s">
        <v>642</v>
      </c>
      <c r="XAC3" s="1" t="s">
        <v>642</v>
      </c>
      <c r="XAD3" s="1" t="s">
        <v>642</v>
      </c>
      <c r="XAE3" s="1" t="s">
        <v>642</v>
      </c>
      <c r="XAF3" s="1" t="s">
        <v>642</v>
      </c>
      <c r="XAG3" s="1" t="s">
        <v>642</v>
      </c>
      <c r="XAH3" s="1" t="s">
        <v>642</v>
      </c>
      <c r="XAI3" s="1" t="s">
        <v>642</v>
      </c>
      <c r="XAJ3" s="1" t="s">
        <v>642</v>
      </c>
      <c r="XAK3" s="1" t="s">
        <v>642</v>
      </c>
      <c r="XAL3" s="1" t="s">
        <v>642</v>
      </c>
      <c r="XAM3" s="1" t="s">
        <v>642</v>
      </c>
      <c r="XAN3" s="1" t="s">
        <v>642</v>
      </c>
      <c r="XAO3" s="1" t="s">
        <v>642</v>
      </c>
      <c r="XAP3" s="1" t="s">
        <v>642</v>
      </c>
      <c r="XAQ3" s="1" t="s">
        <v>642</v>
      </c>
      <c r="XAR3" s="1" t="s">
        <v>642</v>
      </c>
      <c r="XAS3" s="1" t="s">
        <v>642</v>
      </c>
      <c r="XAT3" s="1" t="s">
        <v>642</v>
      </c>
      <c r="XAU3" s="1" t="s">
        <v>642</v>
      </c>
      <c r="XAV3" s="1" t="s">
        <v>642</v>
      </c>
      <c r="XAW3" s="1" t="s">
        <v>642</v>
      </c>
      <c r="XAX3" s="1" t="s">
        <v>642</v>
      </c>
      <c r="XAY3" s="1" t="s">
        <v>642</v>
      </c>
      <c r="XAZ3" s="1" t="s">
        <v>642</v>
      </c>
      <c r="XBA3" s="1" t="s">
        <v>642</v>
      </c>
      <c r="XBB3" s="1" t="s">
        <v>642</v>
      </c>
      <c r="XBC3" s="1" t="s">
        <v>642</v>
      </c>
      <c r="XBD3" s="1" t="s">
        <v>642</v>
      </c>
      <c r="XBE3" s="1" t="s">
        <v>642</v>
      </c>
      <c r="XBF3" s="1" t="s">
        <v>642</v>
      </c>
      <c r="XBG3" s="1" t="s">
        <v>642</v>
      </c>
      <c r="XBH3" s="1" t="s">
        <v>642</v>
      </c>
      <c r="XBI3" s="1" t="s">
        <v>642</v>
      </c>
      <c r="XBJ3" s="1" t="s">
        <v>642</v>
      </c>
      <c r="XBK3" s="1" t="s">
        <v>642</v>
      </c>
      <c r="XBL3" s="1" t="s">
        <v>642</v>
      </c>
      <c r="XBM3" s="1" t="s">
        <v>642</v>
      </c>
      <c r="XBN3" s="1" t="s">
        <v>642</v>
      </c>
      <c r="XBO3" s="1" t="s">
        <v>642</v>
      </c>
      <c r="XBP3" s="1" t="s">
        <v>642</v>
      </c>
      <c r="XBQ3" s="1" t="s">
        <v>642</v>
      </c>
      <c r="XBR3" s="1" t="s">
        <v>642</v>
      </c>
      <c r="XBS3" s="1" t="s">
        <v>642</v>
      </c>
      <c r="XBT3" s="1" t="s">
        <v>642</v>
      </c>
      <c r="XBU3" s="1" t="s">
        <v>642</v>
      </c>
      <c r="XBV3" s="1" t="s">
        <v>642</v>
      </c>
      <c r="XBW3" s="1" t="s">
        <v>642</v>
      </c>
      <c r="XBX3" s="1" t="s">
        <v>642</v>
      </c>
      <c r="XBY3" s="1" t="s">
        <v>642</v>
      </c>
      <c r="XBZ3" s="1" t="s">
        <v>642</v>
      </c>
      <c r="XCA3" s="1" t="s">
        <v>642</v>
      </c>
      <c r="XCB3" s="1" t="s">
        <v>642</v>
      </c>
      <c r="XCC3" s="1" t="s">
        <v>642</v>
      </c>
      <c r="XCD3" s="1" t="s">
        <v>642</v>
      </c>
      <c r="XCE3" s="1" t="s">
        <v>642</v>
      </c>
      <c r="XCF3" s="1" t="s">
        <v>642</v>
      </c>
      <c r="XCG3" s="1" t="s">
        <v>642</v>
      </c>
      <c r="XCH3" s="1" t="s">
        <v>642</v>
      </c>
      <c r="XCI3" s="1" t="s">
        <v>642</v>
      </c>
      <c r="XCJ3" s="1" t="s">
        <v>642</v>
      </c>
      <c r="XCK3" s="1" t="s">
        <v>642</v>
      </c>
      <c r="XCL3" s="1" t="s">
        <v>642</v>
      </c>
      <c r="XCM3" s="1" t="s">
        <v>642</v>
      </c>
      <c r="XCN3" s="1" t="s">
        <v>642</v>
      </c>
      <c r="XCO3" s="1" t="s">
        <v>642</v>
      </c>
      <c r="XCP3" s="1" t="s">
        <v>642</v>
      </c>
      <c r="XCQ3" s="1" t="s">
        <v>642</v>
      </c>
      <c r="XCR3" s="1" t="s">
        <v>642</v>
      </c>
      <c r="XCS3" s="1" t="s">
        <v>642</v>
      </c>
      <c r="XCT3" s="1" t="s">
        <v>642</v>
      </c>
      <c r="XCU3" s="1" t="s">
        <v>642</v>
      </c>
      <c r="XCV3" s="1" t="s">
        <v>642</v>
      </c>
      <c r="XCW3" s="1" t="s">
        <v>642</v>
      </c>
      <c r="XCX3" s="1" t="s">
        <v>642</v>
      </c>
      <c r="XCY3" s="1" t="s">
        <v>642</v>
      </c>
      <c r="XCZ3" s="1" t="s">
        <v>642</v>
      </c>
      <c r="XDA3" s="1" t="s">
        <v>642</v>
      </c>
      <c r="XDB3" s="1" t="s">
        <v>642</v>
      </c>
      <c r="XDC3" s="1" t="s">
        <v>642</v>
      </c>
      <c r="XDD3" s="1" t="s">
        <v>642</v>
      </c>
      <c r="XDE3" s="1" t="s">
        <v>642</v>
      </c>
      <c r="XDF3" s="1" t="s">
        <v>642</v>
      </c>
      <c r="XDG3" s="1" t="s">
        <v>642</v>
      </c>
      <c r="XDH3" s="1" t="s">
        <v>642</v>
      </c>
      <c r="XDI3" s="1" t="s">
        <v>642</v>
      </c>
      <c r="XDJ3" s="1" t="s">
        <v>642</v>
      </c>
      <c r="XDK3" s="1" t="s">
        <v>642</v>
      </c>
      <c r="XDL3" s="1" t="s">
        <v>642</v>
      </c>
      <c r="XDM3" s="1" t="s">
        <v>642</v>
      </c>
      <c r="XDN3" s="1" t="s">
        <v>642</v>
      </c>
      <c r="XDO3" s="1" t="s">
        <v>642</v>
      </c>
      <c r="XDP3" s="1" t="s">
        <v>642</v>
      </c>
      <c r="XDQ3" s="1" t="s">
        <v>642</v>
      </c>
      <c r="XDR3" s="1" t="s">
        <v>642</v>
      </c>
      <c r="XDS3" s="1" t="s">
        <v>642</v>
      </c>
      <c r="XDT3" s="1" t="s">
        <v>642</v>
      </c>
      <c r="XDU3" s="1" t="s">
        <v>642</v>
      </c>
      <c r="XDV3" s="1" t="s">
        <v>642</v>
      </c>
      <c r="XDW3" s="1" t="s">
        <v>642</v>
      </c>
      <c r="XDX3" s="1" t="s">
        <v>642</v>
      </c>
      <c r="XDY3" s="1" t="s">
        <v>642</v>
      </c>
      <c r="XDZ3" s="1" t="s">
        <v>642</v>
      </c>
      <c r="XEA3" s="1" t="s">
        <v>642</v>
      </c>
      <c r="XEB3" s="1" t="s">
        <v>642</v>
      </c>
      <c r="XEC3" s="1" t="s">
        <v>642</v>
      </c>
      <c r="XED3" s="1" t="s">
        <v>642</v>
      </c>
      <c r="XEE3" s="1" t="s">
        <v>642</v>
      </c>
      <c r="XEF3" s="1" t="s">
        <v>642</v>
      </c>
      <c r="XEG3" s="1" t="s">
        <v>642</v>
      </c>
      <c r="XEH3" s="1" t="s">
        <v>642</v>
      </c>
      <c r="XEI3" s="1" t="s">
        <v>642</v>
      </c>
      <c r="XEJ3" s="1" t="s">
        <v>642</v>
      </c>
      <c r="XEK3" s="1" t="s">
        <v>642</v>
      </c>
      <c r="XEL3" s="1" t="s">
        <v>642</v>
      </c>
      <c r="XEM3" s="1" t="s">
        <v>642</v>
      </c>
      <c r="XEN3" s="1" t="s">
        <v>642</v>
      </c>
      <c r="XEO3" s="1" t="s">
        <v>642</v>
      </c>
      <c r="XEP3" s="1" t="s">
        <v>642</v>
      </c>
      <c r="XEQ3" s="1" t="s">
        <v>642</v>
      </c>
      <c r="XER3" s="1" t="s">
        <v>642</v>
      </c>
      <c r="XES3" s="1" t="s">
        <v>642</v>
      </c>
      <c r="XET3" s="1" t="s">
        <v>642</v>
      </c>
      <c r="XEU3" s="1" t="s">
        <v>642</v>
      </c>
      <c r="XEV3" s="1" t="s">
        <v>642</v>
      </c>
      <c r="XEW3" s="1" t="s">
        <v>642</v>
      </c>
      <c r="XEX3" s="1" t="s">
        <v>642</v>
      </c>
      <c r="XEY3" s="1" t="s">
        <v>642</v>
      </c>
      <c r="XEZ3" s="1" t="s">
        <v>642</v>
      </c>
      <c r="XFA3" s="1" t="s">
        <v>642</v>
      </c>
      <c r="XFB3" s="1" t="s">
        <v>642</v>
      </c>
      <c r="XFC3" s="1" t="s">
        <v>642</v>
      </c>
      <c r="XFD3" s="1" t="s">
        <v>642</v>
      </c>
    </row>
    <row r="4" spans="1:16384" x14ac:dyDescent="0.25">
      <c r="A4" s="335" t="s">
        <v>652</v>
      </c>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c r="XFD4" s="1"/>
    </row>
    <row r="5" spans="1:16384" x14ac:dyDescent="0.25">
      <c r="B5" t="str">
        <f>C6.1!B33</f>
        <v>Cumulative Net Present Worth</v>
      </c>
    </row>
    <row r="6" spans="1:16384" x14ac:dyDescent="0.25">
      <c r="C6" s="3">
        <v>-1</v>
      </c>
      <c r="D6" s="3">
        <f>C6+1</f>
        <v>0</v>
      </c>
      <c r="E6" s="3">
        <f t="shared" ref="E6:W6" si="0">D6+1</f>
        <v>1</v>
      </c>
      <c r="F6" s="3">
        <f t="shared" si="0"/>
        <v>2</v>
      </c>
      <c r="G6" s="3">
        <f t="shared" si="0"/>
        <v>3</v>
      </c>
      <c r="H6" s="3">
        <f t="shared" si="0"/>
        <v>4</v>
      </c>
      <c r="I6" s="3">
        <f t="shared" si="0"/>
        <v>5</v>
      </c>
      <c r="J6" s="3">
        <f t="shared" si="0"/>
        <v>6</v>
      </c>
      <c r="K6" s="3">
        <f t="shared" si="0"/>
        <v>7</v>
      </c>
      <c r="L6" s="3">
        <f t="shared" si="0"/>
        <v>8</v>
      </c>
      <c r="M6" s="3">
        <f t="shared" si="0"/>
        <v>9</v>
      </c>
      <c r="N6" s="3">
        <f t="shared" si="0"/>
        <v>10</v>
      </c>
      <c r="O6" s="3">
        <f t="shared" si="0"/>
        <v>11</v>
      </c>
      <c r="P6" s="3">
        <f t="shared" si="0"/>
        <v>12</v>
      </c>
      <c r="Q6" s="3">
        <f t="shared" si="0"/>
        <v>13</v>
      </c>
      <c r="R6" s="3">
        <f t="shared" si="0"/>
        <v>14</v>
      </c>
      <c r="S6" s="3">
        <f t="shared" si="0"/>
        <v>15</v>
      </c>
      <c r="T6" s="3">
        <f t="shared" si="0"/>
        <v>16</v>
      </c>
      <c r="U6" s="3">
        <f t="shared" si="0"/>
        <v>17</v>
      </c>
      <c r="V6" s="3">
        <f t="shared" si="0"/>
        <v>18</v>
      </c>
      <c r="W6" s="3">
        <f t="shared" si="0"/>
        <v>19</v>
      </c>
    </row>
    <row r="7" spans="1:16384" x14ac:dyDescent="0.25">
      <c r="B7" s="18" t="s">
        <v>482</v>
      </c>
      <c r="C7" s="2"/>
      <c r="D7" s="2"/>
      <c r="E7" s="2">
        <f>C6.1!E33</f>
        <v>-76383.474503857913</v>
      </c>
      <c r="F7" s="2">
        <f>C6.1!F33</f>
        <v>-136118.61887572415</v>
      </c>
      <c r="G7" s="2">
        <f>C6.1!G33</f>
        <v>-193294.01722197939</v>
      </c>
      <c r="H7" s="2">
        <f>C6.1!H33</f>
        <v>-176137.30615158187</v>
      </c>
      <c r="I7" s="2">
        <f>C6.1!I33</f>
        <v>-172202.17972790092</v>
      </c>
      <c r="J7" s="2">
        <f>C6.1!J33</f>
        <v>-181181.76855963576</v>
      </c>
      <c r="K7" s="2">
        <f>C6.1!K33</f>
        <v>-120912.14041543196</v>
      </c>
      <c r="L7" s="2">
        <f>C6.1!L33</f>
        <v>-74851.725087089129</v>
      </c>
      <c r="M7" s="2">
        <f>C6.1!M33</f>
        <v>-42661.029692799479</v>
      </c>
      <c r="N7" s="2">
        <f>C6.1!N33</f>
        <v>59170.278792501194</v>
      </c>
      <c r="O7" s="2">
        <f>C6.1!O33</f>
        <v>145813.94700180029</v>
      </c>
      <c r="P7" s="2">
        <f>C6.1!P33</f>
        <v>217640.85261670739</v>
      </c>
      <c r="Q7" s="2">
        <f>C6.1!Q33</f>
        <v>359465.61236664187</v>
      </c>
      <c r="R7" s="2">
        <f>C6.1!R33</f>
        <v>485139.43811830849</v>
      </c>
      <c r="S7" s="2">
        <f>C6.1!S33</f>
        <v>595052.72850520909</v>
      </c>
      <c r="T7" s="2">
        <f>C6.1!T33</f>
        <v>775246.9925911678</v>
      </c>
      <c r="U7" s="2">
        <f>C6.1!U33</f>
        <v>938421.71011861251</v>
      </c>
      <c r="V7" s="2">
        <f>C6.1!V33</f>
        <v>1085046.3998647907</v>
      </c>
      <c r="W7" s="2">
        <f>C6.1!W33</f>
        <v>1302331.4443711508</v>
      </c>
    </row>
    <row r="8" spans="1:16384" x14ac:dyDescent="0.25">
      <c r="B8" s="18" t="s">
        <v>496</v>
      </c>
      <c r="C8" s="2"/>
      <c r="D8" s="2"/>
      <c r="E8" s="2">
        <f>C6.2!E33</f>
        <v>-78617.520150414493</v>
      </c>
      <c r="F8" s="2">
        <f>C6.2!F33</f>
        <v>-136944.29101022994</v>
      </c>
      <c r="G8" s="2">
        <f>C6.2!G33</f>
        <v>-191948.15052058053</v>
      </c>
      <c r="H8" s="2">
        <f>C6.2!H33</f>
        <v>-159766.93139865409</v>
      </c>
      <c r="I8" s="2">
        <f>C6.2!I33</f>
        <v>-143243.23647231565</v>
      </c>
      <c r="J8" s="2">
        <f>C6.2!J33</f>
        <v>-142019.90325322162</v>
      </c>
      <c r="K8" s="2">
        <f>C6.2!K33</f>
        <v>-60109.540935151846</v>
      </c>
      <c r="L8" s="2">
        <f>C6.2!L33</f>
        <v>4988.4455370390933</v>
      </c>
      <c r="M8" s="2">
        <f>C6.2!M33</f>
        <v>53673.020783822947</v>
      </c>
      <c r="N8" s="2">
        <f>C6.2!N33</f>
        <v>183473.64703167937</v>
      </c>
      <c r="O8" s="2">
        <f>C6.2!O33</f>
        <v>295320.58038714377</v>
      </c>
      <c r="P8" s="2">
        <f>C6.2!P33</f>
        <v>389646.07045410259</v>
      </c>
      <c r="Q8" s="2">
        <f>C6.2!Q33</f>
        <v>565476.15658763645</v>
      </c>
      <c r="R8" s="2">
        <f>C6.2!R33</f>
        <v>722228.11872038222</v>
      </c>
      <c r="S8" s="2">
        <f>C6.2!S33</f>
        <v>860357.99263125658</v>
      </c>
      <c r="T8" s="2">
        <f>C6.2!T33</f>
        <v>1080285.0053799208</v>
      </c>
      <c r="U8" s="2">
        <f>C6.2!U33</f>
        <v>1280115.1279370438</v>
      </c>
      <c r="V8" s="2">
        <f>C6.2!V33</f>
        <v>1460400.5504785918</v>
      </c>
      <c r="W8" s="2">
        <f>C6.2!W33</f>
        <v>1722887.9067403874</v>
      </c>
    </row>
    <row r="9" spans="1:16384" x14ac:dyDescent="0.25">
      <c r="B9" s="18" t="s">
        <v>497</v>
      </c>
      <c r="C9" s="2"/>
      <c r="D9" s="2"/>
      <c r="E9" s="2">
        <f>C6.3!E33</f>
        <v>-77862.817393723075</v>
      </c>
      <c r="F9" s="2">
        <f>C6.3!F33</f>
        <v>-131821.20430365542</v>
      </c>
      <c r="G9" s="2">
        <f>C6.3!G33</f>
        <v>-181721.97617909452</v>
      </c>
      <c r="H9" s="2">
        <f>C6.3!H33</f>
        <v>-131612.88817585364</v>
      </c>
      <c r="I9" s="2">
        <f>C6.3!I33</f>
        <v>-99625.180848127493</v>
      </c>
      <c r="J9" s="2">
        <f>C6.3!J33</f>
        <v>-85351.130178500563</v>
      </c>
      <c r="K9" s="2">
        <f>C6.3!K33</f>
        <v>21020.379065065077</v>
      </c>
      <c r="L9" s="2">
        <f>C6.3!L33</f>
        <v>107949.23007935287</v>
      </c>
      <c r="M9" s="2">
        <f>C6.3!M33</f>
        <v>175894.11998651191</v>
      </c>
      <c r="N9" s="2">
        <f>C6.3!N33</f>
        <v>336403.89847011399</v>
      </c>
      <c r="O9" s="2">
        <f>C6.3!O33</f>
        <v>476167.58688269131</v>
      </c>
      <c r="P9" s="2">
        <f>C6.3!P33</f>
        <v>595679.06006350601</v>
      </c>
      <c r="Q9" s="2">
        <f>C6.3!Q33</f>
        <v>808176.03087069513</v>
      </c>
      <c r="R9" s="2">
        <f>C6.3!R33</f>
        <v>998642.09576794086</v>
      </c>
      <c r="S9" s="2">
        <f>C6.3!S33</f>
        <v>1167599.1737556003</v>
      </c>
      <c r="T9" s="2">
        <f>C6.3!T33</f>
        <v>1429844.4535990809</v>
      </c>
      <c r="U9" s="2">
        <f>C6.3!U33</f>
        <v>1668890.6388638383</v>
      </c>
      <c r="V9" s="2">
        <f>C6.3!V33</f>
        <v>1885372.8301702703</v>
      </c>
      <c r="W9" s="2">
        <f>C6.3!W33</f>
        <v>2195574.1491957703</v>
      </c>
    </row>
    <row r="10" spans="1:16384" x14ac:dyDescent="0.25">
      <c r="B10" s="18" t="s">
        <v>498</v>
      </c>
      <c r="C10" s="2"/>
      <c r="D10" s="2"/>
      <c r="E10" s="2">
        <f>C6.4!E33</f>
        <v>-74119.366233783774</v>
      </c>
      <c r="F10" s="2">
        <f>C6.4!F33</f>
        <v>-120749.35875600111</v>
      </c>
      <c r="G10" s="2">
        <f>C6.4!G33</f>
        <v>-162615.49419752203</v>
      </c>
      <c r="H10" s="2">
        <f>C6.4!H33</f>
        <v>-91675.176483180985</v>
      </c>
      <c r="I10" s="2">
        <f>C6.4!I33</f>
        <v>-41348.0128553373</v>
      </c>
      <c r="J10" s="2">
        <f>C6.4!J33</f>
        <v>-11175.449335473979</v>
      </c>
      <c r="K10" s="2">
        <f>C6.4!K33</f>
        <v>122477.6195852169</v>
      </c>
      <c r="L10" s="2">
        <f>C6.4!L33</f>
        <v>234030.62853984983</v>
      </c>
      <c r="M10" s="2">
        <f>C6.4!M33</f>
        <v>324002.26791526441</v>
      </c>
      <c r="N10" s="2">
        <f>C6.4!N33</f>
        <v>517961.03310780134</v>
      </c>
      <c r="O10" s="2">
        <f>C6.4!O33</f>
        <v>688354.96648843901</v>
      </c>
      <c r="P10" s="2">
        <f>C6.4!P33</f>
        <v>835739.82144491305</v>
      </c>
      <c r="Q10" s="2">
        <f>C6.4!Q33</f>
        <v>1087565.2352158125</v>
      </c>
      <c r="R10" s="2">
        <f>C6.4!R33</f>
        <v>1314381.3692609777</v>
      </c>
      <c r="S10" s="2">
        <f>C6.4!S33</f>
        <v>1516776.2718782318</v>
      </c>
      <c r="T10" s="2">
        <f>C6.4!T33</f>
        <v>1823925.3372486387</v>
      </c>
      <c r="U10" s="2">
        <f>C6.4!U33</f>
        <v>2104748.2428989857</v>
      </c>
      <c r="V10" s="2">
        <f>C6.4!V33</f>
        <v>2359963.2389398147</v>
      </c>
      <c r="W10" s="2">
        <f>C6.4!W33</f>
        <v>2720390.1717372872</v>
      </c>
    </row>
    <row r="11" spans="1:16384" x14ac:dyDescent="0.25">
      <c r="B11" s="235"/>
      <c r="C11" s="2"/>
      <c r="D11" s="2"/>
      <c r="E11" s="2"/>
      <c r="F11" s="2"/>
      <c r="G11" s="2"/>
      <c r="H11" s="2"/>
      <c r="I11" s="2"/>
      <c r="J11" s="2"/>
      <c r="K11" s="2"/>
      <c r="L11" s="2"/>
      <c r="M11" s="2"/>
      <c r="N11" s="2"/>
      <c r="O11" s="2"/>
      <c r="P11" s="2"/>
      <c r="Q11" s="2"/>
      <c r="R11" s="2"/>
      <c r="S11" s="2"/>
      <c r="T11" s="2"/>
      <c r="U11" s="2"/>
      <c r="V11" s="2"/>
      <c r="W11" s="2"/>
    </row>
    <row r="12" spans="1:16384" x14ac:dyDescent="0.25">
      <c r="B12" s="75" t="str">
        <f>C6.1!B30</f>
        <v>Annual Profit/(Loss)</v>
      </c>
      <c r="C12" s="2"/>
      <c r="D12" s="2"/>
      <c r="E12" s="2"/>
      <c r="F12" s="2"/>
      <c r="G12" s="2"/>
      <c r="H12" s="2"/>
      <c r="I12" s="2"/>
      <c r="J12" s="2"/>
      <c r="K12" s="2"/>
      <c r="L12" s="2"/>
      <c r="M12" s="2"/>
      <c r="N12" s="2"/>
      <c r="O12" s="2"/>
      <c r="P12" s="2"/>
      <c r="Q12" s="2"/>
      <c r="R12" s="2"/>
      <c r="S12" s="2"/>
      <c r="T12" s="2"/>
      <c r="U12" s="2"/>
      <c r="V12" s="2"/>
      <c r="W12" s="2"/>
    </row>
    <row r="13" spans="1:16384" x14ac:dyDescent="0.25">
      <c r="C13" s="3">
        <v>-1</v>
      </c>
      <c r="D13" s="3">
        <f>C13+1</f>
        <v>0</v>
      </c>
      <c r="E13" s="3">
        <f t="shared" ref="E13:W13" si="1">D13+1</f>
        <v>1</v>
      </c>
      <c r="F13" s="3">
        <f t="shared" si="1"/>
        <v>2</v>
      </c>
      <c r="G13" s="3">
        <f t="shared" si="1"/>
        <v>3</v>
      </c>
      <c r="H13" s="3">
        <f t="shared" si="1"/>
        <v>4</v>
      </c>
      <c r="I13" s="3">
        <f t="shared" si="1"/>
        <v>5</v>
      </c>
      <c r="J13" s="3">
        <f t="shared" si="1"/>
        <v>6</v>
      </c>
      <c r="K13" s="3">
        <f t="shared" si="1"/>
        <v>7</v>
      </c>
      <c r="L13" s="3">
        <f t="shared" si="1"/>
        <v>8</v>
      </c>
      <c r="M13" s="3">
        <f t="shared" si="1"/>
        <v>9</v>
      </c>
      <c r="N13" s="3">
        <f t="shared" si="1"/>
        <v>10</v>
      </c>
      <c r="O13" s="3">
        <f t="shared" si="1"/>
        <v>11</v>
      </c>
      <c r="P13" s="3">
        <f t="shared" si="1"/>
        <v>12</v>
      </c>
      <c r="Q13" s="3">
        <f t="shared" si="1"/>
        <v>13</v>
      </c>
      <c r="R13" s="3">
        <f t="shared" si="1"/>
        <v>14</v>
      </c>
      <c r="S13" s="3">
        <f t="shared" si="1"/>
        <v>15</v>
      </c>
      <c r="T13" s="3">
        <f t="shared" si="1"/>
        <v>16</v>
      </c>
      <c r="U13" s="3">
        <f t="shared" si="1"/>
        <v>17</v>
      </c>
      <c r="V13" s="3">
        <f t="shared" si="1"/>
        <v>18</v>
      </c>
      <c r="W13" s="3">
        <f t="shared" si="1"/>
        <v>19</v>
      </c>
    </row>
    <row r="14" spans="1:16384" x14ac:dyDescent="0.25">
      <c r="B14" s="18" t="s">
        <v>482</v>
      </c>
      <c r="C14" s="2"/>
      <c r="D14" s="2"/>
      <c r="E14" s="2">
        <f>C6.1!E30</f>
        <v>-85921.020664307638</v>
      </c>
      <c r="F14" s="2">
        <f>C6.1!F30</f>
        <v>-69881.66997626354</v>
      </c>
      <c r="G14" s="2">
        <f>C6.1!G30</f>
        <v>-69562.614343847614</v>
      </c>
      <c r="H14" s="2">
        <f>C6.1!H30</f>
        <v>21708.712812214857</v>
      </c>
      <c r="I14" s="2">
        <f>C6.1!I30</f>
        <v>5178.3579162324313</v>
      </c>
      <c r="J14" s="2">
        <f>C6.1!J30</f>
        <v>-12289.187360477168</v>
      </c>
      <c r="K14" s="2">
        <f>C6.1!K30</f>
        <v>85782.473667895654</v>
      </c>
      <c r="L14" s="2">
        <f>C6.1!L30</f>
        <v>68180.666550744791</v>
      </c>
      <c r="M14" s="2">
        <f>C6.1!M30</f>
        <v>49556.096600342309</v>
      </c>
      <c r="N14" s="2">
        <f>C6.1!N30</f>
        <v>163035.20574387093</v>
      </c>
      <c r="O14" s="2">
        <f>C6.1!O30</f>
        <v>144268.07651149528</v>
      </c>
      <c r="P14" s="2">
        <f>C6.1!P30</f>
        <v>124380.96075752424</v>
      </c>
      <c r="Q14" s="2">
        <f>C6.1!Q30</f>
        <v>255418.37999172322</v>
      </c>
      <c r="R14" s="2">
        <f>C6.1!R30</f>
        <v>235384.71871165885</v>
      </c>
      <c r="S14" s="2">
        <f>C6.1!S30</f>
        <v>214100.1528128651</v>
      </c>
      <c r="T14" s="2">
        <f>C6.1!T30</f>
        <v>365040.51616181596</v>
      </c>
      <c r="U14" s="2">
        <f>C6.1!U30</f>
        <v>343784.51916569751</v>
      </c>
      <c r="V14" s="2">
        <f>C6.1!V30</f>
        <v>321272.75104294647</v>
      </c>
      <c r="W14" s="2">
        <f>C6.1!W30</f>
        <v>495142.22123904992</v>
      </c>
    </row>
    <row r="15" spans="1:16384" x14ac:dyDescent="0.25">
      <c r="B15" s="18" t="s">
        <v>496</v>
      </c>
      <c r="C15" s="2"/>
      <c r="D15" s="2"/>
      <c r="E15" s="2">
        <f>C6.2!E30</f>
        <v>-88434.018186475849</v>
      </c>
      <c r="F15" s="2">
        <f>C6.2!F30</f>
        <v>-68234.072167513659</v>
      </c>
      <c r="G15" s="2">
        <f>C6.2!G30</f>
        <v>-66920.605316469911</v>
      </c>
      <c r="H15" s="2">
        <f>C6.2!H30</f>
        <v>40719.508593360661</v>
      </c>
      <c r="I15" s="2">
        <f>C6.2!I30</f>
        <v>21744.055263966788</v>
      </c>
      <c r="J15" s="2">
        <f>C6.2!J30</f>
        <v>1674.2159819847438</v>
      </c>
      <c r="K15" s="2">
        <f>C6.2!K30</f>
        <v>116583.98624703242</v>
      </c>
      <c r="L15" s="2">
        <f>C6.2!L30</f>
        <v>96360.922435152344</v>
      </c>
      <c r="M15" s="2">
        <f>C6.2!M30</f>
        <v>74947.666843638057</v>
      </c>
      <c r="N15" s="2">
        <f>C6.2!N30</f>
        <v>207814.98461308004</v>
      </c>
      <c r="O15" s="2">
        <f>C6.2!O30</f>
        <v>186233.36560409446</v>
      </c>
      <c r="P15" s="2">
        <f>C6.2!P30</f>
        <v>163341.22955754492</v>
      </c>
      <c r="Q15" s="2">
        <f>C6.2!Q30</f>
        <v>316660.05169490958</v>
      </c>
      <c r="R15" s="2">
        <f>C6.2!R30</f>
        <v>293593.48530557216</v>
      </c>
      <c r="S15" s="2">
        <f>C6.2!S30</f>
        <v>269063.24984211894</v>
      </c>
      <c r="T15" s="2">
        <f>C6.2!T30</f>
        <v>445531.77460410912</v>
      </c>
      <c r="U15" s="2">
        <f>C6.2!U30</f>
        <v>421011.92904818966</v>
      </c>
      <c r="V15" s="2">
        <f>C6.2!V30</f>
        <v>395027.56168234535</v>
      </c>
      <c r="W15" s="2">
        <f>C6.2!W30</f>
        <v>598147.8059012345</v>
      </c>
    </row>
    <row r="16" spans="1:16384" x14ac:dyDescent="0.25">
      <c r="B16" s="18" t="s">
        <v>497</v>
      </c>
      <c r="C16" s="2"/>
      <c r="D16" s="2"/>
      <c r="E16" s="2">
        <f>C6.3!E30</f>
        <v>-87585.080224772915</v>
      </c>
      <c r="F16" s="2">
        <f>C6.3!F30</f>
        <v>-63123.680810376303</v>
      </c>
      <c r="G16" s="2">
        <f>C6.3!G30</f>
        <v>-60711.918934253277</v>
      </c>
      <c r="H16" s="2">
        <f>C6.3!H30</f>
        <v>63403.982049990445</v>
      </c>
      <c r="I16" s="2">
        <f>C6.3!I30</f>
        <v>42093.640617450001</v>
      </c>
      <c r="J16" s="2">
        <f>C6.3!J30</f>
        <v>19535.023970368085</v>
      </c>
      <c r="K16" s="2">
        <f>C6.3!K30</f>
        <v>151399.82561146817</v>
      </c>
      <c r="L16" s="2">
        <f>C6.3!L30</f>
        <v>128675.93490841775</v>
      </c>
      <c r="M16" s="2">
        <f>C6.3!M30</f>
        <v>104598.03637345741</v>
      </c>
      <c r="N16" s="2">
        <f>C6.3!N30</f>
        <v>256981.3267474086</v>
      </c>
      <c r="O16" s="2">
        <f>C6.3!O30</f>
        <v>232716.81485976651</v>
      </c>
      <c r="P16" s="2">
        <f>C6.3!P30</f>
        <v>206955.20332553098</v>
      </c>
      <c r="Q16" s="2">
        <f>C6.3!Q30</f>
        <v>382695.03951510019</v>
      </c>
      <c r="R16" s="2">
        <f>C6.3!R30</f>
        <v>356739.36749999993</v>
      </c>
      <c r="S16" s="2">
        <f>C6.3!S30</f>
        <v>329111.57593990304</v>
      </c>
      <c r="T16" s="2">
        <f>C6.3!T30</f>
        <v>531260.81898698816</v>
      </c>
      <c r="U16" s="2">
        <f>C6.3!U30</f>
        <v>503634.25844948506</v>
      </c>
      <c r="V16" s="2">
        <f>C6.3!V30</f>
        <v>474339.13942611171</v>
      </c>
      <c r="W16" s="2">
        <f>C6.3!W30</f>
        <v>706876.86068091728</v>
      </c>
    </row>
    <row r="17" spans="2:23" x14ac:dyDescent="0.25">
      <c r="B17" s="18" t="s">
        <v>498</v>
      </c>
      <c r="C17" s="2"/>
      <c r="D17" s="2"/>
      <c r="E17" s="2">
        <f>C6.4!E30</f>
        <v>-83374.206779198954</v>
      </c>
      <c r="F17" s="2">
        <f>C6.4!F30</f>
        <v>-54550.495904851938</v>
      </c>
      <c r="G17" s="2">
        <f>C6.4!G30</f>
        <v>-50936.555197197944</v>
      </c>
      <c r="H17" s="2">
        <f>C6.4!H30</f>
        <v>89762.133182104444</v>
      </c>
      <c r="I17" s="2">
        <f>C6.4!I30</f>
        <v>66227.113976681605</v>
      </c>
      <c r="J17" s="2">
        <f>C6.4!J30</f>
        <v>41293.236604672158</v>
      </c>
      <c r="K17" s="2">
        <f>C6.4!K30</f>
        <v>190229.99176120223</v>
      </c>
      <c r="L17" s="2">
        <f>C6.4!L30</f>
        <v>165125.70397054031</v>
      </c>
      <c r="M17" s="2">
        <f>C6.4!M30</f>
        <v>138507.20518979942</v>
      </c>
      <c r="N17" s="2">
        <f>C6.4!N30</f>
        <v>310534.23214685544</v>
      </c>
      <c r="O17" s="2">
        <f>C6.4!O30</f>
        <v>283718.4242785112</v>
      </c>
      <c r="P17" s="2">
        <f>C6.4!P30</f>
        <v>255222.88206148148</v>
      </c>
      <c r="Q17" s="2">
        <f>C6.4!Q30</f>
        <v>453523.34345229343</v>
      </c>
      <c r="R17" s="2">
        <f>C6.4!R30</f>
        <v>424822.36529493984</v>
      </c>
      <c r="S17" s="2">
        <f>C6.4!S30</f>
        <v>394245.1311062146</v>
      </c>
      <c r="T17" s="2">
        <f>C6.4!T30</f>
        <v>622227.649310451</v>
      </c>
      <c r="U17" s="2">
        <f>C6.4!U30</f>
        <v>591651.50736958254</v>
      </c>
      <c r="V17" s="2">
        <f>C6.4!V30</f>
        <v>559207.48427424347</v>
      </c>
      <c r="W17" s="2">
        <f>C6.4!W30</f>
        <v>821329.38557809731</v>
      </c>
    </row>
    <row r="18" spans="2:23" x14ac:dyDescent="0.25">
      <c r="C18" s="2"/>
      <c r="D18" s="2"/>
      <c r="E18" s="2"/>
      <c r="F18" s="2"/>
      <c r="G18" s="2"/>
      <c r="H18" s="2"/>
      <c r="I18" s="2"/>
      <c r="J18" s="2"/>
      <c r="K18" s="2"/>
      <c r="L18" s="2"/>
      <c r="M18" s="2"/>
      <c r="N18" s="2"/>
      <c r="O18" s="2"/>
      <c r="P18" s="2"/>
      <c r="Q18" s="2"/>
      <c r="R18" s="2"/>
      <c r="S18" s="2"/>
      <c r="T18" s="2"/>
      <c r="U18" s="2"/>
      <c r="V18" s="2"/>
      <c r="W18" s="2"/>
    </row>
    <row r="19" spans="2:23" x14ac:dyDescent="0.25">
      <c r="B19" s="239" t="s">
        <v>653</v>
      </c>
      <c r="C19" s="2"/>
      <c r="D19" s="2"/>
      <c r="E19" s="2"/>
      <c r="F19" s="2"/>
      <c r="G19" s="2"/>
      <c r="H19" s="2"/>
      <c r="I19" s="2"/>
      <c r="J19" s="2"/>
      <c r="K19" s="2"/>
      <c r="L19" s="2"/>
      <c r="M19" s="2"/>
      <c r="N19" s="2"/>
      <c r="O19" s="2"/>
      <c r="P19" s="2"/>
      <c r="Q19" s="2"/>
      <c r="R19" s="2"/>
      <c r="S19" s="2"/>
      <c r="T19" s="2"/>
      <c r="U19" s="2"/>
      <c r="V19" s="2"/>
      <c r="W19" s="2"/>
    </row>
    <row r="20" spans="2:23" x14ac:dyDescent="0.25">
      <c r="B20" s="3"/>
      <c r="C20" s="18" t="s">
        <v>482</v>
      </c>
      <c r="D20" s="18" t="s">
        <v>496</v>
      </c>
      <c r="E20" s="18" t="s">
        <v>497</v>
      </c>
      <c r="F20" s="18" t="s">
        <v>498</v>
      </c>
    </row>
    <row r="21" spans="2:23" x14ac:dyDescent="0.25">
      <c r="B21" s="18" t="s">
        <v>48</v>
      </c>
      <c r="C21" s="47">
        <f>C6.1!E11</f>
        <v>6716.4051872502951</v>
      </c>
      <c r="D21" s="47">
        <f>C6.2!E11</f>
        <v>6716.4051872502951</v>
      </c>
      <c r="E21" s="47">
        <f>C6.3!E11</f>
        <v>6716.4051872502951</v>
      </c>
      <c r="F21" s="47">
        <f>C6.4!E11</f>
        <v>6716.4051872502951</v>
      </c>
    </row>
    <row r="22" spans="2:23" x14ac:dyDescent="0.25">
      <c r="B22" s="18" t="s">
        <v>264</v>
      </c>
      <c r="C22" s="47">
        <f>C6.1!E12</f>
        <v>1174.1643189159593</v>
      </c>
      <c r="D22" s="47">
        <f>C6.2!E12</f>
        <v>1174.1643189159593</v>
      </c>
      <c r="E22" s="47">
        <f>C6.3!E12</f>
        <v>1174.1643189159593</v>
      </c>
      <c r="F22" s="47">
        <f>C6.4!E12</f>
        <v>1174.1643189159593</v>
      </c>
    </row>
    <row r="23" spans="2:23" x14ac:dyDescent="0.25">
      <c r="B23" s="18" t="s">
        <v>494</v>
      </c>
      <c r="C23" s="47">
        <f>C6.1!E13</f>
        <v>10139.254236286046</v>
      </c>
      <c r="D23" s="47">
        <f>C6.2!E13</f>
        <v>10139.254236286046</v>
      </c>
      <c r="E23" s="47">
        <f>C6.3!E13</f>
        <v>10139.254236286046</v>
      </c>
      <c r="F23" s="47">
        <f>C6.4!E13</f>
        <v>10139.254236286046</v>
      </c>
    </row>
    <row r="24" spans="2:23" x14ac:dyDescent="0.25">
      <c r="B24" s="18" t="s">
        <v>265</v>
      </c>
      <c r="C24" s="47">
        <f>C6.1!E14</f>
        <v>0</v>
      </c>
      <c r="D24" s="47">
        <f>C6.2!E14</f>
        <v>3000</v>
      </c>
      <c r="E24" s="47">
        <f>C6.3!E14</f>
        <v>6000</v>
      </c>
      <c r="F24" s="47">
        <f>C6.4!E14</f>
        <v>9000</v>
      </c>
    </row>
    <row r="25" spans="2:23" x14ac:dyDescent="0.25">
      <c r="B25" s="18" t="s">
        <v>28</v>
      </c>
      <c r="C25" s="47">
        <f>C6.1!E15</f>
        <v>18029.823742452299</v>
      </c>
      <c r="D25" s="47">
        <f>C6.2!E15</f>
        <v>21029.823742452299</v>
      </c>
      <c r="E25" s="47">
        <f>C6.3!E15</f>
        <v>24029.823742452299</v>
      </c>
      <c r="F25" s="47">
        <f>C6.4!E15</f>
        <v>27029.823742452299</v>
      </c>
    </row>
    <row r="26" spans="2:23" x14ac:dyDescent="0.25">
      <c r="B26" s="235"/>
      <c r="C26" s="238"/>
      <c r="D26" s="238"/>
      <c r="E26" s="238"/>
      <c r="F26" s="238"/>
    </row>
    <row r="27" spans="2:23" x14ac:dyDescent="0.25">
      <c r="B27" s="239" t="s">
        <v>655</v>
      </c>
    </row>
    <row r="28" spans="2:23" x14ac:dyDescent="0.25">
      <c r="B28" s="182" t="s">
        <v>485</v>
      </c>
      <c r="C28" s="18" t="s">
        <v>482</v>
      </c>
      <c r="D28" s="18" t="s">
        <v>496</v>
      </c>
      <c r="E28" s="18" t="s">
        <v>497</v>
      </c>
      <c r="F28" s="18" t="s">
        <v>498</v>
      </c>
    </row>
    <row r="29" spans="2:23" x14ac:dyDescent="0.25">
      <c r="B29" s="140" t="s">
        <v>483</v>
      </c>
      <c r="C29" s="10">
        <f>'C6'!C26</f>
        <v>1079324.4820924243</v>
      </c>
      <c r="D29" s="10">
        <f>'C6'!D26</f>
        <v>1241324.4820924243</v>
      </c>
      <c r="E29" s="10">
        <f>'C6'!E26</f>
        <v>1403324.4820924243</v>
      </c>
      <c r="F29" s="10">
        <f>'C6'!F26</f>
        <v>1565324.4820924243</v>
      </c>
    </row>
    <row r="30" spans="2:23" x14ac:dyDescent="0.25">
      <c r="B30" s="140" t="s">
        <v>484</v>
      </c>
      <c r="C30" s="12">
        <f>'C6'!C27</f>
        <v>59.863285271674073</v>
      </c>
      <c r="D30" s="12">
        <f>'C6'!D27</f>
        <v>59.026860961587538</v>
      </c>
      <c r="E30" s="12">
        <f>'C6'!E27</f>
        <v>58.399283204613795</v>
      </c>
      <c r="F30" s="12">
        <f>'C6'!F27</f>
        <v>57.911013294325286</v>
      </c>
    </row>
    <row r="31" spans="2:23" x14ac:dyDescent="0.25">
      <c r="C31" s="5"/>
      <c r="D31" s="5"/>
      <c r="E31" s="5"/>
      <c r="F31" s="5"/>
    </row>
    <row r="32" spans="2:23" x14ac:dyDescent="0.25">
      <c r="C32" s="5"/>
    </row>
  </sheetData>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56"/>
  <sheetViews>
    <sheetView zoomScale="80" zoomScaleNormal="80" workbookViewId="0">
      <pane xSplit="2" ySplit="4" topLeftCell="C5" activePane="bottomRight" state="frozen"/>
      <selection pane="topRight" activeCell="C1" sqref="C1"/>
      <selection pane="bottomLeft" activeCell="A3" sqref="A3"/>
      <selection pane="bottomRight" sqref="A1:A3"/>
    </sheetView>
  </sheetViews>
  <sheetFormatPr defaultRowHeight="15" x14ac:dyDescent="0.25"/>
  <cols>
    <col min="1" max="1" width="18.85546875" style="77" bestFit="1" customWidth="1"/>
    <col min="2" max="2" width="10.85546875" style="268" customWidth="1"/>
    <col min="3" max="3" width="14.85546875" style="77" customWidth="1"/>
    <col min="4" max="4" width="14" style="77" bestFit="1" customWidth="1"/>
    <col min="5" max="5" width="10.5703125" style="77" bestFit="1" customWidth="1"/>
    <col min="6" max="6" width="10.42578125" style="77" customWidth="1"/>
    <col min="7" max="7" width="11.5703125" style="77" bestFit="1" customWidth="1"/>
    <col min="8" max="8" width="9.28515625" style="77" bestFit="1" customWidth="1"/>
    <col min="9" max="9" width="13.85546875" style="77" customWidth="1"/>
    <col min="10" max="10" width="14.85546875" style="77" customWidth="1"/>
    <col min="11" max="11" width="14.5703125" style="77" customWidth="1"/>
    <col min="12" max="12" width="17" style="77" customWidth="1"/>
    <col min="13" max="13" width="16.85546875" style="77" customWidth="1"/>
    <col min="14" max="14" width="14.140625" style="77" customWidth="1"/>
    <col min="15" max="15" width="14.28515625" style="77" customWidth="1"/>
    <col min="16" max="16" width="12.85546875" style="77" customWidth="1"/>
    <col min="17" max="17" width="17.5703125" style="77" customWidth="1"/>
    <col min="18" max="16384" width="9.140625" style="77"/>
  </cols>
  <sheetData>
    <row r="1" spans="1:22" ht="18" x14ac:dyDescent="0.25">
      <c r="A1" s="328" t="s">
        <v>528</v>
      </c>
    </row>
    <row r="2" spans="1:22" ht="18" x14ac:dyDescent="0.25">
      <c r="A2" s="329" t="s">
        <v>1375</v>
      </c>
      <c r="B2" s="154"/>
      <c r="C2" s="85"/>
      <c r="D2" s="85"/>
      <c r="E2" s="85"/>
      <c r="F2" s="85"/>
      <c r="G2" s="85"/>
      <c r="H2" s="85"/>
      <c r="I2" s="85"/>
    </row>
    <row r="3" spans="1:22" ht="33.75" customHeight="1" thickBot="1" x14ac:dyDescent="0.25">
      <c r="A3" s="307" t="s">
        <v>1376</v>
      </c>
      <c r="B3" s="308"/>
      <c r="C3" s="308"/>
      <c r="D3" s="308"/>
      <c r="E3" s="308"/>
      <c r="F3" s="308"/>
      <c r="G3" s="308"/>
      <c r="H3" s="308"/>
    </row>
    <row r="4" spans="1:22" s="248" customFormat="1" ht="78" thickBot="1" x14ac:dyDescent="0.3">
      <c r="A4" s="240" t="s">
        <v>661</v>
      </c>
      <c r="B4" s="241" t="s">
        <v>662</v>
      </c>
      <c r="C4" s="242" t="s">
        <v>663</v>
      </c>
      <c r="D4" s="242" t="s">
        <v>664</v>
      </c>
      <c r="E4" s="243" t="s">
        <v>665</v>
      </c>
      <c r="F4" s="243" t="s">
        <v>666</v>
      </c>
      <c r="G4" s="242" t="s">
        <v>667</v>
      </c>
      <c r="H4" s="242" t="s">
        <v>668</v>
      </c>
      <c r="I4" s="244" t="s">
        <v>669</v>
      </c>
      <c r="J4" s="245" t="s">
        <v>670</v>
      </c>
      <c r="K4" s="244" t="s">
        <v>671</v>
      </c>
      <c r="L4" s="244" t="s">
        <v>672</v>
      </c>
      <c r="M4" s="244" t="s">
        <v>673</v>
      </c>
      <c r="N4" s="244" t="s">
        <v>674</v>
      </c>
      <c r="O4" s="244" t="s">
        <v>675</v>
      </c>
      <c r="P4" s="244" t="s">
        <v>676</v>
      </c>
      <c r="Q4" s="246" t="s">
        <v>677</v>
      </c>
      <c r="R4" s="247" t="s">
        <v>679</v>
      </c>
      <c r="S4" s="247" t="s">
        <v>680</v>
      </c>
      <c r="T4" s="247" t="s">
        <v>681</v>
      </c>
      <c r="U4" s="247" t="s">
        <v>682</v>
      </c>
      <c r="V4" s="247" t="s">
        <v>683</v>
      </c>
    </row>
    <row r="5" spans="1:22" s="248" customFormat="1" x14ac:dyDescent="0.25">
      <c r="A5" s="249" t="s">
        <v>684</v>
      </c>
      <c r="B5" s="250">
        <v>6350</v>
      </c>
      <c r="C5" s="251">
        <v>591290.25</v>
      </c>
      <c r="D5" s="251">
        <v>80885.929999999993</v>
      </c>
      <c r="E5" s="251">
        <v>238.62</v>
      </c>
      <c r="F5" s="251">
        <v>32.64</v>
      </c>
      <c r="G5" s="251">
        <v>350.3</v>
      </c>
      <c r="H5" s="251">
        <v>41.02</v>
      </c>
      <c r="I5" s="252" t="s">
        <v>59</v>
      </c>
      <c r="J5" s="252" t="s">
        <v>685</v>
      </c>
      <c r="K5" s="252" t="s">
        <v>59</v>
      </c>
      <c r="L5" s="252" t="s">
        <v>685</v>
      </c>
      <c r="M5" s="252"/>
      <c r="N5" s="252"/>
      <c r="O5" s="252" t="s">
        <v>686</v>
      </c>
      <c r="P5" s="252" t="s">
        <v>687</v>
      </c>
      <c r="Q5" s="252" t="s">
        <v>688</v>
      </c>
      <c r="R5" s="248" t="s">
        <v>684</v>
      </c>
      <c r="S5" s="248" t="s">
        <v>211</v>
      </c>
      <c r="T5" s="248" t="s">
        <v>689</v>
      </c>
      <c r="U5" s="248">
        <v>4579</v>
      </c>
      <c r="V5" s="248" t="s">
        <v>690</v>
      </c>
    </row>
    <row r="6" spans="1:22" s="248" customFormat="1" x14ac:dyDescent="0.25">
      <c r="A6" s="253" t="s">
        <v>691</v>
      </c>
      <c r="B6" s="254">
        <v>5039</v>
      </c>
      <c r="C6" s="255">
        <v>282987.25</v>
      </c>
      <c r="D6" s="255">
        <v>97328.58</v>
      </c>
      <c r="E6" s="255">
        <v>114.43075212292761</v>
      </c>
      <c r="F6" s="255">
        <v>39.356482005661142</v>
      </c>
      <c r="G6" s="255">
        <v>0</v>
      </c>
      <c r="H6" s="255">
        <v>0</v>
      </c>
      <c r="I6" s="256" t="s">
        <v>692</v>
      </c>
      <c r="J6" s="256" t="s">
        <v>693</v>
      </c>
      <c r="K6" s="256" t="s">
        <v>692</v>
      </c>
      <c r="L6" s="256" t="s">
        <v>693</v>
      </c>
      <c r="M6" s="256" t="s">
        <v>694</v>
      </c>
      <c r="N6" s="256"/>
      <c r="O6" s="256" t="s">
        <v>686</v>
      </c>
      <c r="P6" s="256" t="s">
        <v>687</v>
      </c>
      <c r="Q6" s="256" t="s">
        <v>695</v>
      </c>
      <c r="R6" s="248" t="s">
        <v>691</v>
      </c>
      <c r="S6" s="248" t="s">
        <v>195</v>
      </c>
      <c r="T6" s="248" t="s">
        <v>696</v>
      </c>
      <c r="U6" s="248">
        <v>4456</v>
      </c>
      <c r="V6" s="248" t="s">
        <v>690</v>
      </c>
    </row>
    <row r="7" spans="1:22" s="248" customFormat="1" x14ac:dyDescent="0.25">
      <c r="A7" s="253" t="s">
        <v>152</v>
      </c>
      <c r="B7" s="254">
        <v>951</v>
      </c>
      <c r="C7" s="255">
        <v>46954.85</v>
      </c>
      <c r="D7" s="255">
        <v>0</v>
      </c>
      <c r="E7" s="255">
        <v>134.15671428571429</v>
      </c>
      <c r="F7" s="255">
        <v>0</v>
      </c>
      <c r="G7" s="255">
        <v>148.51</v>
      </c>
      <c r="H7" s="255">
        <v>0</v>
      </c>
      <c r="I7" s="256" t="s">
        <v>692</v>
      </c>
      <c r="J7" s="256" t="s">
        <v>693</v>
      </c>
      <c r="K7" s="256" t="s">
        <v>692</v>
      </c>
      <c r="L7" s="256" t="s">
        <v>693</v>
      </c>
      <c r="M7" s="256" t="s">
        <v>694</v>
      </c>
      <c r="N7" s="256"/>
      <c r="O7" s="256" t="s">
        <v>686</v>
      </c>
      <c r="P7" s="256" t="s">
        <v>687</v>
      </c>
      <c r="Q7" s="256" t="s">
        <v>697</v>
      </c>
      <c r="R7" s="248" t="s">
        <v>152</v>
      </c>
      <c r="S7" s="248" t="s">
        <v>152</v>
      </c>
      <c r="T7" s="248" t="s">
        <v>698</v>
      </c>
      <c r="U7" s="248">
        <v>366</v>
      </c>
      <c r="V7" s="248" t="s">
        <v>699</v>
      </c>
    </row>
    <row r="8" spans="1:22" s="248" customFormat="1" x14ac:dyDescent="0.25">
      <c r="A8" s="253" t="s">
        <v>700</v>
      </c>
      <c r="B8" s="254">
        <v>15903</v>
      </c>
      <c r="C8" s="255">
        <v>1105834</v>
      </c>
      <c r="D8" s="255">
        <v>259935</v>
      </c>
      <c r="E8" s="255">
        <v>0</v>
      </c>
      <c r="F8" s="255">
        <v>0</v>
      </c>
      <c r="G8" s="255">
        <v>0</v>
      </c>
      <c r="H8" s="255">
        <v>0</v>
      </c>
      <c r="I8" s="256" t="s">
        <v>692</v>
      </c>
      <c r="J8" s="256" t="s">
        <v>693</v>
      </c>
      <c r="K8" s="256" t="s">
        <v>694</v>
      </c>
      <c r="L8" s="256"/>
      <c r="M8" s="256" t="s">
        <v>694</v>
      </c>
      <c r="N8" s="256"/>
      <c r="O8" s="256" t="s">
        <v>686</v>
      </c>
      <c r="P8" s="256" t="s">
        <v>687</v>
      </c>
      <c r="Q8" s="256" t="s">
        <v>701</v>
      </c>
      <c r="R8" s="248" t="s">
        <v>700</v>
      </c>
      <c r="S8" s="248" t="s">
        <v>232</v>
      </c>
      <c r="T8" s="248" t="s">
        <v>702</v>
      </c>
      <c r="U8" s="248">
        <v>16026</v>
      </c>
      <c r="V8" s="248" t="s">
        <v>703</v>
      </c>
    </row>
    <row r="9" spans="1:22" s="248" customFormat="1" x14ac:dyDescent="0.25">
      <c r="A9" s="253" t="s">
        <v>704</v>
      </c>
      <c r="B9" s="254">
        <v>776</v>
      </c>
      <c r="C9" s="255">
        <v>0</v>
      </c>
      <c r="D9" s="255">
        <v>0</v>
      </c>
      <c r="E9" s="255">
        <v>0</v>
      </c>
      <c r="F9" s="255">
        <v>0</v>
      </c>
      <c r="G9" s="255">
        <v>0</v>
      </c>
      <c r="H9" s="255">
        <v>0</v>
      </c>
      <c r="I9" s="256" t="s">
        <v>692</v>
      </c>
      <c r="J9" s="256" t="s">
        <v>693</v>
      </c>
      <c r="K9" s="256" t="s">
        <v>692</v>
      </c>
      <c r="L9" s="256" t="s">
        <v>693</v>
      </c>
      <c r="M9" s="256"/>
      <c r="N9" s="256"/>
      <c r="O9" s="256" t="s">
        <v>686</v>
      </c>
      <c r="P9" s="256" t="s">
        <v>687</v>
      </c>
      <c r="Q9" s="256" t="s">
        <v>701</v>
      </c>
      <c r="R9" s="248" t="s">
        <v>704</v>
      </c>
      <c r="S9" s="248" t="s">
        <v>217</v>
      </c>
      <c r="T9" s="248" t="s">
        <v>705</v>
      </c>
      <c r="U9" s="248">
        <v>786</v>
      </c>
      <c r="V9" s="248" t="s">
        <v>699</v>
      </c>
    </row>
    <row r="10" spans="1:22" s="248" customFormat="1" x14ac:dyDescent="0.25">
      <c r="A10" s="253" t="s">
        <v>706</v>
      </c>
      <c r="B10" s="254">
        <v>1781</v>
      </c>
      <c r="C10" s="255">
        <v>109984</v>
      </c>
      <c r="D10" s="255">
        <v>16678</v>
      </c>
      <c r="E10" s="255">
        <v>178.26</v>
      </c>
      <c r="F10" s="255">
        <v>27.03</v>
      </c>
      <c r="G10" s="255">
        <v>336.18</v>
      </c>
      <c r="H10" s="255">
        <v>50.98</v>
      </c>
      <c r="I10" s="256" t="s">
        <v>59</v>
      </c>
      <c r="J10" s="256" t="s">
        <v>693</v>
      </c>
      <c r="K10" s="256" t="s">
        <v>692</v>
      </c>
      <c r="L10" s="256" t="s">
        <v>707</v>
      </c>
      <c r="M10" s="256" t="s">
        <v>692</v>
      </c>
      <c r="N10" s="256" t="s">
        <v>707</v>
      </c>
      <c r="O10" s="256" t="s">
        <v>686</v>
      </c>
      <c r="P10" s="256" t="s">
        <v>687</v>
      </c>
      <c r="Q10" s="256" t="s">
        <v>701</v>
      </c>
      <c r="R10" s="248" t="s">
        <v>706</v>
      </c>
      <c r="S10" s="257" t="s">
        <v>170</v>
      </c>
      <c r="T10" s="248" t="s">
        <v>708</v>
      </c>
      <c r="U10" s="248">
        <v>1916</v>
      </c>
      <c r="V10" s="248" t="s">
        <v>699</v>
      </c>
    </row>
    <row r="11" spans="1:22" s="248" customFormat="1" x14ac:dyDescent="0.25">
      <c r="A11" s="253" t="s">
        <v>709</v>
      </c>
      <c r="B11" s="254">
        <v>4350</v>
      </c>
      <c r="C11" s="255">
        <v>168771.9</v>
      </c>
      <c r="D11" s="255">
        <v>1734.86</v>
      </c>
      <c r="E11" s="255">
        <v>100.16</v>
      </c>
      <c r="F11" s="255">
        <v>1.03</v>
      </c>
      <c r="G11" s="255">
        <v>0</v>
      </c>
      <c r="H11" s="255">
        <v>0</v>
      </c>
      <c r="I11" s="256" t="s">
        <v>692</v>
      </c>
      <c r="J11" s="256" t="s">
        <v>693</v>
      </c>
      <c r="K11" s="256" t="s">
        <v>694</v>
      </c>
      <c r="L11" s="256"/>
      <c r="M11" s="256" t="s">
        <v>694</v>
      </c>
      <c r="N11" s="256"/>
      <c r="O11" s="256" t="s">
        <v>686</v>
      </c>
      <c r="P11" s="256" t="s">
        <v>687</v>
      </c>
      <c r="Q11" s="256" t="s">
        <v>701</v>
      </c>
      <c r="R11" s="248" t="s">
        <v>709</v>
      </c>
      <c r="S11" s="248" t="s">
        <v>192</v>
      </c>
      <c r="T11" s="248" t="s">
        <v>710</v>
      </c>
      <c r="U11" s="248">
        <v>4219</v>
      </c>
      <c r="V11" s="248" t="s">
        <v>690</v>
      </c>
    </row>
    <row r="12" spans="1:22" s="248" customFormat="1" x14ac:dyDescent="0.25">
      <c r="A12" s="253" t="s">
        <v>711</v>
      </c>
      <c r="B12" s="254">
        <v>631</v>
      </c>
      <c r="C12" s="255">
        <v>34154.28</v>
      </c>
      <c r="D12" s="255">
        <v>0</v>
      </c>
      <c r="E12" s="255">
        <v>75.900000000000006</v>
      </c>
      <c r="F12" s="255">
        <v>0</v>
      </c>
      <c r="G12" s="255">
        <v>27.32</v>
      </c>
      <c r="H12" s="255">
        <v>0</v>
      </c>
      <c r="I12" s="256"/>
      <c r="J12" s="256"/>
      <c r="K12" s="256"/>
      <c r="L12" s="256"/>
      <c r="M12" s="256"/>
      <c r="N12" s="256"/>
      <c r="O12" s="256" t="s">
        <v>686</v>
      </c>
      <c r="P12" s="256" t="s">
        <v>687</v>
      </c>
      <c r="Q12" s="256" t="s">
        <v>712</v>
      </c>
      <c r="R12" s="248" t="s">
        <v>711</v>
      </c>
      <c r="S12" s="248" t="s">
        <v>155</v>
      </c>
      <c r="T12" s="248" t="s">
        <v>702</v>
      </c>
      <c r="U12" s="248">
        <v>613</v>
      </c>
      <c r="V12" s="248" t="s">
        <v>699</v>
      </c>
    </row>
    <row r="13" spans="1:22" s="248" customFormat="1" x14ac:dyDescent="0.25">
      <c r="A13" s="253" t="s">
        <v>713</v>
      </c>
      <c r="B13" s="254">
        <v>37476</v>
      </c>
      <c r="C13" s="255">
        <v>1054382</v>
      </c>
      <c r="D13" s="255">
        <v>469579</v>
      </c>
      <c r="E13" s="255">
        <v>93.68</v>
      </c>
      <c r="F13" s="255">
        <v>41.73</v>
      </c>
      <c r="G13" s="255">
        <v>83.08</v>
      </c>
      <c r="H13" s="255">
        <v>37</v>
      </c>
      <c r="I13" s="256" t="s">
        <v>692</v>
      </c>
      <c r="J13" s="256" t="s">
        <v>693</v>
      </c>
      <c r="K13" s="256" t="s">
        <v>692</v>
      </c>
      <c r="L13" s="256" t="s">
        <v>685</v>
      </c>
      <c r="M13" s="256" t="s">
        <v>694</v>
      </c>
      <c r="N13" s="256"/>
      <c r="O13" s="256" t="s">
        <v>686</v>
      </c>
      <c r="P13" s="256" t="s">
        <v>687</v>
      </c>
      <c r="Q13" s="256" t="s">
        <v>701</v>
      </c>
      <c r="R13" s="248" t="s">
        <v>713</v>
      </c>
      <c r="S13" s="248" t="s">
        <v>239</v>
      </c>
      <c r="T13" s="248" t="s">
        <v>689</v>
      </c>
      <c r="U13" s="248">
        <v>29973</v>
      </c>
      <c r="V13" s="248" t="s">
        <v>714</v>
      </c>
    </row>
    <row r="14" spans="1:22" s="248" customFormat="1" x14ac:dyDescent="0.25">
      <c r="A14" s="253" t="s">
        <v>715</v>
      </c>
      <c r="B14" s="254">
        <v>556</v>
      </c>
      <c r="C14" s="255">
        <v>0</v>
      </c>
      <c r="D14" s="255">
        <v>0</v>
      </c>
      <c r="E14" s="255">
        <v>0</v>
      </c>
      <c r="F14" s="255">
        <v>0</v>
      </c>
      <c r="G14" s="255">
        <v>0</v>
      </c>
      <c r="H14" s="255">
        <v>0</v>
      </c>
      <c r="I14" s="256"/>
      <c r="J14" s="256"/>
      <c r="K14" s="256"/>
      <c r="L14" s="256"/>
      <c r="M14" s="256"/>
      <c r="N14" s="256"/>
      <c r="O14" s="256" t="s">
        <v>686</v>
      </c>
      <c r="P14" s="256" t="s">
        <v>686</v>
      </c>
      <c r="Q14" s="256"/>
      <c r="R14" s="248" t="s">
        <v>715</v>
      </c>
      <c r="S14" s="248" t="s">
        <v>217</v>
      </c>
      <c r="T14" s="248" t="s">
        <v>705</v>
      </c>
      <c r="U14" s="248">
        <v>427</v>
      </c>
      <c r="V14" s="248" t="s">
        <v>699</v>
      </c>
    </row>
    <row r="15" spans="1:22" s="248" customFormat="1" x14ac:dyDescent="0.25">
      <c r="A15" s="253" t="s">
        <v>716</v>
      </c>
      <c r="B15" s="254">
        <v>11415</v>
      </c>
      <c r="C15" s="255">
        <v>451903</v>
      </c>
      <c r="D15" s="255">
        <v>109313</v>
      </c>
      <c r="E15" s="255">
        <v>103.97</v>
      </c>
      <c r="F15" s="255">
        <v>25.16</v>
      </c>
      <c r="G15" s="255">
        <v>168.87</v>
      </c>
      <c r="H15" s="255">
        <v>40.85</v>
      </c>
      <c r="I15" s="256" t="s">
        <v>692</v>
      </c>
      <c r="J15" s="256" t="s">
        <v>693</v>
      </c>
      <c r="K15" s="256" t="s">
        <v>692</v>
      </c>
      <c r="L15" s="256" t="s">
        <v>707</v>
      </c>
      <c r="M15" s="256" t="s">
        <v>692</v>
      </c>
      <c r="N15" s="256" t="s">
        <v>707</v>
      </c>
      <c r="O15" s="256" t="s">
        <v>686</v>
      </c>
      <c r="P15" s="256" t="s">
        <v>687</v>
      </c>
      <c r="Q15" s="256" t="s">
        <v>712</v>
      </c>
      <c r="R15" s="248" t="s">
        <v>716</v>
      </c>
      <c r="S15" s="248" t="s">
        <v>717</v>
      </c>
      <c r="T15" s="248" t="s">
        <v>698</v>
      </c>
      <c r="U15" s="248">
        <v>9680</v>
      </c>
      <c r="V15" s="248" t="s">
        <v>718</v>
      </c>
    </row>
    <row r="16" spans="1:22" s="248" customFormat="1" x14ac:dyDescent="0.25">
      <c r="A16" s="253" t="s">
        <v>719</v>
      </c>
      <c r="B16" s="254">
        <v>4292</v>
      </c>
      <c r="C16" s="255">
        <v>0</v>
      </c>
      <c r="D16" s="255">
        <v>0</v>
      </c>
      <c r="E16" s="255">
        <v>0</v>
      </c>
      <c r="F16" s="255">
        <v>0</v>
      </c>
      <c r="G16" s="255">
        <v>0</v>
      </c>
      <c r="H16" s="255">
        <v>0</v>
      </c>
      <c r="I16" s="256"/>
      <c r="J16" s="256"/>
      <c r="K16" s="256"/>
      <c r="L16" s="256"/>
      <c r="M16" s="256"/>
      <c r="N16" s="256"/>
      <c r="O16" s="256" t="s">
        <v>686</v>
      </c>
      <c r="P16" s="256" t="s">
        <v>686</v>
      </c>
      <c r="Q16" s="256"/>
      <c r="R16" s="248" t="e">
        <v>#N/A</v>
      </c>
      <c r="S16" s="248" t="e">
        <v>#N/A</v>
      </c>
      <c r="T16" s="248" t="e">
        <v>#N/A</v>
      </c>
      <c r="U16" s="248" t="e">
        <v>#N/A</v>
      </c>
      <c r="V16" s="248" t="e">
        <v>#N/A</v>
      </c>
    </row>
    <row r="17" spans="1:22" s="248" customFormat="1" x14ac:dyDescent="0.25">
      <c r="A17" s="253" t="s">
        <v>720</v>
      </c>
      <c r="B17" s="254">
        <v>25012</v>
      </c>
      <c r="C17" s="255">
        <v>1709782</v>
      </c>
      <c r="D17" s="255">
        <v>883900</v>
      </c>
      <c r="E17" s="255">
        <v>156.13021641859191</v>
      </c>
      <c r="F17" s="255">
        <v>80.714090037439504</v>
      </c>
      <c r="G17" s="255">
        <v>0</v>
      </c>
      <c r="H17" s="255">
        <v>0</v>
      </c>
      <c r="I17" s="256" t="s">
        <v>59</v>
      </c>
      <c r="J17" s="256" t="s">
        <v>693</v>
      </c>
      <c r="K17" s="256"/>
      <c r="L17" s="256"/>
      <c r="M17" s="256" t="s">
        <v>694</v>
      </c>
      <c r="N17" s="256"/>
      <c r="O17" s="256" t="s">
        <v>687</v>
      </c>
      <c r="P17" s="256" t="s">
        <v>687</v>
      </c>
      <c r="Q17" s="256" t="s">
        <v>721</v>
      </c>
      <c r="R17" s="248" t="s">
        <v>720</v>
      </c>
      <c r="S17" s="248" t="s">
        <v>224</v>
      </c>
      <c r="T17" s="248" t="s">
        <v>698</v>
      </c>
      <c r="U17" s="248">
        <v>23845</v>
      </c>
      <c r="V17" s="248" t="s">
        <v>714</v>
      </c>
    </row>
    <row r="18" spans="1:22" s="248" customFormat="1" x14ac:dyDescent="0.25">
      <c r="A18" s="253" t="s">
        <v>3</v>
      </c>
      <c r="B18" s="254">
        <v>83393</v>
      </c>
      <c r="C18" s="255">
        <v>1593444</v>
      </c>
      <c r="D18" s="255">
        <v>1138091</v>
      </c>
      <c r="E18" s="255">
        <v>54.66</v>
      </c>
      <c r="F18" s="255">
        <v>39.04</v>
      </c>
      <c r="G18" s="255">
        <v>65.8</v>
      </c>
      <c r="H18" s="255">
        <v>47</v>
      </c>
      <c r="I18" s="256" t="s">
        <v>59</v>
      </c>
      <c r="J18" s="256" t="s">
        <v>693</v>
      </c>
      <c r="K18" s="256" t="s">
        <v>694</v>
      </c>
      <c r="L18" s="256"/>
      <c r="M18" s="256" t="s">
        <v>694</v>
      </c>
      <c r="N18" s="256"/>
      <c r="O18" s="256" t="s">
        <v>686</v>
      </c>
      <c r="P18" s="256" t="s">
        <v>687</v>
      </c>
      <c r="Q18" s="256" t="s">
        <v>712</v>
      </c>
      <c r="R18" s="248" t="s">
        <v>3</v>
      </c>
      <c r="S18" s="257" t="s">
        <v>162</v>
      </c>
      <c r="T18" s="248" t="s">
        <v>722</v>
      </c>
      <c r="U18" s="248">
        <v>76764</v>
      </c>
      <c r="V18" s="248" t="s">
        <v>723</v>
      </c>
    </row>
    <row r="19" spans="1:22" s="248" customFormat="1" x14ac:dyDescent="0.25">
      <c r="A19" s="253" t="s">
        <v>724</v>
      </c>
      <c r="B19" s="254">
        <v>241</v>
      </c>
      <c r="C19" s="255">
        <v>0</v>
      </c>
      <c r="D19" s="255">
        <v>0</v>
      </c>
      <c r="E19" s="255">
        <v>0</v>
      </c>
      <c r="F19" s="255">
        <v>0</v>
      </c>
      <c r="G19" s="255">
        <v>0</v>
      </c>
      <c r="H19" s="255">
        <v>0</v>
      </c>
      <c r="I19" s="256" t="s">
        <v>59</v>
      </c>
      <c r="J19" s="256" t="s">
        <v>685</v>
      </c>
      <c r="K19" s="256" t="s">
        <v>59</v>
      </c>
      <c r="L19" s="256" t="s">
        <v>685</v>
      </c>
      <c r="M19" s="256"/>
      <c r="N19" s="256"/>
      <c r="O19" s="256" t="s">
        <v>686</v>
      </c>
      <c r="P19" s="256" t="s">
        <v>687</v>
      </c>
      <c r="Q19" s="256" t="s">
        <v>688</v>
      </c>
      <c r="R19" s="248" t="s">
        <v>724</v>
      </c>
      <c r="S19" s="248" t="s">
        <v>159</v>
      </c>
      <c r="T19" s="248" t="s">
        <v>696</v>
      </c>
      <c r="U19" s="248">
        <v>167</v>
      </c>
      <c r="V19" s="248" t="s">
        <v>699</v>
      </c>
    </row>
    <row r="20" spans="1:22" s="248" customFormat="1" x14ac:dyDescent="0.25">
      <c r="A20" s="253" t="s">
        <v>725</v>
      </c>
      <c r="B20" s="254">
        <v>299</v>
      </c>
      <c r="C20" s="255">
        <v>0</v>
      </c>
      <c r="D20" s="255">
        <v>0</v>
      </c>
      <c r="E20" s="255">
        <v>153</v>
      </c>
      <c r="F20" s="255">
        <v>0</v>
      </c>
      <c r="G20" s="255">
        <v>0</v>
      </c>
      <c r="H20" s="255">
        <v>0</v>
      </c>
      <c r="I20" s="256" t="s">
        <v>692</v>
      </c>
      <c r="J20" s="256" t="s">
        <v>693</v>
      </c>
      <c r="K20" s="256" t="s">
        <v>692</v>
      </c>
      <c r="L20" s="256" t="s">
        <v>693</v>
      </c>
      <c r="M20" s="256"/>
      <c r="N20" s="256"/>
      <c r="O20" s="256" t="s">
        <v>686</v>
      </c>
      <c r="P20" s="256" t="s">
        <v>687</v>
      </c>
      <c r="Q20" s="256" t="s">
        <v>701</v>
      </c>
      <c r="R20" s="248" t="s">
        <v>725</v>
      </c>
      <c r="S20" s="248" t="s">
        <v>219</v>
      </c>
      <c r="T20" s="248" t="s">
        <v>726</v>
      </c>
      <c r="U20" s="248">
        <v>260</v>
      </c>
      <c r="V20" s="248" t="s">
        <v>699</v>
      </c>
    </row>
    <row r="21" spans="1:22" s="248" customFormat="1" x14ac:dyDescent="0.25">
      <c r="A21" s="253" t="s">
        <v>727</v>
      </c>
      <c r="B21" s="254">
        <v>1495</v>
      </c>
      <c r="C21" s="255">
        <v>259357.85</v>
      </c>
      <c r="D21" s="255">
        <v>88450.37</v>
      </c>
      <c r="E21" s="255">
        <v>88.85</v>
      </c>
      <c r="F21" s="255">
        <v>30.3</v>
      </c>
      <c r="G21" s="255">
        <v>118.44</v>
      </c>
      <c r="H21" s="255">
        <v>40.39</v>
      </c>
      <c r="I21" s="256" t="s">
        <v>692</v>
      </c>
      <c r="J21" s="256" t="s">
        <v>693</v>
      </c>
      <c r="K21" s="256"/>
      <c r="L21" s="256"/>
      <c r="M21" s="256"/>
      <c r="N21" s="256"/>
      <c r="O21" s="256" t="s">
        <v>686</v>
      </c>
      <c r="P21" s="256" t="s">
        <v>687</v>
      </c>
      <c r="Q21" s="256" t="s">
        <v>701</v>
      </c>
      <c r="R21" s="248" t="s">
        <v>727</v>
      </c>
      <c r="S21" s="248" t="s">
        <v>166</v>
      </c>
      <c r="T21" s="248" t="s">
        <v>705</v>
      </c>
      <c r="U21" s="248">
        <v>1799</v>
      </c>
      <c r="V21" s="248" t="s">
        <v>699</v>
      </c>
    </row>
    <row r="22" spans="1:22" s="248" customFormat="1" x14ac:dyDescent="0.25">
      <c r="A22" s="253" t="s">
        <v>728</v>
      </c>
      <c r="B22" s="254">
        <v>895</v>
      </c>
      <c r="C22" s="255">
        <v>0</v>
      </c>
      <c r="D22" s="255">
        <v>0</v>
      </c>
      <c r="E22" s="255">
        <v>0</v>
      </c>
      <c r="F22" s="255">
        <v>0</v>
      </c>
      <c r="G22" s="255">
        <v>0</v>
      </c>
      <c r="H22" s="255">
        <v>0</v>
      </c>
      <c r="I22" s="256" t="s">
        <v>59</v>
      </c>
      <c r="J22" s="256" t="s">
        <v>693</v>
      </c>
      <c r="K22" s="256" t="s">
        <v>59</v>
      </c>
      <c r="L22" s="256" t="s">
        <v>693</v>
      </c>
      <c r="M22" s="256" t="s">
        <v>59</v>
      </c>
      <c r="N22" s="256" t="s">
        <v>693</v>
      </c>
      <c r="O22" s="256" t="s">
        <v>686</v>
      </c>
      <c r="P22" s="256" t="s">
        <v>687</v>
      </c>
      <c r="Q22" s="256" t="s">
        <v>688</v>
      </c>
      <c r="R22" s="248" t="s">
        <v>728</v>
      </c>
      <c r="S22" s="248" t="s">
        <v>159</v>
      </c>
      <c r="T22" s="248" t="s">
        <v>696</v>
      </c>
      <c r="U22" s="248">
        <v>840</v>
      </c>
      <c r="V22" s="248" t="s">
        <v>699</v>
      </c>
    </row>
    <row r="23" spans="1:22" s="248" customFormat="1" x14ac:dyDescent="0.25">
      <c r="A23" s="253" t="s">
        <v>729</v>
      </c>
      <c r="B23" s="254">
        <v>520</v>
      </c>
      <c r="C23" s="255">
        <v>20540.509999999998</v>
      </c>
      <c r="D23" s="255">
        <v>0</v>
      </c>
      <c r="E23" s="255">
        <v>0</v>
      </c>
      <c r="F23" s="255">
        <v>0</v>
      </c>
      <c r="G23" s="255">
        <v>0</v>
      </c>
      <c r="H23" s="255">
        <v>0</v>
      </c>
      <c r="I23" s="256" t="s">
        <v>692</v>
      </c>
      <c r="J23" s="256" t="s">
        <v>693</v>
      </c>
      <c r="K23" s="256" t="s">
        <v>692</v>
      </c>
      <c r="L23" s="256" t="s">
        <v>693</v>
      </c>
      <c r="M23" s="256"/>
      <c r="N23" s="256"/>
      <c r="O23" s="256" t="s">
        <v>686</v>
      </c>
      <c r="P23" s="256" t="s">
        <v>687</v>
      </c>
      <c r="Q23" s="256" t="s">
        <v>701</v>
      </c>
      <c r="R23" s="248" t="s">
        <v>729</v>
      </c>
      <c r="S23" s="248" t="s">
        <v>730</v>
      </c>
      <c r="T23" s="248" t="s">
        <v>696</v>
      </c>
      <c r="U23" s="248">
        <v>566</v>
      </c>
      <c r="V23" s="248" t="s">
        <v>699</v>
      </c>
    </row>
    <row r="24" spans="1:22" s="248" customFormat="1" x14ac:dyDescent="0.25">
      <c r="A24" s="253" t="s">
        <v>731</v>
      </c>
      <c r="B24" s="254">
        <v>196</v>
      </c>
      <c r="C24" s="255">
        <v>15711.14</v>
      </c>
      <c r="D24" s="255">
        <v>0</v>
      </c>
      <c r="E24" s="255">
        <v>120.85</v>
      </c>
      <c r="F24" s="255">
        <v>0</v>
      </c>
      <c r="G24" s="255">
        <v>175.92</v>
      </c>
      <c r="H24" s="255">
        <v>0</v>
      </c>
      <c r="I24" s="256" t="s">
        <v>59</v>
      </c>
      <c r="J24" s="256" t="s">
        <v>685</v>
      </c>
      <c r="K24" s="256" t="s">
        <v>59</v>
      </c>
      <c r="L24" s="256" t="s">
        <v>685</v>
      </c>
      <c r="M24" s="256" t="s">
        <v>694</v>
      </c>
      <c r="N24" s="256"/>
      <c r="O24" s="256" t="s">
        <v>686</v>
      </c>
      <c r="P24" s="256" t="s">
        <v>687</v>
      </c>
      <c r="Q24" s="256" t="s">
        <v>688</v>
      </c>
      <c r="R24" s="248" t="s">
        <v>731</v>
      </c>
      <c r="S24" s="248" t="s">
        <v>230</v>
      </c>
      <c r="T24" s="248" t="s">
        <v>710</v>
      </c>
      <c r="U24" s="248">
        <v>204</v>
      </c>
      <c r="V24" s="248" t="s">
        <v>699</v>
      </c>
    </row>
    <row r="25" spans="1:22" s="248" customFormat="1" x14ac:dyDescent="0.25">
      <c r="A25" s="253" t="s">
        <v>732</v>
      </c>
      <c r="B25" s="254">
        <v>4932</v>
      </c>
      <c r="C25" s="255">
        <v>164643.75</v>
      </c>
      <c r="D25" s="255">
        <v>15610</v>
      </c>
      <c r="E25" s="255">
        <v>79.8</v>
      </c>
      <c r="F25" s="255">
        <v>7.56</v>
      </c>
      <c r="G25" s="255">
        <v>122.14</v>
      </c>
      <c r="H25" s="255">
        <v>3.78</v>
      </c>
      <c r="I25" s="256" t="s">
        <v>59</v>
      </c>
      <c r="J25" s="256" t="s">
        <v>693</v>
      </c>
      <c r="K25" s="256" t="s">
        <v>59</v>
      </c>
      <c r="L25" s="256" t="s">
        <v>693</v>
      </c>
      <c r="M25" s="256" t="s">
        <v>694</v>
      </c>
      <c r="N25" s="256"/>
      <c r="O25" s="256" t="s">
        <v>686</v>
      </c>
      <c r="P25" s="256" t="s">
        <v>687</v>
      </c>
      <c r="Q25" s="256" t="s">
        <v>701</v>
      </c>
      <c r="R25" s="248" t="s">
        <v>732</v>
      </c>
      <c r="S25" s="248" t="s">
        <v>222</v>
      </c>
      <c r="T25" s="248" t="s">
        <v>696</v>
      </c>
      <c r="U25" s="248">
        <v>4923</v>
      </c>
      <c r="V25" s="248" t="s">
        <v>690</v>
      </c>
    </row>
    <row r="26" spans="1:22" s="248" customFormat="1" x14ac:dyDescent="0.25">
      <c r="A26" s="253" t="s">
        <v>733</v>
      </c>
      <c r="B26" s="254">
        <v>1974</v>
      </c>
      <c r="C26" s="255">
        <v>0</v>
      </c>
      <c r="D26" s="255">
        <v>0</v>
      </c>
      <c r="E26" s="255">
        <v>0</v>
      </c>
      <c r="F26" s="255">
        <v>0</v>
      </c>
      <c r="G26" s="255">
        <v>0</v>
      </c>
      <c r="H26" s="255">
        <v>0</v>
      </c>
      <c r="I26" s="256"/>
      <c r="J26" s="256"/>
      <c r="K26" s="256"/>
      <c r="L26" s="256"/>
      <c r="M26" s="256"/>
      <c r="N26" s="256"/>
      <c r="O26" s="256" t="s">
        <v>686</v>
      </c>
      <c r="P26" s="256" t="s">
        <v>686</v>
      </c>
      <c r="Q26" s="256"/>
      <c r="R26" s="248" t="s">
        <v>733</v>
      </c>
      <c r="S26" s="248" t="s">
        <v>232</v>
      </c>
      <c r="T26" s="248" t="s">
        <v>702</v>
      </c>
      <c r="U26" s="248">
        <v>1941</v>
      </c>
      <c r="V26" s="248" t="s">
        <v>699</v>
      </c>
    </row>
    <row r="27" spans="1:22" s="248" customFormat="1" x14ac:dyDescent="0.25">
      <c r="A27" s="253" t="s">
        <v>734</v>
      </c>
      <c r="B27" s="254">
        <v>569</v>
      </c>
      <c r="C27" s="255">
        <v>0</v>
      </c>
      <c r="D27" s="255">
        <v>0</v>
      </c>
      <c r="E27" s="255">
        <v>12.5</v>
      </c>
      <c r="F27" s="255">
        <v>0</v>
      </c>
      <c r="G27" s="255">
        <v>0</v>
      </c>
      <c r="H27" s="255">
        <v>0</v>
      </c>
      <c r="I27" s="256" t="s">
        <v>692</v>
      </c>
      <c r="J27" s="256" t="s">
        <v>693</v>
      </c>
      <c r="K27" s="256" t="s">
        <v>692</v>
      </c>
      <c r="L27" s="256" t="s">
        <v>693</v>
      </c>
      <c r="M27" s="256"/>
      <c r="N27" s="256"/>
      <c r="O27" s="256" t="s">
        <v>686</v>
      </c>
      <c r="P27" s="256" t="s">
        <v>687</v>
      </c>
      <c r="Q27" s="256"/>
      <c r="R27" s="248" t="s">
        <v>734</v>
      </c>
      <c r="S27" s="248" t="s">
        <v>212</v>
      </c>
      <c r="T27" s="248" t="s">
        <v>735</v>
      </c>
      <c r="U27" s="248">
        <v>713</v>
      </c>
      <c r="V27" s="248" t="s">
        <v>699</v>
      </c>
    </row>
    <row r="28" spans="1:22" s="248" customFormat="1" x14ac:dyDescent="0.25">
      <c r="A28" s="253" t="s">
        <v>736</v>
      </c>
      <c r="B28" s="254">
        <v>464</v>
      </c>
      <c r="C28" s="255">
        <v>12275</v>
      </c>
      <c r="D28" s="255">
        <v>0</v>
      </c>
      <c r="E28" s="255">
        <v>227.31481481481481</v>
      </c>
      <c r="F28" s="255">
        <v>0</v>
      </c>
      <c r="G28" s="255">
        <v>0</v>
      </c>
      <c r="H28" s="255">
        <v>0</v>
      </c>
      <c r="I28" s="256" t="s">
        <v>59</v>
      </c>
      <c r="J28" s="256" t="s">
        <v>693</v>
      </c>
      <c r="K28" s="256" t="s">
        <v>59</v>
      </c>
      <c r="L28" s="256" t="s">
        <v>693</v>
      </c>
      <c r="M28" s="256"/>
      <c r="N28" s="256"/>
      <c r="O28" s="256" t="s">
        <v>686</v>
      </c>
      <c r="P28" s="256" t="s">
        <v>687</v>
      </c>
      <c r="Q28" s="256" t="s">
        <v>688</v>
      </c>
      <c r="R28" s="248" t="s">
        <v>736</v>
      </c>
      <c r="S28" s="248" t="s">
        <v>209</v>
      </c>
      <c r="T28" s="248" t="s">
        <v>737</v>
      </c>
      <c r="U28" s="248">
        <v>354</v>
      </c>
      <c r="V28" s="248" t="s">
        <v>699</v>
      </c>
    </row>
    <row r="29" spans="1:22" s="248" customFormat="1" x14ac:dyDescent="0.25">
      <c r="A29" s="253" t="s">
        <v>738</v>
      </c>
      <c r="B29" s="254">
        <v>158</v>
      </c>
      <c r="C29" s="255">
        <v>250000</v>
      </c>
      <c r="D29" s="255">
        <v>0</v>
      </c>
      <c r="E29" s="255">
        <v>0</v>
      </c>
      <c r="F29" s="255">
        <v>0</v>
      </c>
      <c r="G29" s="255">
        <v>0</v>
      </c>
      <c r="H29" s="255">
        <v>0</v>
      </c>
      <c r="I29" s="256" t="s">
        <v>692</v>
      </c>
      <c r="J29" s="256" t="s">
        <v>707</v>
      </c>
      <c r="K29" s="256"/>
      <c r="L29" s="256"/>
      <c r="M29" s="256"/>
      <c r="N29" s="256"/>
      <c r="O29" s="256" t="s">
        <v>687</v>
      </c>
      <c r="P29" s="256" t="s">
        <v>686</v>
      </c>
      <c r="Q29" s="256" t="s">
        <v>701</v>
      </c>
      <c r="R29" s="248" t="s">
        <v>738</v>
      </c>
      <c r="S29" s="248" t="s">
        <v>161</v>
      </c>
      <c r="T29" s="248" t="s">
        <v>726</v>
      </c>
      <c r="U29" s="248">
        <v>251</v>
      </c>
      <c r="V29" s="248" t="s">
        <v>699</v>
      </c>
    </row>
    <row r="30" spans="1:22" s="248" customFormat="1" x14ac:dyDescent="0.25">
      <c r="A30" s="253" t="s">
        <v>739</v>
      </c>
      <c r="B30" s="254">
        <v>1028</v>
      </c>
      <c r="C30" s="255">
        <v>80142</v>
      </c>
      <c r="D30" s="255">
        <v>0</v>
      </c>
      <c r="E30" s="255">
        <v>0</v>
      </c>
      <c r="F30" s="255">
        <v>0</v>
      </c>
      <c r="G30" s="255">
        <v>49.92</v>
      </c>
      <c r="H30" s="255">
        <v>0</v>
      </c>
      <c r="I30" s="256" t="s">
        <v>740</v>
      </c>
      <c r="J30" s="256" t="s">
        <v>693</v>
      </c>
      <c r="K30" s="256" t="s">
        <v>740</v>
      </c>
      <c r="L30" s="256" t="s">
        <v>741</v>
      </c>
      <c r="M30" s="256" t="s">
        <v>740</v>
      </c>
      <c r="N30" s="256" t="s">
        <v>741</v>
      </c>
      <c r="O30" s="256" t="s">
        <v>686</v>
      </c>
      <c r="P30" s="256" t="s">
        <v>687</v>
      </c>
      <c r="Q30" s="256" t="s">
        <v>701</v>
      </c>
      <c r="R30" s="248" t="s">
        <v>739</v>
      </c>
      <c r="S30" s="248" t="s">
        <v>157</v>
      </c>
      <c r="T30" s="248" t="s">
        <v>737</v>
      </c>
      <c r="U30" s="248">
        <v>982</v>
      </c>
      <c r="V30" s="248" t="s">
        <v>699</v>
      </c>
    </row>
    <row r="31" spans="1:22" s="248" customFormat="1" x14ac:dyDescent="0.25">
      <c r="A31" s="253" t="s">
        <v>742</v>
      </c>
      <c r="B31" s="254">
        <v>249</v>
      </c>
      <c r="C31" s="255">
        <v>10660</v>
      </c>
      <c r="D31" s="255">
        <v>0</v>
      </c>
      <c r="E31" s="255">
        <v>0</v>
      </c>
      <c r="F31" s="255">
        <v>0</v>
      </c>
      <c r="G31" s="255">
        <v>0</v>
      </c>
      <c r="H31" s="255">
        <v>0</v>
      </c>
      <c r="I31" s="256" t="s">
        <v>692</v>
      </c>
      <c r="J31" s="256"/>
      <c r="K31" s="256" t="s">
        <v>694</v>
      </c>
      <c r="L31" s="256"/>
      <c r="M31" s="256"/>
      <c r="N31" s="256"/>
      <c r="O31" s="256" t="s">
        <v>686</v>
      </c>
      <c r="P31" s="256" t="s">
        <v>687</v>
      </c>
      <c r="Q31" s="256" t="s">
        <v>701</v>
      </c>
      <c r="R31" s="248" t="e">
        <v>#N/A</v>
      </c>
      <c r="S31" s="248" t="e">
        <v>#N/A</v>
      </c>
      <c r="T31" s="248" t="e">
        <v>#N/A</v>
      </c>
      <c r="U31" s="248" t="e">
        <v>#N/A</v>
      </c>
      <c r="V31" s="248" t="e">
        <v>#N/A</v>
      </c>
    </row>
    <row r="32" spans="1:22" s="248" customFormat="1" x14ac:dyDescent="0.25">
      <c r="A32" s="253" t="s">
        <v>743</v>
      </c>
      <c r="B32" s="254">
        <v>1263</v>
      </c>
      <c r="C32" s="255">
        <v>0</v>
      </c>
      <c r="D32" s="255">
        <v>0</v>
      </c>
      <c r="E32" s="255">
        <v>0</v>
      </c>
      <c r="F32" s="255">
        <v>0</v>
      </c>
      <c r="G32" s="255">
        <v>0</v>
      </c>
      <c r="H32" s="255">
        <v>0</v>
      </c>
      <c r="I32" s="256" t="s">
        <v>692</v>
      </c>
      <c r="J32" s="256" t="s">
        <v>693</v>
      </c>
      <c r="K32" s="256"/>
      <c r="L32" s="256"/>
      <c r="M32" s="256"/>
      <c r="N32" s="256"/>
      <c r="O32" s="256" t="s">
        <v>686</v>
      </c>
      <c r="P32" s="256" t="s">
        <v>687</v>
      </c>
      <c r="Q32" s="256" t="s">
        <v>701</v>
      </c>
      <c r="R32" s="248" t="s">
        <v>743</v>
      </c>
      <c r="S32" s="248" t="s">
        <v>217</v>
      </c>
      <c r="T32" s="248" t="s">
        <v>705</v>
      </c>
      <c r="U32" s="248">
        <v>1273</v>
      </c>
      <c r="V32" s="248" t="s">
        <v>699</v>
      </c>
    </row>
    <row r="33" spans="1:22" s="248" customFormat="1" x14ac:dyDescent="0.25">
      <c r="A33" s="253" t="s">
        <v>744</v>
      </c>
      <c r="B33" s="254">
        <v>73</v>
      </c>
      <c r="C33" s="255">
        <v>0</v>
      </c>
      <c r="D33" s="255">
        <v>0</v>
      </c>
      <c r="E33" s="255">
        <v>0</v>
      </c>
      <c r="F33" s="255">
        <v>0</v>
      </c>
      <c r="G33" s="255">
        <v>0</v>
      </c>
      <c r="H33" s="255">
        <v>0</v>
      </c>
      <c r="I33" s="256"/>
      <c r="J33" s="256"/>
      <c r="K33" s="256"/>
      <c r="L33" s="256"/>
      <c r="M33" s="256"/>
      <c r="N33" s="256"/>
      <c r="O33" s="256" t="s">
        <v>686</v>
      </c>
      <c r="P33" s="256" t="s">
        <v>686</v>
      </c>
      <c r="Q33" s="256"/>
      <c r="R33" s="248" t="s">
        <v>744</v>
      </c>
      <c r="S33" s="248" t="s">
        <v>206</v>
      </c>
      <c r="T33" s="248" t="s">
        <v>696</v>
      </c>
      <c r="U33" s="248">
        <v>87</v>
      </c>
      <c r="V33" s="248" t="s">
        <v>699</v>
      </c>
    </row>
    <row r="34" spans="1:22" s="248" customFormat="1" x14ac:dyDescent="0.25">
      <c r="A34" s="253" t="s">
        <v>158</v>
      </c>
      <c r="B34" s="254">
        <v>4039</v>
      </c>
      <c r="C34" s="255">
        <v>150000</v>
      </c>
      <c r="D34" s="255">
        <v>76636</v>
      </c>
      <c r="E34" s="255">
        <v>54.55</v>
      </c>
      <c r="F34" s="255">
        <v>27.87</v>
      </c>
      <c r="G34" s="255">
        <v>90.04</v>
      </c>
      <c r="H34" s="255">
        <v>46</v>
      </c>
      <c r="I34" s="256" t="s">
        <v>59</v>
      </c>
      <c r="J34" s="256" t="s">
        <v>685</v>
      </c>
      <c r="K34" s="256" t="s">
        <v>694</v>
      </c>
      <c r="L34" s="256"/>
      <c r="M34" s="256" t="s">
        <v>694</v>
      </c>
      <c r="N34" s="256"/>
      <c r="O34" s="256" t="s">
        <v>686</v>
      </c>
      <c r="P34" s="256" t="s">
        <v>687</v>
      </c>
      <c r="Q34" s="256" t="s">
        <v>688</v>
      </c>
      <c r="R34" s="248" t="s">
        <v>158</v>
      </c>
      <c r="S34" s="248" t="s">
        <v>166</v>
      </c>
      <c r="T34" s="248" t="s">
        <v>705</v>
      </c>
      <c r="U34" s="248">
        <v>3975</v>
      </c>
      <c r="V34" s="248" t="s">
        <v>690</v>
      </c>
    </row>
    <row r="35" spans="1:22" s="248" customFormat="1" x14ac:dyDescent="0.25">
      <c r="A35" s="253" t="s">
        <v>745</v>
      </c>
      <c r="B35" s="254">
        <v>320</v>
      </c>
      <c r="C35" s="255">
        <v>279963</v>
      </c>
      <c r="D35" s="255">
        <v>11415.79</v>
      </c>
      <c r="E35" s="255">
        <v>0</v>
      </c>
      <c r="F35" s="255">
        <v>0</v>
      </c>
      <c r="G35" s="255">
        <v>267.66000000000003</v>
      </c>
      <c r="H35" s="255">
        <v>10.91</v>
      </c>
      <c r="I35" s="256" t="s">
        <v>59</v>
      </c>
      <c r="J35" s="256" t="s">
        <v>693</v>
      </c>
      <c r="K35" s="256" t="s">
        <v>59</v>
      </c>
      <c r="L35" s="256" t="s">
        <v>693</v>
      </c>
      <c r="M35" s="256" t="s">
        <v>694</v>
      </c>
      <c r="N35" s="256"/>
      <c r="O35" s="256" t="s">
        <v>686</v>
      </c>
      <c r="P35" s="256" t="s">
        <v>687</v>
      </c>
      <c r="Q35" s="256" t="s">
        <v>688</v>
      </c>
      <c r="R35" s="248" t="s">
        <v>745</v>
      </c>
      <c r="S35" s="248" t="s">
        <v>746</v>
      </c>
      <c r="T35" s="248" t="s">
        <v>737</v>
      </c>
      <c r="U35" s="248">
        <v>373</v>
      </c>
      <c r="V35" s="248" t="s">
        <v>699</v>
      </c>
    </row>
    <row r="36" spans="1:22" s="248" customFormat="1" x14ac:dyDescent="0.25">
      <c r="A36" s="253" t="s">
        <v>747</v>
      </c>
      <c r="B36" s="254">
        <v>1688</v>
      </c>
      <c r="C36" s="255">
        <v>92738</v>
      </c>
      <c r="D36" s="255">
        <v>23658</v>
      </c>
      <c r="E36" s="255">
        <v>116.8</v>
      </c>
      <c r="F36" s="255">
        <v>29.8</v>
      </c>
      <c r="G36" s="255">
        <v>77.349999999999994</v>
      </c>
      <c r="H36" s="255">
        <v>19.739999999999998</v>
      </c>
      <c r="I36" s="256" t="s">
        <v>692</v>
      </c>
      <c r="J36" s="256" t="s">
        <v>693</v>
      </c>
      <c r="K36" s="256" t="s">
        <v>692</v>
      </c>
      <c r="L36" s="256" t="s">
        <v>707</v>
      </c>
      <c r="M36" s="256" t="s">
        <v>692</v>
      </c>
      <c r="N36" s="256" t="s">
        <v>707</v>
      </c>
      <c r="O36" s="256" t="s">
        <v>686</v>
      </c>
      <c r="P36" s="256" t="s">
        <v>687</v>
      </c>
      <c r="Q36" s="256" t="s">
        <v>701</v>
      </c>
      <c r="R36" s="248" t="s">
        <v>747</v>
      </c>
      <c r="S36" s="248" t="s">
        <v>158</v>
      </c>
      <c r="T36" s="248" t="s">
        <v>696</v>
      </c>
      <c r="U36" s="248">
        <v>1938</v>
      </c>
      <c r="V36" s="248" t="s">
        <v>699</v>
      </c>
    </row>
    <row r="37" spans="1:22" s="248" customFormat="1" x14ac:dyDescent="0.25">
      <c r="A37" s="253" t="s">
        <v>748</v>
      </c>
      <c r="B37" s="254">
        <v>10076</v>
      </c>
      <c r="C37" s="255">
        <v>461318.88</v>
      </c>
      <c r="D37" s="255">
        <v>0</v>
      </c>
      <c r="E37" s="255">
        <v>113.54</v>
      </c>
      <c r="F37" s="255">
        <v>0</v>
      </c>
      <c r="G37" s="255">
        <v>0</v>
      </c>
      <c r="H37" s="255">
        <v>0</v>
      </c>
      <c r="I37" s="256" t="s">
        <v>692</v>
      </c>
      <c r="J37" s="256" t="s">
        <v>693</v>
      </c>
      <c r="K37" s="256" t="s">
        <v>692</v>
      </c>
      <c r="L37" s="256" t="s">
        <v>693</v>
      </c>
      <c r="M37" s="256"/>
      <c r="N37" s="256"/>
      <c r="O37" s="256" t="s">
        <v>686</v>
      </c>
      <c r="P37" s="256" t="s">
        <v>687</v>
      </c>
      <c r="Q37" s="256" t="s">
        <v>721</v>
      </c>
      <c r="R37" s="248" t="s">
        <v>748</v>
      </c>
      <c r="S37" s="248" t="s">
        <v>185</v>
      </c>
      <c r="T37" s="248" t="s">
        <v>702</v>
      </c>
      <c r="U37" s="248">
        <v>9921</v>
      </c>
      <c r="V37" s="248" t="s">
        <v>718</v>
      </c>
    </row>
    <row r="38" spans="1:22" s="248" customFormat="1" x14ac:dyDescent="0.25">
      <c r="A38" s="253" t="s">
        <v>749</v>
      </c>
      <c r="B38" s="254">
        <v>1936</v>
      </c>
      <c r="C38" s="255">
        <v>0</v>
      </c>
      <c r="D38" s="255">
        <v>0</v>
      </c>
      <c r="E38" s="255">
        <v>0</v>
      </c>
      <c r="F38" s="255">
        <v>0</v>
      </c>
      <c r="G38" s="255">
        <v>0</v>
      </c>
      <c r="H38" s="255">
        <v>0</v>
      </c>
      <c r="I38" s="256"/>
      <c r="J38" s="256"/>
      <c r="K38" s="256"/>
      <c r="L38" s="256"/>
      <c r="M38" s="256"/>
      <c r="N38" s="256"/>
      <c r="O38" s="256" t="s">
        <v>686</v>
      </c>
      <c r="P38" s="256" t="s">
        <v>686</v>
      </c>
      <c r="Q38" s="256"/>
      <c r="R38" s="248" t="s">
        <v>749</v>
      </c>
      <c r="S38" s="248" t="s">
        <v>161</v>
      </c>
      <c r="T38" s="248" t="s">
        <v>726</v>
      </c>
      <c r="U38" s="248">
        <v>1369</v>
      </c>
      <c r="V38" s="248" t="s">
        <v>699</v>
      </c>
    </row>
    <row r="39" spans="1:22" s="248" customFormat="1" x14ac:dyDescent="0.25">
      <c r="A39" s="253" t="s">
        <v>750</v>
      </c>
      <c r="B39" s="254">
        <v>950</v>
      </c>
      <c r="C39" s="255">
        <v>0</v>
      </c>
      <c r="D39" s="255">
        <v>0</v>
      </c>
      <c r="E39" s="255">
        <v>0</v>
      </c>
      <c r="F39" s="255">
        <v>0</v>
      </c>
      <c r="G39" s="255">
        <v>0</v>
      </c>
      <c r="H39" s="255">
        <v>0</v>
      </c>
      <c r="I39" s="256"/>
      <c r="J39" s="256"/>
      <c r="K39" s="256"/>
      <c r="L39" s="256"/>
      <c r="M39" s="256"/>
      <c r="N39" s="256"/>
      <c r="O39" s="256" t="s">
        <v>686</v>
      </c>
      <c r="P39" s="256" t="s">
        <v>686</v>
      </c>
      <c r="Q39" s="256"/>
      <c r="R39" s="248" t="s">
        <v>750</v>
      </c>
      <c r="S39" s="248" t="s">
        <v>173</v>
      </c>
      <c r="T39" s="248" t="s">
        <v>751</v>
      </c>
      <c r="U39" s="248">
        <v>1028</v>
      </c>
      <c r="V39" s="248" t="s">
        <v>699</v>
      </c>
    </row>
    <row r="40" spans="1:22" s="248" customFormat="1" x14ac:dyDescent="0.25">
      <c r="A40" s="253" t="s">
        <v>752</v>
      </c>
      <c r="B40" s="254">
        <v>3311</v>
      </c>
      <c r="C40" s="255">
        <v>165530</v>
      </c>
      <c r="D40" s="255">
        <v>34875</v>
      </c>
      <c r="E40" s="255">
        <v>0</v>
      </c>
      <c r="F40" s="255">
        <v>0</v>
      </c>
      <c r="G40" s="255">
        <v>0</v>
      </c>
      <c r="H40" s="255">
        <v>0</v>
      </c>
      <c r="I40" s="256" t="s">
        <v>692</v>
      </c>
      <c r="J40" s="256" t="s">
        <v>693</v>
      </c>
      <c r="K40" s="256" t="s">
        <v>692</v>
      </c>
      <c r="L40" s="256" t="s">
        <v>693</v>
      </c>
      <c r="M40" s="256" t="s">
        <v>694</v>
      </c>
      <c r="N40" s="256" t="s">
        <v>741</v>
      </c>
      <c r="O40" s="256" t="s">
        <v>686</v>
      </c>
      <c r="P40" s="256" t="s">
        <v>687</v>
      </c>
      <c r="Q40" s="256" t="s">
        <v>701</v>
      </c>
      <c r="R40" s="248" t="s">
        <v>752</v>
      </c>
      <c r="S40" s="248" t="s">
        <v>199</v>
      </c>
      <c r="T40" s="248" t="s">
        <v>689</v>
      </c>
      <c r="U40" s="248">
        <v>3518</v>
      </c>
      <c r="V40" s="248" t="s">
        <v>690</v>
      </c>
    </row>
    <row r="41" spans="1:22" s="248" customFormat="1" x14ac:dyDescent="0.25">
      <c r="A41" s="253" t="s">
        <v>753</v>
      </c>
      <c r="B41" s="254">
        <v>1725</v>
      </c>
      <c r="C41" s="255">
        <v>128250</v>
      </c>
      <c r="D41" s="255">
        <v>0</v>
      </c>
      <c r="E41" s="255">
        <v>150</v>
      </c>
      <c r="F41" s="255">
        <v>0</v>
      </c>
      <c r="G41" s="255">
        <v>243.49</v>
      </c>
      <c r="H41" s="255">
        <v>0</v>
      </c>
      <c r="I41" s="256" t="s">
        <v>692</v>
      </c>
      <c r="J41" s="256" t="s">
        <v>693</v>
      </c>
      <c r="K41" s="256" t="s">
        <v>694</v>
      </c>
      <c r="L41" s="256"/>
      <c r="M41" s="256" t="s">
        <v>694</v>
      </c>
      <c r="N41" s="256"/>
      <c r="O41" s="256" t="s">
        <v>686</v>
      </c>
      <c r="P41" s="256" t="s">
        <v>687</v>
      </c>
      <c r="Q41" s="256" t="s">
        <v>688</v>
      </c>
      <c r="R41" s="248" t="s">
        <v>753</v>
      </c>
      <c r="S41" s="248" t="s">
        <v>179</v>
      </c>
      <c r="T41" s="248" t="s">
        <v>754</v>
      </c>
      <c r="U41" s="248">
        <v>1536</v>
      </c>
      <c r="V41" s="248" t="s">
        <v>699</v>
      </c>
    </row>
    <row r="42" spans="1:22" s="248" customFormat="1" x14ac:dyDescent="0.25">
      <c r="A42" s="253" t="s">
        <v>755</v>
      </c>
      <c r="B42" s="254">
        <v>5340</v>
      </c>
      <c r="C42" s="255">
        <v>267968.40000000002</v>
      </c>
      <c r="D42" s="255">
        <v>73111.87</v>
      </c>
      <c r="E42" s="255">
        <v>114.27</v>
      </c>
      <c r="F42" s="255">
        <v>31.17</v>
      </c>
      <c r="G42" s="255">
        <v>114.86</v>
      </c>
      <c r="H42" s="255">
        <v>31.33</v>
      </c>
      <c r="I42" s="256" t="s">
        <v>692</v>
      </c>
      <c r="J42" s="256" t="s">
        <v>693</v>
      </c>
      <c r="K42" s="256" t="s">
        <v>692</v>
      </c>
      <c r="L42" s="256" t="s">
        <v>693</v>
      </c>
      <c r="M42" s="256" t="s">
        <v>694</v>
      </c>
      <c r="N42" s="256"/>
      <c r="O42" s="256" t="s">
        <v>686</v>
      </c>
      <c r="P42" s="256" t="s">
        <v>687</v>
      </c>
      <c r="Q42" s="256" t="s">
        <v>701</v>
      </c>
      <c r="R42" s="248" t="s">
        <v>755</v>
      </c>
      <c r="S42" s="248" t="s">
        <v>185</v>
      </c>
      <c r="T42" s="248" t="s">
        <v>702</v>
      </c>
      <c r="U42" s="248">
        <v>5517</v>
      </c>
      <c r="V42" s="248" t="s">
        <v>718</v>
      </c>
    </row>
    <row r="43" spans="1:22" s="248" customFormat="1" x14ac:dyDescent="0.25">
      <c r="A43" s="253" t="s">
        <v>756</v>
      </c>
      <c r="B43" s="254">
        <v>328</v>
      </c>
      <c r="C43" s="255">
        <v>24383</v>
      </c>
      <c r="D43" s="255">
        <v>0</v>
      </c>
      <c r="E43" s="255">
        <v>148.68</v>
      </c>
      <c r="F43" s="255">
        <v>0</v>
      </c>
      <c r="G43" s="255">
        <v>0</v>
      </c>
      <c r="H43" s="255">
        <v>0</v>
      </c>
      <c r="I43" s="256" t="s">
        <v>692</v>
      </c>
      <c r="J43" s="256" t="s">
        <v>693</v>
      </c>
      <c r="K43" s="256" t="s">
        <v>692</v>
      </c>
      <c r="L43" s="256" t="s">
        <v>693</v>
      </c>
      <c r="M43" s="256"/>
      <c r="N43" s="256"/>
      <c r="O43" s="256" t="s">
        <v>686</v>
      </c>
      <c r="P43" s="256" t="s">
        <v>687</v>
      </c>
      <c r="Q43" s="256" t="s">
        <v>701</v>
      </c>
      <c r="R43" s="248" t="e">
        <v>#N/A</v>
      </c>
      <c r="S43" s="248" t="e">
        <v>#N/A</v>
      </c>
      <c r="T43" s="248" t="e">
        <v>#N/A</v>
      </c>
      <c r="U43" s="248" t="e">
        <v>#N/A</v>
      </c>
      <c r="V43" s="248" t="e">
        <v>#N/A</v>
      </c>
    </row>
    <row r="44" spans="1:22" s="248" customFormat="1" x14ac:dyDescent="0.25">
      <c r="A44" s="253" t="s">
        <v>757</v>
      </c>
      <c r="B44" s="254">
        <v>1577</v>
      </c>
      <c r="C44" s="255">
        <v>60643.44</v>
      </c>
      <c r="D44" s="255">
        <v>0</v>
      </c>
      <c r="E44" s="255">
        <v>80.540000000000006</v>
      </c>
      <c r="F44" s="255">
        <v>0</v>
      </c>
      <c r="G44" s="255">
        <v>89.78</v>
      </c>
      <c r="H44" s="255">
        <v>0</v>
      </c>
      <c r="I44" s="256" t="s">
        <v>692</v>
      </c>
      <c r="J44" s="256" t="s">
        <v>693</v>
      </c>
      <c r="K44" s="256" t="s">
        <v>740</v>
      </c>
      <c r="L44" s="256" t="s">
        <v>741</v>
      </c>
      <c r="M44" s="256" t="s">
        <v>740</v>
      </c>
      <c r="N44" s="256" t="s">
        <v>741</v>
      </c>
      <c r="O44" s="256" t="s">
        <v>686</v>
      </c>
      <c r="P44" s="256" t="s">
        <v>687</v>
      </c>
      <c r="Q44" s="256" t="s">
        <v>701</v>
      </c>
      <c r="R44" s="248" t="s">
        <v>757</v>
      </c>
      <c r="S44" s="248" t="s">
        <v>222</v>
      </c>
      <c r="T44" s="248" t="s">
        <v>696</v>
      </c>
      <c r="U44" s="248">
        <v>1798</v>
      </c>
      <c r="V44" s="248" t="s">
        <v>699</v>
      </c>
    </row>
    <row r="45" spans="1:22" s="248" customFormat="1" x14ac:dyDescent="0.25">
      <c r="A45" s="253" t="s">
        <v>758</v>
      </c>
      <c r="B45" s="254">
        <v>1296</v>
      </c>
      <c r="C45" s="255">
        <v>136825.51999999999</v>
      </c>
      <c r="D45" s="255">
        <v>0</v>
      </c>
      <c r="E45" s="255">
        <v>217.18</v>
      </c>
      <c r="F45" s="255">
        <v>0</v>
      </c>
      <c r="G45" s="255">
        <v>114.66</v>
      </c>
      <c r="H45" s="255">
        <v>0</v>
      </c>
      <c r="I45" s="256" t="s">
        <v>692</v>
      </c>
      <c r="J45" s="256" t="s">
        <v>693</v>
      </c>
      <c r="K45" s="256" t="s">
        <v>692</v>
      </c>
      <c r="L45" s="256" t="s">
        <v>693</v>
      </c>
      <c r="M45" s="256" t="s">
        <v>692</v>
      </c>
      <c r="N45" s="256" t="s">
        <v>693</v>
      </c>
      <c r="O45" s="256" t="s">
        <v>686</v>
      </c>
      <c r="P45" s="256" t="s">
        <v>687</v>
      </c>
      <c r="Q45" s="256" t="s">
        <v>688</v>
      </c>
      <c r="R45" s="248" t="s">
        <v>758</v>
      </c>
      <c r="S45" s="248" t="s">
        <v>180</v>
      </c>
      <c r="T45" s="248" t="s">
        <v>705</v>
      </c>
      <c r="U45" s="248">
        <v>1089</v>
      </c>
      <c r="V45" s="248" t="s">
        <v>699</v>
      </c>
    </row>
    <row r="46" spans="1:22" s="248" customFormat="1" x14ac:dyDescent="0.25">
      <c r="A46" s="253" t="s">
        <v>4</v>
      </c>
      <c r="B46" s="254">
        <v>1343</v>
      </c>
      <c r="C46" s="255">
        <v>85500</v>
      </c>
      <c r="D46" s="255">
        <v>23003</v>
      </c>
      <c r="E46" s="255">
        <v>0</v>
      </c>
      <c r="F46" s="255">
        <v>0</v>
      </c>
      <c r="G46" s="255">
        <v>0</v>
      </c>
      <c r="H46" s="255">
        <v>0</v>
      </c>
      <c r="I46" s="256" t="s">
        <v>59</v>
      </c>
      <c r="J46" s="256" t="s">
        <v>693</v>
      </c>
      <c r="K46" s="256" t="s">
        <v>59</v>
      </c>
      <c r="L46" s="256" t="s">
        <v>693</v>
      </c>
      <c r="M46" s="256"/>
      <c r="N46" s="256"/>
      <c r="O46" s="256" t="s">
        <v>687</v>
      </c>
      <c r="P46" s="256" t="s">
        <v>686</v>
      </c>
      <c r="Q46" s="256"/>
      <c r="R46" s="248" t="s">
        <v>4</v>
      </c>
      <c r="S46" s="257" t="s">
        <v>162</v>
      </c>
      <c r="T46" s="248" t="s">
        <v>722</v>
      </c>
      <c r="U46" s="248">
        <v>1537</v>
      </c>
      <c r="V46" s="248" t="s">
        <v>699</v>
      </c>
    </row>
    <row r="47" spans="1:22" s="248" customFormat="1" x14ac:dyDescent="0.25">
      <c r="A47" s="253" t="s">
        <v>759</v>
      </c>
      <c r="B47" s="254">
        <v>1700</v>
      </c>
      <c r="C47" s="255">
        <v>0</v>
      </c>
      <c r="D47" s="255">
        <v>0</v>
      </c>
      <c r="E47" s="255">
        <v>0</v>
      </c>
      <c r="F47" s="255">
        <v>0</v>
      </c>
      <c r="G47" s="255">
        <v>0</v>
      </c>
      <c r="H47" s="255">
        <v>0</v>
      </c>
      <c r="I47" s="256" t="s">
        <v>692</v>
      </c>
      <c r="J47" s="256" t="s">
        <v>693</v>
      </c>
      <c r="K47" s="256" t="s">
        <v>692</v>
      </c>
      <c r="L47" s="256" t="s">
        <v>693</v>
      </c>
      <c r="M47" s="256" t="s">
        <v>692</v>
      </c>
      <c r="N47" s="256" t="s">
        <v>693</v>
      </c>
      <c r="O47" s="256" t="s">
        <v>686</v>
      </c>
      <c r="P47" s="256" t="s">
        <v>687</v>
      </c>
      <c r="Q47" s="256" t="s">
        <v>688</v>
      </c>
      <c r="R47" s="248" t="s">
        <v>759</v>
      </c>
      <c r="S47" s="248" t="s">
        <v>210</v>
      </c>
      <c r="T47" s="248" t="s">
        <v>698</v>
      </c>
      <c r="U47" s="248">
        <v>1757</v>
      </c>
      <c r="V47" s="248" t="s">
        <v>699</v>
      </c>
    </row>
    <row r="48" spans="1:22" s="248" customFormat="1" x14ac:dyDescent="0.25">
      <c r="A48" s="253" t="s">
        <v>760</v>
      </c>
      <c r="B48" s="254">
        <v>769</v>
      </c>
      <c r="C48" s="255">
        <v>14077.59</v>
      </c>
      <c r="D48" s="255">
        <v>0</v>
      </c>
      <c r="E48" s="255">
        <v>41.16</v>
      </c>
      <c r="F48" s="255">
        <v>0</v>
      </c>
      <c r="G48" s="255">
        <v>0</v>
      </c>
      <c r="H48" s="255">
        <v>0</v>
      </c>
      <c r="I48" s="256" t="s">
        <v>59</v>
      </c>
      <c r="J48" s="256" t="s">
        <v>693</v>
      </c>
      <c r="K48" s="256"/>
      <c r="L48" s="256"/>
      <c r="M48" s="256"/>
      <c r="N48" s="256"/>
      <c r="O48" s="256" t="s">
        <v>686</v>
      </c>
      <c r="P48" s="256" t="s">
        <v>687</v>
      </c>
      <c r="Q48" s="256" t="s">
        <v>701</v>
      </c>
      <c r="R48" s="248" t="s">
        <v>760</v>
      </c>
      <c r="S48" s="248" t="s">
        <v>245</v>
      </c>
      <c r="T48" s="248" t="s">
        <v>735</v>
      </c>
      <c r="U48" s="248">
        <v>736</v>
      </c>
      <c r="V48" s="248" t="s">
        <v>699</v>
      </c>
    </row>
    <row r="49" spans="1:22" s="248" customFormat="1" x14ac:dyDescent="0.25">
      <c r="A49" s="253" t="s">
        <v>5</v>
      </c>
      <c r="B49" s="254">
        <v>7848</v>
      </c>
      <c r="C49" s="255">
        <v>297388</v>
      </c>
      <c r="D49" s="255">
        <v>122117</v>
      </c>
      <c r="E49" s="255">
        <v>73.180000000000007</v>
      </c>
      <c r="F49" s="255">
        <v>30.05</v>
      </c>
      <c r="G49" s="255">
        <v>105.12</v>
      </c>
      <c r="H49" s="255">
        <v>43</v>
      </c>
      <c r="I49" s="256" t="s">
        <v>692</v>
      </c>
      <c r="J49" s="256" t="s">
        <v>693</v>
      </c>
      <c r="K49" s="256" t="s">
        <v>692</v>
      </c>
      <c r="L49" s="256" t="s">
        <v>693</v>
      </c>
      <c r="M49" s="256" t="s">
        <v>694</v>
      </c>
      <c r="N49" s="256"/>
      <c r="O49" s="256" t="s">
        <v>686</v>
      </c>
      <c r="P49" s="256" t="s">
        <v>687</v>
      </c>
      <c r="Q49" s="256" t="s">
        <v>688</v>
      </c>
      <c r="R49" s="248" t="s">
        <v>5</v>
      </c>
      <c r="S49" s="257" t="s">
        <v>162</v>
      </c>
      <c r="T49" s="248" t="s">
        <v>722</v>
      </c>
      <c r="U49" s="248">
        <v>7923</v>
      </c>
      <c r="V49" s="248" t="s">
        <v>718</v>
      </c>
    </row>
    <row r="50" spans="1:22" s="248" customFormat="1" x14ac:dyDescent="0.25">
      <c r="A50" s="253" t="s">
        <v>761</v>
      </c>
      <c r="B50" s="254">
        <v>1750</v>
      </c>
      <c r="C50" s="255">
        <v>121327.62</v>
      </c>
      <c r="D50" s="255">
        <v>1980.15</v>
      </c>
      <c r="E50" s="255">
        <v>0</v>
      </c>
      <c r="F50" s="255">
        <v>0</v>
      </c>
      <c r="G50" s="255">
        <v>0</v>
      </c>
      <c r="H50" s="255">
        <v>0</v>
      </c>
      <c r="I50" s="256" t="s">
        <v>692</v>
      </c>
      <c r="J50" s="256" t="s">
        <v>693</v>
      </c>
      <c r="K50" s="256" t="s">
        <v>692</v>
      </c>
      <c r="L50" s="256" t="s">
        <v>693</v>
      </c>
      <c r="M50" s="256" t="s">
        <v>692</v>
      </c>
      <c r="N50" s="256" t="s">
        <v>693</v>
      </c>
      <c r="O50" s="256" t="s">
        <v>686</v>
      </c>
      <c r="P50" s="256" t="s">
        <v>687</v>
      </c>
      <c r="Q50" s="256" t="s">
        <v>701</v>
      </c>
      <c r="R50" s="248" t="s">
        <v>761</v>
      </c>
      <c r="S50" s="248" t="s">
        <v>160</v>
      </c>
      <c r="T50" s="248" t="s">
        <v>762</v>
      </c>
      <c r="U50" s="248">
        <v>1653</v>
      </c>
      <c r="V50" s="248" t="s">
        <v>699</v>
      </c>
    </row>
    <row r="51" spans="1:22" s="248" customFormat="1" x14ac:dyDescent="0.25">
      <c r="A51" s="253" t="s">
        <v>763</v>
      </c>
      <c r="B51" s="254">
        <v>1241</v>
      </c>
      <c r="C51" s="255">
        <v>297258.78999999998</v>
      </c>
      <c r="D51" s="255">
        <v>83662.259999999995</v>
      </c>
      <c r="E51" s="255">
        <v>0</v>
      </c>
      <c r="F51" s="255">
        <v>0</v>
      </c>
      <c r="G51" s="255">
        <v>144.22</v>
      </c>
      <c r="H51" s="255">
        <v>0</v>
      </c>
      <c r="I51" s="256" t="s">
        <v>59</v>
      </c>
      <c r="J51" s="256" t="s">
        <v>693</v>
      </c>
      <c r="K51" s="256" t="s">
        <v>59</v>
      </c>
      <c r="L51" s="256" t="s">
        <v>707</v>
      </c>
      <c r="M51" s="256" t="s">
        <v>694</v>
      </c>
      <c r="N51" s="256"/>
      <c r="O51" s="256" t="s">
        <v>686</v>
      </c>
      <c r="P51" s="256" t="s">
        <v>687</v>
      </c>
      <c r="Q51" s="256" t="s">
        <v>688</v>
      </c>
      <c r="R51" s="248" t="s">
        <v>763</v>
      </c>
      <c r="S51" s="248" t="s">
        <v>242</v>
      </c>
      <c r="T51" s="248" t="s">
        <v>737</v>
      </c>
      <c r="U51" s="248">
        <v>1470</v>
      </c>
      <c r="V51" s="248" t="s">
        <v>699</v>
      </c>
    </row>
    <row r="52" spans="1:22" s="248" customFormat="1" x14ac:dyDescent="0.25">
      <c r="A52" s="253" t="s">
        <v>764</v>
      </c>
      <c r="B52" s="254">
        <v>157</v>
      </c>
      <c r="C52" s="255">
        <v>0</v>
      </c>
      <c r="D52" s="255">
        <v>0</v>
      </c>
      <c r="E52" s="255">
        <v>0</v>
      </c>
      <c r="F52" s="255">
        <v>0</v>
      </c>
      <c r="G52" s="255">
        <v>0</v>
      </c>
      <c r="H52" s="255">
        <v>0</v>
      </c>
      <c r="I52" s="256"/>
      <c r="J52" s="256"/>
      <c r="K52" s="256"/>
      <c r="L52" s="256"/>
      <c r="M52" s="256"/>
      <c r="N52" s="256"/>
      <c r="O52" s="256" t="s">
        <v>686</v>
      </c>
      <c r="P52" s="256" t="s">
        <v>686</v>
      </c>
      <c r="Q52" s="256"/>
      <c r="R52" s="248" t="s">
        <v>764</v>
      </c>
      <c r="S52" s="248" t="s">
        <v>765</v>
      </c>
      <c r="T52" s="248" t="s">
        <v>726</v>
      </c>
      <c r="U52" s="248">
        <v>195</v>
      </c>
      <c r="V52" s="248" t="s">
        <v>699</v>
      </c>
    </row>
    <row r="53" spans="1:22" s="248" customFormat="1" x14ac:dyDescent="0.25">
      <c r="A53" s="253" t="s">
        <v>766</v>
      </c>
      <c r="B53" s="254">
        <v>684</v>
      </c>
      <c r="C53" s="255">
        <v>0</v>
      </c>
      <c r="D53" s="255">
        <v>0</v>
      </c>
      <c r="E53" s="255">
        <v>0</v>
      </c>
      <c r="F53" s="255">
        <v>0</v>
      </c>
      <c r="G53" s="255">
        <v>0</v>
      </c>
      <c r="H53" s="255">
        <v>0</v>
      </c>
      <c r="I53" s="256"/>
      <c r="J53" s="256"/>
      <c r="K53" s="256"/>
      <c r="L53" s="256"/>
      <c r="M53" s="256"/>
      <c r="N53" s="256"/>
      <c r="O53" s="256" t="s">
        <v>686</v>
      </c>
      <c r="P53" s="256" t="s">
        <v>686</v>
      </c>
      <c r="Q53" s="256"/>
      <c r="R53" s="248" t="s">
        <v>766</v>
      </c>
      <c r="S53" s="248" t="s">
        <v>166</v>
      </c>
      <c r="T53" s="248" t="s">
        <v>705</v>
      </c>
      <c r="U53" s="248">
        <v>653</v>
      </c>
      <c r="V53" s="248" t="s">
        <v>699</v>
      </c>
    </row>
    <row r="54" spans="1:22" s="248" customFormat="1" x14ac:dyDescent="0.25">
      <c r="A54" s="253" t="s">
        <v>767</v>
      </c>
      <c r="B54" s="254">
        <v>5372</v>
      </c>
      <c r="C54" s="255">
        <v>0</v>
      </c>
      <c r="D54" s="255">
        <v>0</v>
      </c>
      <c r="E54" s="255">
        <v>0</v>
      </c>
      <c r="F54" s="255">
        <v>0</v>
      </c>
      <c r="G54" s="255">
        <v>0</v>
      </c>
      <c r="H54" s="255">
        <v>0</v>
      </c>
      <c r="I54" s="256"/>
      <c r="J54" s="256"/>
      <c r="K54" s="256"/>
      <c r="L54" s="256"/>
      <c r="M54" s="256"/>
      <c r="N54" s="256"/>
      <c r="O54" s="256" t="s">
        <v>686</v>
      </c>
      <c r="P54" s="256" t="s">
        <v>686</v>
      </c>
      <c r="Q54" s="256"/>
      <c r="R54" s="248" t="s">
        <v>767</v>
      </c>
      <c r="S54" s="248" t="s">
        <v>161</v>
      </c>
      <c r="T54" s="248" t="s">
        <v>726</v>
      </c>
      <c r="U54" s="248">
        <v>4115</v>
      </c>
      <c r="V54" s="248" t="s">
        <v>690</v>
      </c>
    </row>
    <row r="55" spans="1:22" s="248" customFormat="1" x14ac:dyDescent="0.25">
      <c r="A55" s="253" t="s">
        <v>768</v>
      </c>
      <c r="B55" s="254">
        <v>4647</v>
      </c>
      <c r="C55" s="255">
        <v>74000</v>
      </c>
      <c r="D55" s="255">
        <v>42672.3</v>
      </c>
      <c r="E55" s="255">
        <v>0</v>
      </c>
      <c r="F55" s="255">
        <v>0</v>
      </c>
      <c r="G55" s="255">
        <v>52.02</v>
      </c>
      <c r="H55" s="255">
        <v>30</v>
      </c>
      <c r="I55" s="256" t="s">
        <v>59</v>
      </c>
      <c r="J55" s="256" t="s">
        <v>693</v>
      </c>
      <c r="K55" s="256" t="s">
        <v>59</v>
      </c>
      <c r="L55" s="256" t="s">
        <v>769</v>
      </c>
      <c r="M55" s="256" t="s">
        <v>694</v>
      </c>
      <c r="N55" s="256"/>
      <c r="O55" s="256" t="s">
        <v>686</v>
      </c>
      <c r="P55" s="256" t="s">
        <v>687</v>
      </c>
      <c r="Q55" s="256" t="s">
        <v>701</v>
      </c>
      <c r="R55" s="248" t="s">
        <v>768</v>
      </c>
      <c r="S55" s="248" t="s">
        <v>173</v>
      </c>
      <c r="T55" s="248" t="s">
        <v>751</v>
      </c>
      <c r="U55" s="248">
        <v>4123</v>
      </c>
      <c r="V55" s="248" t="s">
        <v>690</v>
      </c>
    </row>
    <row r="56" spans="1:22" s="248" customFormat="1" x14ac:dyDescent="0.25">
      <c r="A56" s="253" t="s">
        <v>770</v>
      </c>
      <c r="B56" s="254">
        <v>143</v>
      </c>
      <c r="C56" s="255">
        <v>0</v>
      </c>
      <c r="D56" s="255">
        <v>0</v>
      </c>
      <c r="E56" s="255">
        <v>0</v>
      </c>
      <c r="F56" s="255">
        <v>0</v>
      </c>
      <c r="G56" s="255">
        <v>0</v>
      </c>
      <c r="H56" s="255">
        <v>0</v>
      </c>
      <c r="I56" s="256"/>
      <c r="J56" s="256"/>
      <c r="K56" s="256"/>
      <c r="L56" s="256"/>
      <c r="M56" s="256"/>
      <c r="N56" s="256"/>
      <c r="O56" s="256" t="s">
        <v>686</v>
      </c>
      <c r="P56" s="256" t="s">
        <v>686</v>
      </c>
      <c r="Q56" s="256"/>
      <c r="R56" s="248" t="s">
        <v>770</v>
      </c>
      <c r="S56" s="248" t="s">
        <v>161</v>
      </c>
      <c r="T56" s="248" t="s">
        <v>726</v>
      </c>
      <c r="U56" s="248">
        <v>171</v>
      </c>
      <c r="V56" s="248" t="s">
        <v>699</v>
      </c>
    </row>
    <row r="57" spans="1:22" s="248" customFormat="1" x14ac:dyDescent="0.25">
      <c r="A57" s="253" t="s">
        <v>771</v>
      </c>
      <c r="B57" s="254">
        <v>691</v>
      </c>
      <c r="C57" s="255">
        <v>0</v>
      </c>
      <c r="D57" s="255">
        <v>0</v>
      </c>
      <c r="E57" s="255">
        <v>0</v>
      </c>
      <c r="F57" s="255">
        <v>0</v>
      </c>
      <c r="G57" s="255">
        <v>0</v>
      </c>
      <c r="H57" s="255">
        <v>0</v>
      </c>
      <c r="I57" s="256" t="s">
        <v>692</v>
      </c>
      <c r="J57" s="256" t="s">
        <v>693</v>
      </c>
      <c r="K57" s="256" t="s">
        <v>694</v>
      </c>
      <c r="L57" s="256"/>
      <c r="M57" s="256" t="s">
        <v>694</v>
      </c>
      <c r="N57" s="256"/>
      <c r="O57" s="256" t="s">
        <v>686</v>
      </c>
      <c r="P57" s="256" t="s">
        <v>687</v>
      </c>
      <c r="Q57" s="256" t="s">
        <v>701</v>
      </c>
      <c r="R57" s="248" t="s">
        <v>771</v>
      </c>
      <c r="S57" s="248" t="s">
        <v>765</v>
      </c>
      <c r="T57" s="248" t="s">
        <v>726</v>
      </c>
      <c r="U57" s="248">
        <v>482</v>
      </c>
      <c r="V57" s="248" t="s">
        <v>699</v>
      </c>
    </row>
    <row r="58" spans="1:22" s="248" customFormat="1" x14ac:dyDescent="0.25">
      <c r="A58" s="253" t="s">
        <v>772</v>
      </c>
      <c r="B58" s="254">
        <v>17122</v>
      </c>
      <c r="C58" s="255">
        <v>69450</v>
      </c>
      <c r="D58" s="255">
        <v>69450</v>
      </c>
      <c r="E58" s="255">
        <v>27.78</v>
      </c>
      <c r="F58" s="255">
        <v>27.78</v>
      </c>
      <c r="G58" s="255">
        <v>11.34</v>
      </c>
      <c r="H58" s="255">
        <v>11.34</v>
      </c>
      <c r="I58" s="256" t="s">
        <v>692</v>
      </c>
      <c r="J58" s="256" t="s">
        <v>693</v>
      </c>
      <c r="K58" s="256" t="s">
        <v>692</v>
      </c>
      <c r="L58" s="256" t="s">
        <v>741</v>
      </c>
      <c r="M58" s="256" t="s">
        <v>694</v>
      </c>
      <c r="N58" s="256"/>
      <c r="O58" s="256" t="s">
        <v>686</v>
      </c>
      <c r="P58" s="256" t="s">
        <v>687</v>
      </c>
      <c r="Q58" s="256" t="s">
        <v>701</v>
      </c>
      <c r="R58" s="248" t="s">
        <v>772</v>
      </c>
      <c r="S58" s="248" t="s">
        <v>242</v>
      </c>
      <c r="T58" s="248" t="s">
        <v>737</v>
      </c>
      <c r="U58" s="248">
        <v>14717</v>
      </c>
      <c r="V58" s="248" t="s">
        <v>703</v>
      </c>
    </row>
    <row r="59" spans="1:22" s="248" customFormat="1" x14ac:dyDescent="0.25">
      <c r="A59" s="253" t="s">
        <v>773</v>
      </c>
      <c r="B59" s="254">
        <v>1222</v>
      </c>
      <c r="C59" s="255">
        <v>3777.38</v>
      </c>
      <c r="D59" s="255">
        <v>23727</v>
      </c>
      <c r="E59" s="255">
        <v>7.2641923076923076</v>
      </c>
      <c r="F59" s="255">
        <v>45.628846153846155</v>
      </c>
      <c r="G59" s="255">
        <v>0</v>
      </c>
      <c r="H59" s="255">
        <v>11.86</v>
      </c>
      <c r="I59" s="256" t="s">
        <v>59</v>
      </c>
      <c r="J59" s="256" t="s">
        <v>685</v>
      </c>
      <c r="K59" s="256" t="s">
        <v>694</v>
      </c>
      <c r="L59" s="256"/>
      <c r="M59" s="256" t="s">
        <v>694</v>
      </c>
      <c r="N59" s="256"/>
      <c r="O59" s="256" t="s">
        <v>686</v>
      </c>
      <c r="P59" s="256" t="s">
        <v>687</v>
      </c>
      <c r="Q59" s="256" t="s">
        <v>688</v>
      </c>
      <c r="R59" s="248" t="s">
        <v>773</v>
      </c>
      <c r="S59" s="248" t="s">
        <v>246</v>
      </c>
      <c r="T59" s="248" t="s">
        <v>754</v>
      </c>
      <c r="U59" s="248">
        <v>1166</v>
      </c>
      <c r="V59" s="248" t="s">
        <v>699</v>
      </c>
    </row>
    <row r="60" spans="1:22" s="248" customFormat="1" x14ac:dyDescent="0.25">
      <c r="A60" s="253" t="s">
        <v>774</v>
      </c>
      <c r="B60" s="254">
        <v>386</v>
      </c>
      <c r="C60" s="255">
        <v>15639.92</v>
      </c>
      <c r="D60" s="255">
        <v>2857.14</v>
      </c>
      <c r="E60" s="255">
        <v>136</v>
      </c>
      <c r="F60" s="255">
        <v>24.84</v>
      </c>
      <c r="G60" s="255">
        <v>208.78</v>
      </c>
      <c r="H60" s="255">
        <v>39</v>
      </c>
      <c r="I60" s="256" t="s">
        <v>692</v>
      </c>
      <c r="J60" s="256" t="s">
        <v>693</v>
      </c>
      <c r="K60" s="256"/>
      <c r="L60" s="256"/>
      <c r="M60" s="256"/>
      <c r="N60" s="256"/>
      <c r="O60" s="256" t="s">
        <v>686</v>
      </c>
      <c r="P60" s="256" t="s">
        <v>687</v>
      </c>
      <c r="Q60" s="256" t="s">
        <v>688</v>
      </c>
      <c r="R60" s="248" t="s">
        <v>774</v>
      </c>
      <c r="S60" s="257" t="s">
        <v>229</v>
      </c>
      <c r="T60" s="248" t="s">
        <v>751</v>
      </c>
      <c r="U60" s="248">
        <v>316</v>
      </c>
      <c r="V60" s="248" t="s">
        <v>699</v>
      </c>
    </row>
    <row r="61" spans="1:22" s="248" customFormat="1" x14ac:dyDescent="0.25">
      <c r="A61" s="253" t="s">
        <v>775</v>
      </c>
      <c r="B61" s="254">
        <v>7609</v>
      </c>
      <c r="C61" s="255">
        <v>379553</v>
      </c>
      <c r="D61" s="255">
        <v>174313</v>
      </c>
      <c r="E61" s="255">
        <v>153.54</v>
      </c>
      <c r="F61" s="255">
        <v>70.510000000000005</v>
      </c>
      <c r="G61" s="255">
        <v>128.71</v>
      </c>
      <c r="H61" s="255">
        <v>59.11</v>
      </c>
      <c r="I61" s="256" t="s">
        <v>59</v>
      </c>
      <c r="J61" s="256" t="s">
        <v>693</v>
      </c>
      <c r="K61" s="256" t="s">
        <v>59</v>
      </c>
      <c r="L61" s="256" t="s">
        <v>741</v>
      </c>
      <c r="M61" s="256" t="s">
        <v>694</v>
      </c>
      <c r="N61" s="256"/>
      <c r="O61" s="256" t="s">
        <v>686</v>
      </c>
      <c r="P61" s="256" t="s">
        <v>687</v>
      </c>
      <c r="Q61" s="256" t="s">
        <v>688</v>
      </c>
      <c r="R61" s="248" t="s">
        <v>775</v>
      </c>
      <c r="S61" s="257" t="s">
        <v>236</v>
      </c>
      <c r="T61" s="248" t="s">
        <v>722</v>
      </c>
      <c r="U61" s="248">
        <v>7128</v>
      </c>
      <c r="V61" s="248" t="s">
        <v>718</v>
      </c>
    </row>
    <row r="62" spans="1:22" s="248" customFormat="1" x14ac:dyDescent="0.25">
      <c r="A62" s="253" t="s">
        <v>776</v>
      </c>
      <c r="B62" s="254">
        <v>454</v>
      </c>
      <c r="C62" s="255">
        <v>0</v>
      </c>
      <c r="D62" s="255">
        <v>0</v>
      </c>
      <c r="E62" s="255">
        <v>0</v>
      </c>
      <c r="F62" s="255">
        <v>0</v>
      </c>
      <c r="G62" s="255">
        <v>0</v>
      </c>
      <c r="H62" s="255">
        <v>0</v>
      </c>
      <c r="I62" s="256" t="s">
        <v>740</v>
      </c>
      <c r="J62" s="256" t="s">
        <v>693</v>
      </c>
      <c r="K62" s="256"/>
      <c r="L62" s="256"/>
      <c r="M62" s="256"/>
      <c r="N62" s="256"/>
      <c r="O62" s="256" t="s">
        <v>686</v>
      </c>
      <c r="P62" s="256" t="s">
        <v>687</v>
      </c>
      <c r="Q62" s="256" t="s">
        <v>688</v>
      </c>
      <c r="R62" s="248" t="s">
        <v>776</v>
      </c>
      <c r="S62" s="248" t="s">
        <v>175</v>
      </c>
      <c r="T62" s="248" t="s">
        <v>705</v>
      </c>
      <c r="U62" s="248">
        <v>312</v>
      </c>
      <c r="V62" s="248" t="s">
        <v>699</v>
      </c>
    </row>
    <row r="63" spans="1:22" s="248" customFormat="1" x14ac:dyDescent="0.25">
      <c r="A63" s="253" t="s">
        <v>777</v>
      </c>
      <c r="B63" s="254">
        <v>1229</v>
      </c>
      <c r="C63" s="255">
        <v>67414</v>
      </c>
      <c r="D63" s="255">
        <v>1284</v>
      </c>
      <c r="E63" s="255">
        <v>110</v>
      </c>
      <c r="F63" s="255">
        <v>2.09</v>
      </c>
      <c r="G63" s="255">
        <v>137</v>
      </c>
      <c r="H63" s="255">
        <v>46</v>
      </c>
      <c r="I63" s="256" t="s">
        <v>692</v>
      </c>
      <c r="J63" s="256" t="s">
        <v>693</v>
      </c>
      <c r="K63" s="256" t="s">
        <v>694</v>
      </c>
      <c r="L63" s="256"/>
      <c r="M63" s="256" t="s">
        <v>694</v>
      </c>
      <c r="N63" s="256"/>
      <c r="O63" s="256" t="s">
        <v>686</v>
      </c>
      <c r="P63" s="256" t="s">
        <v>687</v>
      </c>
      <c r="Q63" s="256" t="s">
        <v>701</v>
      </c>
      <c r="R63" s="248" t="s">
        <v>777</v>
      </c>
      <c r="S63" s="248" t="s">
        <v>201</v>
      </c>
      <c r="T63" s="248" t="s">
        <v>689</v>
      </c>
      <c r="U63" s="248">
        <v>1091</v>
      </c>
      <c r="V63" s="248" t="s">
        <v>699</v>
      </c>
    </row>
    <row r="64" spans="1:22" s="248" customFormat="1" x14ac:dyDescent="0.25">
      <c r="A64" s="253" t="s">
        <v>778</v>
      </c>
      <c r="B64" s="254">
        <v>382</v>
      </c>
      <c r="C64" s="255">
        <v>16457</v>
      </c>
      <c r="D64" s="255">
        <v>7190</v>
      </c>
      <c r="E64" s="255">
        <v>98.55</v>
      </c>
      <c r="F64" s="255">
        <v>43.06</v>
      </c>
      <c r="G64" s="255">
        <v>76.180000000000007</v>
      </c>
      <c r="H64" s="255">
        <v>33.28</v>
      </c>
      <c r="I64" s="256" t="s">
        <v>59</v>
      </c>
      <c r="J64" s="256" t="s">
        <v>693</v>
      </c>
      <c r="K64" s="256" t="s">
        <v>59</v>
      </c>
      <c r="L64" s="256" t="s">
        <v>693</v>
      </c>
      <c r="M64" s="256" t="s">
        <v>694</v>
      </c>
      <c r="N64" s="256"/>
      <c r="O64" s="256" t="s">
        <v>687</v>
      </c>
      <c r="P64" s="256" t="s">
        <v>687</v>
      </c>
      <c r="Q64" s="256" t="s">
        <v>688</v>
      </c>
      <c r="R64" s="248" t="s">
        <v>778</v>
      </c>
      <c r="S64" s="248" t="s">
        <v>168</v>
      </c>
      <c r="T64" s="248" t="s">
        <v>779</v>
      </c>
      <c r="U64" s="248">
        <v>435</v>
      </c>
      <c r="V64" s="248" t="s">
        <v>699</v>
      </c>
    </row>
    <row r="65" spans="1:22" s="248" customFormat="1" x14ac:dyDescent="0.25">
      <c r="A65" s="253" t="s">
        <v>161</v>
      </c>
      <c r="B65" s="254">
        <v>1119</v>
      </c>
      <c r="C65" s="255">
        <v>19980</v>
      </c>
      <c r="D65" s="255">
        <v>20905</v>
      </c>
      <c r="E65" s="255">
        <v>108</v>
      </c>
      <c r="F65" s="255">
        <v>113</v>
      </c>
      <c r="G65" s="255">
        <v>105.45</v>
      </c>
      <c r="H65" s="255">
        <v>110.33</v>
      </c>
      <c r="I65" s="256" t="s">
        <v>692</v>
      </c>
      <c r="J65" s="256" t="s">
        <v>693</v>
      </c>
      <c r="K65" s="256" t="s">
        <v>694</v>
      </c>
      <c r="L65" s="256"/>
      <c r="M65" s="256" t="s">
        <v>694</v>
      </c>
      <c r="N65" s="256"/>
      <c r="O65" s="256" t="s">
        <v>687</v>
      </c>
      <c r="P65" s="256" t="s">
        <v>687</v>
      </c>
      <c r="Q65" s="256" t="s">
        <v>695</v>
      </c>
      <c r="R65" s="248" t="s">
        <v>161</v>
      </c>
      <c r="S65" s="248" t="s">
        <v>174</v>
      </c>
      <c r="T65" s="248" t="s">
        <v>726</v>
      </c>
      <c r="U65" s="248">
        <v>1044</v>
      </c>
      <c r="V65" s="248" t="s">
        <v>699</v>
      </c>
    </row>
    <row r="66" spans="1:22" s="248" customFormat="1" x14ac:dyDescent="0.25">
      <c r="A66" s="253" t="s">
        <v>780</v>
      </c>
      <c r="B66" s="254">
        <v>1424</v>
      </c>
      <c r="C66" s="255">
        <v>143609</v>
      </c>
      <c r="D66" s="255">
        <v>0</v>
      </c>
      <c r="E66" s="255">
        <v>166.5997679814385</v>
      </c>
      <c r="F66" s="255">
        <v>0</v>
      </c>
      <c r="G66" s="255">
        <v>0</v>
      </c>
      <c r="H66" s="255">
        <v>0</v>
      </c>
      <c r="I66" s="256" t="s">
        <v>59</v>
      </c>
      <c r="J66" s="256" t="s">
        <v>693</v>
      </c>
      <c r="K66" s="256" t="s">
        <v>59</v>
      </c>
      <c r="L66" s="256" t="s">
        <v>769</v>
      </c>
      <c r="M66" s="256" t="s">
        <v>59</v>
      </c>
      <c r="N66" s="256" t="s">
        <v>769</v>
      </c>
      <c r="O66" s="256" t="s">
        <v>686</v>
      </c>
      <c r="P66" s="256" t="s">
        <v>687</v>
      </c>
      <c r="Q66" s="256" t="s">
        <v>688</v>
      </c>
      <c r="R66" s="248" t="s">
        <v>780</v>
      </c>
      <c r="S66" s="257" t="s">
        <v>235</v>
      </c>
      <c r="T66" s="248" t="s">
        <v>708</v>
      </c>
      <c r="U66" s="248">
        <v>1491</v>
      </c>
      <c r="V66" s="248" t="s">
        <v>699</v>
      </c>
    </row>
    <row r="67" spans="1:22" s="248" customFormat="1" x14ac:dyDescent="0.25">
      <c r="A67" s="253" t="s">
        <v>781</v>
      </c>
      <c r="B67" s="254">
        <v>344</v>
      </c>
      <c r="C67" s="255">
        <v>37489.85</v>
      </c>
      <c r="D67" s="255">
        <v>0</v>
      </c>
      <c r="E67" s="255">
        <v>16.75</v>
      </c>
      <c r="F67" s="255">
        <v>0</v>
      </c>
      <c r="G67" s="255">
        <v>0</v>
      </c>
      <c r="H67" s="255">
        <v>0</v>
      </c>
      <c r="I67" s="256" t="s">
        <v>692</v>
      </c>
      <c r="J67" s="256" t="s">
        <v>693</v>
      </c>
      <c r="K67" s="256" t="s">
        <v>692</v>
      </c>
      <c r="L67" s="256" t="s">
        <v>693</v>
      </c>
      <c r="M67" s="256"/>
      <c r="N67" s="256"/>
      <c r="O67" s="256" t="s">
        <v>686</v>
      </c>
      <c r="P67" s="256" t="s">
        <v>687</v>
      </c>
      <c r="Q67" s="256"/>
      <c r="R67" s="248" t="s">
        <v>781</v>
      </c>
      <c r="S67" s="248" t="s">
        <v>184</v>
      </c>
      <c r="T67" s="248" t="s">
        <v>782</v>
      </c>
      <c r="U67" s="248">
        <v>394</v>
      </c>
      <c r="V67" s="248" t="s">
        <v>699</v>
      </c>
    </row>
    <row r="68" spans="1:22" s="248" customFormat="1" x14ac:dyDescent="0.25">
      <c r="A68" s="253" t="s">
        <v>783</v>
      </c>
      <c r="B68" s="254">
        <v>3872</v>
      </c>
      <c r="C68" s="255">
        <v>225342.57</v>
      </c>
      <c r="D68" s="255">
        <v>0</v>
      </c>
      <c r="E68" s="255">
        <v>17</v>
      </c>
      <c r="F68" s="255">
        <v>0</v>
      </c>
      <c r="G68" s="255">
        <v>0</v>
      </c>
      <c r="H68" s="255">
        <v>0</v>
      </c>
      <c r="I68" s="256" t="s">
        <v>740</v>
      </c>
      <c r="J68" s="256" t="s">
        <v>693</v>
      </c>
      <c r="K68" s="256" t="s">
        <v>740</v>
      </c>
      <c r="L68" s="256" t="s">
        <v>693</v>
      </c>
      <c r="M68" s="256" t="s">
        <v>740</v>
      </c>
      <c r="N68" s="256" t="s">
        <v>693</v>
      </c>
      <c r="O68" s="256" t="s">
        <v>686</v>
      </c>
      <c r="P68" s="256" t="s">
        <v>687</v>
      </c>
      <c r="Q68" s="256" t="s">
        <v>712</v>
      </c>
      <c r="R68" s="248" t="s">
        <v>783</v>
      </c>
      <c r="S68" s="248" t="s">
        <v>219</v>
      </c>
      <c r="T68" s="248" t="s">
        <v>726</v>
      </c>
      <c r="U68" s="248">
        <v>3816</v>
      </c>
      <c r="V68" s="248" t="s">
        <v>690</v>
      </c>
    </row>
    <row r="69" spans="1:22" s="248" customFormat="1" x14ac:dyDescent="0.25">
      <c r="A69" s="253" t="s">
        <v>784</v>
      </c>
      <c r="B69" s="254">
        <v>49963</v>
      </c>
      <c r="C69" s="255">
        <v>1161253.07</v>
      </c>
      <c r="D69" s="255">
        <v>624850.72</v>
      </c>
      <c r="E69" s="255">
        <v>71.611560804144062</v>
      </c>
      <c r="F69" s="255">
        <v>38.532974839664526</v>
      </c>
      <c r="G69" s="255">
        <v>76.650000000000006</v>
      </c>
      <c r="H69" s="255">
        <v>41.24</v>
      </c>
      <c r="I69" s="256" t="s">
        <v>59</v>
      </c>
      <c r="J69" s="256" t="s">
        <v>693</v>
      </c>
      <c r="K69" s="256" t="s">
        <v>694</v>
      </c>
      <c r="L69" s="256"/>
      <c r="M69" s="256" t="s">
        <v>694</v>
      </c>
      <c r="N69" s="256"/>
      <c r="O69" s="256" t="s">
        <v>686</v>
      </c>
      <c r="P69" s="256" t="s">
        <v>687</v>
      </c>
      <c r="Q69" s="256" t="s">
        <v>721</v>
      </c>
      <c r="R69" s="248" t="s">
        <v>784</v>
      </c>
      <c r="S69" s="248" t="s">
        <v>152</v>
      </c>
      <c r="T69" s="248" t="s">
        <v>698</v>
      </c>
      <c r="U69" s="248">
        <v>49343</v>
      </c>
      <c r="V69" s="248" t="s">
        <v>714</v>
      </c>
    </row>
    <row r="70" spans="1:22" s="248" customFormat="1" x14ac:dyDescent="0.25">
      <c r="A70" s="253" t="s">
        <v>785</v>
      </c>
      <c r="B70" s="254">
        <v>1693</v>
      </c>
      <c r="C70" s="255">
        <v>83164</v>
      </c>
      <c r="D70" s="255">
        <v>0</v>
      </c>
      <c r="E70" s="255">
        <v>136.33442622950821</v>
      </c>
      <c r="F70" s="255">
        <v>0</v>
      </c>
      <c r="G70" s="255">
        <v>139.44999999999999</v>
      </c>
      <c r="H70" s="255">
        <v>0</v>
      </c>
      <c r="I70" s="256" t="s">
        <v>692</v>
      </c>
      <c r="J70" s="256" t="s">
        <v>693</v>
      </c>
      <c r="K70" s="256" t="s">
        <v>692</v>
      </c>
      <c r="L70" s="256" t="s">
        <v>693</v>
      </c>
      <c r="M70" s="256" t="s">
        <v>694</v>
      </c>
      <c r="N70" s="256"/>
      <c r="O70" s="256" t="s">
        <v>686</v>
      </c>
      <c r="P70" s="256" t="s">
        <v>687</v>
      </c>
      <c r="Q70" s="256" t="s">
        <v>688</v>
      </c>
      <c r="R70" s="248" t="s">
        <v>785</v>
      </c>
      <c r="S70" s="248" t="s">
        <v>247</v>
      </c>
      <c r="T70" s="248" t="s">
        <v>737</v>
      </c>
      <c r="U70" s="248">
        <v>1652</v>
      </c>
      <c r="V70" s="248" t="s">
        <v>699</v>
      </c>
    </row>
    <row r="71" spans="1:22" s="248" customFormat="1" x14ac:dyDescent="0.25">
      <c r="A71" s="253" t="s">
        <v>786</v>
      </c>
      <c r="B71" s="254">
        <v>7591</v>
      </c>
      <c r="C71" s="255">
        <v>0</v>
      </c>
      <c r="D71" s="255">
        <v>0</v>
      </c>
      <c r="E71" s="255">
        <v>0</v>
      </c>
      <c r="F71" s="255">
        <v>0</v>
      </c>
      <c r="G71" s="255">
        <v>0</v>
      </c>
      <c r="H71" s="255">
        <v>0</v>
      </c>
      <c r="I71" s="256" t="s">
        <v>694</v>
      </c>
      <c r="J71" s="256"/>
      <c r="K71" s="256" t="s">
        <v>694</v>
      </c>
      <c r="L71" s="256"/>
      <c r="M71" s="256" t="s">
        <v>694</v>
      </c>
      <c r="N71" s="256"/>
      <c r="O71" s="256" t="s">
        <v>686</v>
      </c>
      <c r="P71" s="256" t="s">
        <v>686</v>
      </c>
      <c r="Q71" s="256"/>
      <c r="R71" s="248" t="s">
        <v>786</v>
      </c>
      <c r="S71" s="248" t="s">
        <v>188</v>
      </c>
      <c r="T71" s="248" t="s">
        <v>782</v>
      </c>
      <c r="U71" s="248">
        <v>7542</v>
      </c>
      <c r="V71" s="248" t="s">
        <v>718</v>
      </c>
    </row>
    <row r="72" spans="1:22" s="248" customFormat="1" x14ac:dyDescent="0.25">
      <c r="A72" s="253" t="s">
        <v>787</v>
      </c>
      <c r="B72" s="254">
        <v>2823</v>
      </c>
      <c r="C72" s="255">
        <v>74706.600000000006</v>
      </c>
      <c r="D72" s="255">
        <v>4331.24</v>
      </c>
      <c r="E72" s="255">
        <v>83.75</v>
      </c>
      <c r="F72" s="255">
        <v>4.8600000000000003</v>
      </c>
      <c r="G72" s="255">
        <v>79.17</v>
      </c>
      <c r="H72" s="255">
        <v>4.59</v>
      </c>
      <c r="I72" s="256" t="s">
        <v>692</v>
      </c>
      <c r="J72" s="256" t="s">
        <v>693</v>
      </c>
      <c r="K72" s="256" t="s">
        <v>694</v>
      </c>
      <c r="L72" s="256" t="s">
        <v>707</v>
      </c>
      <c r="M72" s="256" t="s">
        <v>694</v>
      </c>
      <c r="N72" s="256" t="s">
        <v>707</v>
      </c>
      <c r="O72" s="256" t="s">
        <v>686</v>
      </c>
      <c r="P72" s="256" t="s">
        <v>687</v>
      </c>
      <c r="Q72" s="256" t="s">
        <v>688</v>
      </c>
      <c r="R72" s="248" t="s">
        <v>788</v>
      </c>
      <c r="S72" s="248" t="s">
        <v>165</v>
      </c>
      <c r="T72" s="248" t="s">
        <v>779</v>
      </c>
      <c r="U72" s="248">
        <v>2865</v>
      </c>
      <c r="V72" s="248" t="s">
        <v>690</v>
      </c>
    </row>
    <row r="73" spans="1:22" s="248" customFormat="1" x14ac:dyDescent="0.25">
      <c r="A73" s="253" t="s">
        <v>789</v>
      </c>
      <c r="B73" s="254">
        <v>1786</v>
      </c>
      <c r="C73" s="255">
        <v>22273</v>
      </c>
      <c r="D73" s="255">
        <v>0</v>
      </c>
      <c r="E73" s="255">
        <v>17</v>
      </c>
      <c r="F73" s="255">
        <v>0</v>
      </c>
      <c r="G73" s="255">
        <v>104</v>
      </c>
      <c r="H73" s="255">
        <v>0</v>
      </c>
      <c r="I73" s="256" t="s">
        <v>694</v>
      </c>
      <c r="J73" s="256"/>
      <c r="K73" s="256" t="s">
        <v>694</v>
      </c>
      <c r="L73" s="256"/>
      <c r="M73" s="256" t="s">
        <v>694</v>
      </c>
      <c r="N73" s="256"/>
      <c r="O73" s="256" t="s">
        <v>686</v>
      </c>
      <c r="P73" s="256" t="s">
        <v>687</v>
      </c>
      <c r="Q73" s="256"/>
      <c r="R73" s="248" t="s">
        <v>789</v>
      </c>
      <c r="S73" s="248" t="s">
        <v>161</v>
      </c>
      <c r="T73" s="248" t="s">
        <v>726</v>
      </c>
      <c r="U73" s="248">
        <v>1435</v>
      </c>
      <c r="V73" s="248" t="s">
        <v>699</v>
      </c>
    </row>
    <row r="74" spans="1:22" s="248" customFormat="1" x14ac:dyDescent="0.25">
      <c r="A74" s="253" t="s">
        <v>790</v>
      </c>
      <c r="B74" s="254">
        <v>538</v>
      </c>
      <c r="C74" s="255">
        <v>59054.51</v>
      </c>
      <c r="D74" s="255">
        <v>12078.09</v>
      </c>
      <c r="E74" s="255">
        <v>245.04</v>
      </c>
      <c r="F74" s="255">
        <v>50.12</v>
      </c>
      <c r="G74" s="255">
        <v>235.74</v>
      </c>
      <c r="H74" s="255">
        <v>48.21</v>
      </c>
      <c r="I74" s="256" t="s">
        <v>59</v>
      </c>
      <c r="J74" s="256" t="s">
        <v>693</v>
      </c>
      <c r="K74" s="256" t="s">
        <v>59</v>
      </c>
      <c r="L74" s="256" t="s">
        <v>693</v>
      </c>
      <c r="M74" s="256" t="s">
        <v>59</v>
      </c>
      <c r="N74" s="256" t="s">
        <v>693</v>
      </c>
      <c r="O74" s="256" t="s">
        <v>686</v>
      </c>
      <c r="P74" s="256" t="s">
        <v>687</v>
      </c>
      <c r="Q74" s="256" t="s">
        <v>701</v>
      </c>
      <c r="R74" s="248" t="s">
        <v>790</v>
      </c>
      <c r="S74" s="248" t="s">
        <v>180</v>
      </c>
      <c r="T74" s="248" t="s">
        <v>705</v>
      </c>
      <c r="U74" s="248">
        <v>448</v>
      </c>
      <c r="V74" s="248" t="s">
        <v>699</v>
      </c>
    </row>
    <row r="75" spans="1:22" s="248" customFormat="1" x14ac:dyDescent="0.25">
      <c r="A75" s="253" t="s">
        <v>791</v>
      </c>
      <c r="B75" s="254">
        <v>285</v>
      </c>
      <c r="C75" s="255">
        <v>19187</v>
      </c>
      <c r="D75" s="255">
        <v>8897</v>
      </c>
      <c r="E75" s="255">
        <v>124</v>
      </c>
      <c r="F75" s="255">
        <v>57</v>
      </c>
      <c r="G75" s="255">
        <v>213</v>
      </c>
      <c r="H75" s="255">
        <v>99</v>
      </c>
      <c r="I75" s="256" t="s">
        <v>59</v>
      </c>
      <c r="J75" s="256" t="s">
        <v>685</v>
      </c>
      <c r="K75" s="256" t="s">
        <v>59</v>
      </c>
      <c r="L75" s="256" t="s">
        <v>685</v>
      </c>
      <c r="M75" s="256" t="s">
        <v>694</v>
      </c>
      <c r="N75" s="256"/>
      <c r="O75" s="256" t="s">
        <v>686</v>
      </c>
      <c r="P75" s="256" t="s">
        <v>687</v>
      </c>
      <c r="Q75" s="256" t="s">
        <v>688</v>
      </c>
      <c r="R75" s="248" t="s">
        <v>791</v>
      </c>
      <c r="S75" s="248" t="s">
        <v>211</v>
      </c>
      <c r="T75" s="248" t="s">
        <v>689</v>
      </c>
      <c r="U75" s="248">
        <v>282</v>
      </c>
      <c r="V75" s="248" t="s">
        <v>699</v>
      </c>
    </row>
    <row r="76" spans="1:22" s="248" customFormat="1" x14ac:dyDescent="0.25">
      <c r="A76" s="253" t="s">
        <v>792</v>
      </c>
      <c r="B76" s="254">
        <v>840</v>
      </c>
      <c r="C76" s="255">
        <v>0</v>
      </c>
      <c r="D76" s="255">
        <v>0</v>
      </c>
      <c r="E76" s="255">
        <v>0</v>
      </c>
      <c r="F76" s="255">
        <v>0</v>
      </c>
      <c r="G76" s="255">
        <v>0</v>
      </c>
      <c r="H76" s="255">
        <v>0</v>
      </c>
      <c r="I76" s="256" t="s">
        <v>692</v>
      </c>
      <c r="J76" s="256" t="s">
        <v>693</v>
      </c>
      <c r="K76" s="256" t="s">
        <v>694</v>
      </c>
      <c r="L76" s="256"/>
      <c r="M76" s="256" t="s">
        <v>694</v>
      </c>
      <c r="N76" s="256"/>
      <c r="O76" s="256" t="s">
        <v>686</v>
      </c>
      <c r="P76" s="256" t="s">
        <v>687</v>
      </c>
      <c r="Q76" s="256" t="s">
        <v>712</v>
      </c>
      <c r="R76" s="248" t="s">
        <v>792</v>
      </c>
      <c r="S76" s="248" t="s">
        <v>210</v>
      </c>
      <c r="T76" s="248" t="s">
        <v>698</v>
      </c>
      <c r="U76" s="248">
        <v>845</v>
      </c>
      <c r="V76" s="248" t="s">
        <v>699</v>
      </c>
    </row>
    <row r="77" spans="1:22" s="248" customFormat="1" x14ac:dyDescent="0.25">
      <c r="A77" s="253" t="s">
        <v>10</v>
      </c>
      <c r="B77" s="254">
        <v>4227</v>
      </c>
      <c r="C77" s="255">
        <v>102455</v>
      </c>
      <c r="D77" s="255">
        <v>25000</v>
      </c>
      <c r="E77" s="255">
        <v>65.180000000000007</v>
      </c>
      <c r="F77" s="255">
        <v>15.91</v>
      </c>
      <c r="G77" s="255">
        <v>0</v>
      </c>
      <c r="H77" s="255">
        <v>0</v>
      </c>
      <c r="I77" s="256" t="s">
        <v>59</v>
      </c>
      <c r="J77" s="256" t="s">
        <v>693</v>
      </c>
      <c r="K77" s="256" t="s">
        <v>694</v>
      </c>
      <c r="L77" s="256" t="s">
        <v>707</v>
      </c>
      <c r="M77" s="256" t="s">
        <v>694</v>
      </c>
      <c r="N77" s="256" t="s">
        <v>707</v>
      </c>
      <c r="O77" s="256" t="s">
        <v>686</v>
      </c>
      <c r="P77" s="256" t="s">
        <v>687</v>
      </c>
      <c r="Q77" s="256" t="s">
        <v>688</v>
      </c>
      <c r="R77" s="248" t="s">
        <v>10</v>
      </c>
      <c r="S77" s="257" t="s">
        <v>193</v>
      </c>
      <c r="T77" s="248" t="s">
        <v>708</v>
      </c>
      <c r="U77" s="248">
        <v>4083</v>
      </c>
      <c r="V77" s="248" t="s">
        <v>690</v>
      </c>
    </row>
    <row r="78" spans="1:22" s="248" customFormat="1" x14ac:dyDescent="0.25">
      <c r="A78" s="253" t="s">
        <v>793</v>
      </c>
      <c r="B78" s="254">
        <v>1917</v>
      </c>
      <c r="C78" s="255">
        <v>54506.7</v>
      </c>
      <c r="D78" s="255">
        <v>33296.080000000002</v>
      </c>
      <c r="E78" s="255">
        <v>54.45</v>
      </c>
      <c r="F78" s="255">
        <v>33.26</v>
      </c>
      <c r="G78" s="255">
        <v>78.02</v>
      </c>
      <c r="H78" s="255">
        <v>47.66</v>
      </c>
      <c r="I78" s="256" t="s">
        <v>692</v>
      </c>
      <c r="J78" s="256" t="s">
        <v>693</v>
      </c>
      <c r="K78" s="256" t="s">
        <v>694</v>
      </c>
      <c r="L78" s="256"/>
      <c r="M78" s="256" t="s">
        <v>694</v>
      </c>
      <c r="N78" s="256"/>
      <c r="O78" s="256" t="s">
        <v>686</v>
      </c>
      <c r="P78" s="256" t="s">
        <v>687</v>
      </c>
      <c r="Q78" s="256"/>
      <c r="R78" s="248" t="s">
        <v>793</v>
      </c>
      <c r="S78" s="248" t="s">
        <v>166</v>
      </c>
      <c r="T78" s="248" t="s">
        <v>705</v>
      </c>
      <c r="U78" s="248">
        <v>1415</v>
      </c>
      <c r="V78" s="248" t="s">
        <v>699</v>
      </c>
    </row>
    <row r="79" spans="1:22" s="248" customFormat="1" x14ac:dyDescent="0.25">
      <c r="A79" s="253" t="s">
        <v>794</v>
      </c>
      <c r="B79" s="254">
        <v>5706</v>
      </c>
      <c r="C79" s="255">
        <v>1297657.8</v>
      </c>
      <c r="D79" s="255">
        <v>0</v>
      </c>
      <c r="E79" s="255">
        <v>17.38</v>
      </c>
      <c r="F79" s="255">
        <v>0</v>
      </c>
      <c r="G79" s="255">
        <v>0</v>
      </c>
      <c r="H79" s="255">
        <v>0</v>
      </c>
      <c r="I79" s="256" t="s">
        <v>692</v>
      </c>
      <c r="J79" s="256" t="s">
        <v>693</v>
      </c>
      <c r="K79" s="256" t="s">
        <v>694</v>
      </c>
      <c r="L79" s="256"/>
      <c r="M79" s="256" t="s">
        <v>694</v>
      </c>
      <c r="N79" s="256"/>
      <c r="O79" s="256" t="s">
        <v>686</v>
      </c>
      <c r="P79" s="256" t="s">
        <v>687</v>
      </c>
      <c r="Q79" s="256" t="s">
        <v>688</v>
      </c>
      <c r="R79" s="248" t="s">
        <v>794</v>
      </c>
      <c r="S79" s="248" t="s">
        <v>213</v>
      </c>
      <c r="T79" s="248" t="s">
        <v>726</v>
      </c>
      <c r="U79" s="248">
        <v>5974</v>
      </c>
      <c r="V79" s="248" t="s">
        <v>718</v>
      </c>
    </row>
    <row r="80" spans="1:22" s="248" customFormat="1" x14ac:dyDescent="0.25">
      <c r="A80" s="253" t="s">
        <v>795</v>
      </c>
      <c r="B80" s="254">
        <v>3048</v>
      </c>
      <c r="C80" s="255">
        <v>0</v>
      </c>
      <c r="D80" s="255">
        <v>0</v>
      </c>
      <c r="E80" s="255">
        <v>0</v>
      </c>
      <c r="F80" s="255">
        <v>0</v>
      </c>
      <c r="G80" s="255">
        <v>0</v>
      </c>
      <c r="H80" s="255">
        <v>0</v>
      </c>
      <c r="I80" s="256" t="s">
        <v>692</v>
      </c>
      <c r="J80" s="256" t="s">
        <v>796</v>
      </c>
      <c r="K80" s="256" t="s">
        <v>694</v>
      </c>
      <c r="L80" s="256"/>
      <c r="M80" s="256" t="s">
        <v>694</v>
      </c>
      <c r="N80" s="256"/>
      <c r="O80" s="256" t="s">
        <v>686</v>
      </c>
      <c r="P80" s="256" t="s">
        <v>686</v>
      </c>
      <c r="Q80" s="256"/>
      <c r="R80" s="248" t="s">
        <v>795</v>
      </c>
      <c r="S80" s="248" t="s">
        <v>161</v>
      </c>
      <c r="T80" s="248" t="s">
        <v>726</v>
      </c>
      <c r="U80" s="248">
        <v>2873</v>
      </c>
      <c r="V80" s="248" t="s">
        <v>690</v>
      </c>
    </row>
    <row r="81" spans="1:22" s="248" customFormat="1" x14ac:dyDescent="0.25">
      <c r="A81" s="253" t="s">
        <v>797</v>
      </c>
      <c r="B81" s="254">
        <v>19582</v>
      </c>
      <c r="C81" s="255">
        <v>358969</v>
      </c>
      <c r="D81" s="255">
        <v>344483</v>
      </c>
      <c r="E81" s="255">
        <v>0</v>
      </c>
      <c r="F81" s="255">
        <v>0</v>
      </c>
      <c r="G81" s="255">
        <v>54.11</v>
      </c>
      <c r="H81" s="255">
        <v>51.93</v>
      </c>
      <c r="I81" s="256" t="s">
        <v>59</v>
      </c>
      <c r="J81" s="256" t="s">
        <v>693</v>
      </c>
      <c r="K81" s="256" t="s">
        <v>59</v>
      </c>
      <c r="L81" s="256" t="s">
        <v>707</v>
      </c>
      <c r="M81" s="256" t="s">
        <v>694</v>
      </c>
      <c r="N81" s="256"/>
      <c r="O81" s="256" t="s">
        <v>686</v>
      </c>
      <c r="P81" s="256" t="s">
        <v>687</v>
      </c>
      <c r="Q81" s="256" t="s">
        <v>712</v>
      </c>
      <c r="R81" s="248" t="s">
        <v>797</v>
      </c>
      <c r="S81" s="248" t="s">
        <v>216</v>
      </c>
      <c r="T81" s="248" t="s">
        <v>689</v>
      </c>
      <c r="U81" s="248">
        <v>19178</v>
      </c>
      <c r="V81" s="248" t="s">
        <v>703</v>
      </c>
    </row>
    <row r="82" spans="1:22" s="248" customFormat="1" x14ac:dyDescent="0.25">
      <c r="A82" s="253" t="s">
        <v>798</v>
      </c>
      <c r="B82" s="254">
        <v>2205</v>
      </c>
      <c r="C82" s="255">
        <v>90000</v>
      </c>
      <c r="D82" s="255">
        <v>52000</v>
      </c>
      <c r="E82" s="255">
        <v>71</v>
      </c>
      <c r="F82" s="255">
        <v>41</v>
      </c>
      <c r="G82" s="255">
        <v>0</v>
      </c>
      <c r="H82" s="255">
        <v>0</v>
      </c>
      <c r="I82" s="256" t="s">
        <v>692</v>
      </c>
      <c r="J82" s="256" t="s">
        <v>693</v>
      </c>
      <c r="K82" s="256" t="s">
        <v>692</v>
      </c>
      <c r="L82" s="256" t="s">
        <v>693</v>
      </c>
      <c r="M82" s="256" t="s">
        <v>694</v>
      </c>
      <c r="N82" s="256"/>
      <c r="O82" s="256" t="s">
        <v>686</v>
      </c>
      <c r="P82" s="256" t="s">
        <v>687</v>
      </c>
      <c r="Q82" s="256" t="s">
        <v>712</v>
      </c>
      <c r="R82" s="248" t="s">
        <v>798</v>
      </c>
      <c r="S82" s="248" t="s">
        <v>211</v>
      </c>
      <c r="T82" s="248" t="s">
        <v>689</v>
      </c>
      <c r="U82" s="248">
        <v>2245</v>
      </c>
      <c r="V82" s="248" t="s">
        <v>699</v>
      </c>
    </row>
    <row r="83" spans="1:22" s="248" customFormat="1" x14ac:dyDescent="0.25">
      <c r="A83" s="253" t="s">
        <v>799</v>
      </c>
      <c r="B83" s="254">
        <v>135234</v>
      </c>
      <c r="C83" s="255">
        <v>2898157.08</v>
      </c>
      <c r="D83" s="255">
        <v>971398.08</v>
      </c>
      <c r="E83" s="255">
        <v>67.84</v>
      </c>
      <c r="F83" s="255">
        <v>22.74</v>
      </c>
      <c r="G83" s="255">
        <v>95.47</v>
      </c>
      <c r="H83" s="255">
        <v>32</v>
      </c>
      <c r="I83" s="256" t="s">
        <v>59</v>
      </c>
      <c r="J83" s="256" t="s">
        <v>693</v>
      </c>
      <c r="K83" s="256" t="s">
        <v>694</v>
      </c>
      <c r="L83" s="256" t="s">
        <v>707</v>
      </c>
      <c r="M83" s="256" t="s">
        <v>694</v>
      </c>
      <c r="N83" s="256" t="s">
        <v>707</v>
      </c>
      <c r="O83" s="256" t="s">
        <v>686</v>
      </c>
      <c r="P83" s="256" t="s">
        <v>687</v>
      </c>
      <c r="Q83" s="256" t="s">
        <v>697</v>
      </c>
      <c r="R83" s="248" t="s">
        <v>799</v>
      </c>
      <c r="S83" s="248" t="s">
        <v>239</v>
      </c>
      <c r="T83" s="248" t="s">
        <v>689</v>
      </c>
      <c r="U83" s="248">
        <v>132443</v>
      </c>
      <c r="V83" s="248" t="s">
        <v>723</v>
      </c>
    </row>
    <row r="84" spans="1:22" s="248" customFormat="1" x14ac:dyDescent="0.25">
      <c r="A84" s="253" t="s">
        <v>800</v>
      </c>
      <c r="B84" s="254">
        <v>297</v>
      </c>
      <c r="C84" s="255">
        <v>0</v>
      </c>
      <c r="D84" s="255">
        <v>0</v>
      </c>
      <c r="E84" s="255">
        <v>0</v>
      </c>
      <c r="F84" s="255">
        <v>0</v>
      </c>
      <c r="G84" s="255">
        <v>0</v>
      </c>
      <c r="H84" s="255">
        <v>0</v>
      </c>
      <c r="I84" s="256"/>
      <c r="J84" s="256"/>
      <c r="K84" s="256"/>
      <c r="L84" s="256"/>
      <c r="M84" s="256"/>
      <c r="N84" s="256"/>
      <c r="O84" s="256" t="s">
        <v>686</v>
      </c>
      <c r="P84" s="256" t="s">
        <v>686</v>
      </c>
      <c r="Q84" s="256"/>
      <c r="R84" s="248" t="s">
        <v>800</v>
      </c>
      <c r="S84" s="248" t="s">
        <v>173</v>
      </c>
      <c r="T84" s="248" t="s">
        <v>751</v>
      </c>
      <c r="U84" s="248">
        <v>304</v>
      </c>
      <c r="V84" s="248" t="s">
        <v>699</v>
      </c>
    </row>
    <row r="85" spans="1:22" s="248" customFormat="1" x14ac:dyDescent="0.25">
      <c r="A85" s="253" t="s">
        <v>801</v>
      </c>
      <c r="B85" s="254">
        <v>268</v>
      </c>
      <c r="C85" s="255">
        <v>0</v>
      </c>
      <c r="D85" s="255">
        <v>0</v>
      </c>
      <c r="E85" s="255">
        <v>0</v>
      </c>
      <c r="F85" s="255">
        <v>0</v>
      </c>
      <c r="G85" s="255">
        <v>0</v>
      </c>
      <c r="H85" s="255">
        <v>0</v>
      </c>
      <c r="I85" s="256" t="s">
        <v>692</v>
      </c>
      <c r="J85" s="256" t="s">
        <v>693</v>
      </c>
      <c r="K85" s="256" t="s">
        <v>740</v>
      </c>
      <c r="L85" s="256" t="s">
        <v>796</v>
      </c>
      <c r="M85" s="256" t="s">
        <v>694</v>
      </c>
      <c r="N85" s="256"/>
      <c r="O85" s="256" t="s">
        <v>686</v>
      </c>
      <c r="P85" s="256" t="s">
        <v>686</v>
      </c>
      <c r="Q85" s="256"/>
      <c r="R85" s="248" t="s">
        <v>801</v>
      </c>
      <c r="S85" s="248" t="s">
        <v>212</v>
      </c>
      <c r="T85" s="248" t="s">
        <v>735</v>
      </c>
      <c r="U85" s="248">
        <v>367</v>
      </c>
      <c r="V85" s="248" t="s">
        <v>699</v>
      </c>
    </row>
    <row r="86" spans="1:22" s="248" customFormat="1" x14ac:dyDescent="0.25">
      <c r="A86" s="253" t="s">
        <v>802</v>
      </c>
      <c r="B86" s="254">
        <v>398</v>
      </c>
      <c r="C86" s="255">
        <v>8272</v>
      </c>
      <c r="D86" s="255">
        <v>767</v>
      </c>
      <c r="E86" s="255">
        <v>15.57</v>
      </c>
      <c r="F86" s="255">
        <v>1.46</v>
      </c>
      <c r="G86" s="255">
        <v>106.03</v>
      </c>
      <c r="H86" s="255">
        <v>47.32</v>
      </c>
      <c r="I86" s="256" t="s">
        <v>59</v>
      </c>
      <c r="J86" s="256" t="s">
        <v>707</v>
      </c>
      <c r="K86" s="256"/>
      <c r="L86" s="256"/>
      <c r="M86" s="256"/>
      <c r="N86" s="256"/>
      <c r="O86" s="256" t="s">
        <v>686</v>
      </c>
      <c r="P86" s="256" t="s">
        <v>687</v>
      </c>
      <c r="Q86" s="256" t="s">
        <v>688</v>
      </c>
      <c r="R86" s="248" t="s">
        <v>802</v>
      </c>
      <c r="S86" s="248" t="s">
        <v>161</v>
      </c>
      <c r="T86" s="248" t="s">
        <v>726</v>
      </c>
      <c r="U86" s="248">
        <v>488</v>
      </c>
      <c r="V86" s="248" t="s">
        <v>699</v>
      </c>
    </row>
    <row r="87" spans="1:22" s="248" customFormat="1" x14ac:dyDescent="0.25">
      <c r="A87" s="253" t="s">
        <v>168</v>
      </c>
      <c r="B87" s="254">
        <v>603</v>
      </c>
      <c r="C87" s="255">
        <v>75777.649999999994</v>
      </c>
      <c r="D87" s="255">
        <v>8307.09</v>
      </c>
      <c r="E87" s="255">
        <v>262.20999999999998</v>
      </c>
      <c r="F87" s="255">
        <v>28.75</v>
      </c>
      <c r="G87" s="255">
        <v>0</v>
      </c>
      <c r="H87" s="255">
        <v>0</v>
      </c>
      <c r="I87" s="256"/>
      <c r="J87" s="256"/>
      <c r="K87" s="256"/>
      <c r="L87" s="256"/>
      <c r="M87" s="256"/>
      <c r="N87" s="256"/>
      <c r="O87" s="256" t="s">
        <v>686</v>
      </c>
      <c r="P87" s="256" t="s">
        <v>687</v>
      </c>
      <c r="Q87" s="256" t="s">
        <v>701</v>
      </c>
      <c r="R87" s="248" t="s">
        <v>168</v>
      </c>
      <c r="S87" s="248" t="s">
        <v>168</v>
      </c>
      <c r="T87" s="248" t="s">
        <v>779</v>
      </c>
      <c r="U87" s="248">
        <v>741</v>
      </c>
      <c r="V87" s="248" t="s">
        <v>699</v>
      </c>
    </row>
    <row r="88" spans="1:22" s="248" customFormat="1" x14ac:dyDescent="0.25">
      <c r="A88" s="253" t="s">
        <v>803</v>
      </c>
      <c r="B88" s="254">
        <v>1279</v>
      </c>
      <c r="C88" s="255">
        <v>61247.32</v>
      </c>
      <c r="D88" s="255">
        <v>20479.96</v>
      </c>
      <c r="E88" s="255">
        <v>84.13</v>
      </c>
      <c r="F88" s="255">
        <v>28.13</v>
      </c>
      <c r="G88" s="255">
        <v>48.5</v>
      </c>
      <c r="H88" s="255">
        <v>0</v>
      </c>
      <c r="I88" s="256" t="s">
        <v>692</v>
      </c>
      <c r="J88" s="256" t="s">
        <v>693</v>
      </c>
      <c r="K88" s="256" t="s">
        <v>692</v>
      </c>
      <c r="L88" s="256" t="s">
        <v>741</v>
      </c>
      <c r="M88" s="256" t="s">
        <v>692</v>
      </c>
      <c r="N88" s="256" t="s">
        <v>741</v>
      </c>
      <c r="O88" s="256" t="s">
        <v>686</v>
      </c>
      <c r="P88" s="256" t="s">
        <v>687</v>
      </c>
      <c r="Q88" s="256" t="s">
        <v>701</v>
      </c>
      <c r="R88" s="248" t="s">
        <v>803</v>
      </c>
      <c r="S88" s="248" t="s">
        <v>166</v>
      </c>
      <c r="T88" s="248" t="s">
        <v>705</v>
      </c>
      <c r="U88" s="248">
        <v>910</v>
      </c>
      <c r="V88" s="248" t="s">
        <v>699</v>
      </c>
    </row>
    <row r="89" spans="1:22" s="248" customFormat="1" x14ac:dyDescent="0.25">
      <c r="A89" s="253" t="s">
        <v>804</v>
      </c>
      <c r="B89" s="254">
        <v>300</v>
      </c>
      <c r="C89" s="255">
        <v>24146.5</v>
      </c>
      <c r="D89" s="255">
        <v>0</v>
      </c>
      <c r="E89" s="255">
        <v>181.55</v>
      </c>
      <c r="F89" s="255">
        <v>0</v>
      </c>
      <c r="G89" s="255">
        <v>168.52</v>
      </c>
      <c r="H89" s="255">
        <v>0</v>
      </c>
      <c r="I89" s="256" t="s">
        <v>692</v>
      </c>
      <c r="J89" s="256" t="s">
        <v>693</v>
      </c>
      <c r="K89" s="256"/>
      <c r="L89" s="256"/>
      <c r="M89" s="256"/>
      <c r="N89" s="256"/>
      <c r="O89" s="256" t="s">
        <v>686</v>
      </c>
      <c r="P89" s="256" t="s">
        <v>687</v>
      </c>
      <c r="Q89" s="256" t="s">
        <v>701</v>
      </c>
      <c r="R89" s="248" t="s">
        <v>804</v>
      </c>
      <c r="S89" s="248" t="s">
        <v>165</v>
      </c>
      <c r="T89" s="248" t="s">
        <v>779</v>
      </c>
      <c r="U89" s="248">
        <v>322</v>
      </c>
      <c r="V89" s="248" t="s">
        <v>699</v>
      </c>
    </row>
    <row r="90" spans="1:22" s="248" customFormat="1" x14ac:dyDescent="0.25">
      <c r="A90" s="253" t="s">
        <v>805</v>
      </c>
      <c r="B90" s="254">
        <v>89</v>
      </c>
      <c r="C90" s="255">
        <v>0</v>
      </c>
      <c r="D90" s="255">
        <v>0</v>
      </c>
      <c r="E90" s="255">
        <v>0</v>
      </c>
      <c r="F90" s="255">
        <v>0</v>
      </c>
      <c r="G90" s="255">
        <v>0</v>
      </c>
      <c r="H90" s="255">
        <v>0</v>
      </c>
      <c r="I90" s="256"/>
      <c r="J90" s="256"/>
      <c r="K90" s="256"/>
      <c r="L90" s="256"/>
      <c r="M90" s="256"/>
      <c r="N90" s="256"/>
      <c r="O90" s="256" t="s">
        <v>686</v>
      </c>
      <c r="P90" s="256" t="s">
        <v>686</v>
      </c>
      <c r="Q90" s="256"/>
      <c r="R90" s="248" t="s">
        <v>805</v>
      </c>
      <c r="S90" s="248" t="s">
        <v>184</v>
      </c>
      <c r="T90" s="248" t="s">
        <v>782</v>
      </c>
      <c r="U90" s="248">
        <v>107</v>
      </c>
      <c r="V90" s="248" t="s">
        <v>699</v>
      </c>
    </row>
    <row r="91" spans="1:22" s="248" customFormat="1" x14ac:dyDescent="0.25">
      <c r="A91" s="253" t="s">
        <v>806</v>
      </c>
      <c r="B91" s="254">
        <v>207</v>
      </c>
      <c r="C91" s="255">
        <v>955.5</v>
      </c>
      <c r="D91" s="255">
        <v>6225.43</v>
      </c>
      <c r="E91" s="255">
        <v>10.5</v>
      </c>
      <c r="F91" s="255">
        <v>0</v>
      </c>
      <c r="G91" s="255">
        <v>56.76</v>
      </c>
      <c r="H91" s="255">
        <v>0</v>
      </c>
      <c r="I91" s="256" t="s">
        <v>692</v>
      </c>
      <c r="J91" s="256" t="s">
        <v>693</v>
      </c>
      <c r="K91" s="256"/>
      <c r="L91" s="256"/>
      <c r="M91" s="256"/>
      <c r="N91" s="256"/>
      <c r="O91" s="256" t="s">
        <v>686</v>
      </c>
      <c r="P91" s="256" t="s">
        <v>687</v>
      </c>
      <c r="Q91" s="256"/>
      <c r="R91" s="248" t="s">
        <v>806</v>
      </c>
      <c r="S91" s="248" t="s">
        <v>765</v>
      </c>
      <c r="T91" s="248" t="s">
        <v>726</v>
      </c>
      <c r="U91" s="248">
        <v>242</v>
      </c>
      <c r="V91" s="248" t="s">
        <v>699</v>
      </c>
    </row>
    <row r="92" spans="1:22" s="248" customFormat="1" x14ac:dyDescent="0.25">
      <c r="A92" s="253" t="s">
        <v>807</v>
      </c>
      <c r="B92" s="254">
        <v>1856</v>
      </c>
      <c r="C92" s="255">
        <v>0</v>
      </c>
      <c r="D92" s="255">
        <v>248851.37</v>
      </c>
      <c r="E92" s="255">
        <v>0</v>
      </c>
      <c r="F92" s="255">
        <v>0</v>
      </c>
      <c r="G92" s="255">
        <v>0</v>
      </c>
      <c r="H92" s="255">
        <v>0</v>
      </c>
      <c r="I92" s="256" t="s">
        <v>692</v>
      </c>
      <c r="J92" s="256" t="s">
        <v>693</v>
      </c>
      <c r="K92" s="256" t="s">
        <v>692</v>
      </c>
      <c r="L92" s="256" t="s">
        <v>741</v>
      </c>
      <c r="M92" s="256" t="s">
        <v>692</v>
      </c>
      <c r="N92" s="256" t="s">
        <v>741</v>
      </c>
      <c r="O92" s="256" t="s">
        <v>686</v>
      </c>
      <c r="P92" s="256" t="s">
        <v>687</v>
      </c>
      <c r="Q92" s="256"/>
      <c r="R92" s="248" t="s">
        <v>807</v>
      </c>
      <c r="S92" s="248" t="s">
        <v>174</v>
      </c>
      <c r="T92" s="248" t="s">
        <v>726</v>
      </c>
      <c r="U92" s="248">
        <v>2113</v>
      </c>
      <c r="V92" s="248" t="s">
        <v>699</v>
      </c>
    </row>
    <row r="93" spans="1:22" s="248" customFormat="1" x14ac:dyDescent="0.25">
      <c r="A93" s="253" t="s">
        <v>808</v>
      </c>
      <c r="B93" s="254">
        <v>57233</v>
      </c>
      <c r="C93" s="255">
        <v>1621482</v>
      </c>
      <c r="D93" s="255">
        <v>750150</v>
      </c>
      <c r="E93" s="255">
        <v>0</v>
      </c>
      <c r="F93" s="255">
        <v>0</v>
      </c>
      <c r="G93" s="255">
        <v>104.3</v>
      </c>
      <c r="H93" s="255">
        <v>48.25</v>
      </c>
      <c r="I93" s="256" t="s">
        <v>59</v>
      </c>
      <c r="J93" s="256" t="s">
        <v>693</v>
      </c>
      <c r="K93" s="256" t="s">
        <v>59</v>
      </c>
      <c r="L93" s="256" t="s">
        <v>741</v>
      </c>
      <c r="M93" s="256" t="s">
        <v>694</v>
      </c>
      <c r="N93" s="256"/>
      <c r="O93" s="256" t="s">
        <v>686</v>
      </c>
      <c r="P93" s="256" t="s">
        <v>687</v>
      </c>
      <c r="Q93" s="256" t="s">
        <v>701</v>
      </c>
      <c r="R93" s="248" t="s">
        <v>808</v>
      </c>
      <c r="S93" s="248" t="s">
        <v>216</v>
      </c>
      <c r="T93" s="248" t="s">
        <v>689</v>
      </c>
      <c r="U93" s="248">
        <v>54904</v>
      </c>
      <c r="V93" s="248" t="s">
        <v>723</v>
      </c>
    </row>
    <row r="94" spans="1:22" s="248" customFormat="1" x14ac:dyDescent="0.25">
      <c r="A94" s="253" t="s">
        <v>809</v>
      </c>
      <c r="B94" s="254">
        <v>731424</v>
      </c>
      <c r="C94" s="255">
        <v>20420417</v>
      </c>
      <c r="D94" s="255">
        <v>8678793</v>
      </c>
      <c r="E94" s="255">
        <v>65.22</v>
      </c>
      <c r="F94" s="255">
        <v>27.72</v>
      </c>
      <c r="G94" s="255">
        <v>68.97</v>
      </c>
      <c r="H94" s="255">
        <v>29.31</v>
      </c>
      <c r="I94" s="256" t="s">
        <v>59</v>
      </c>
      <c r="J94" s="256" t="s">
        <v>693</v>
      </c>
      <c r="K94" s="256" t="s">
        <v>694</v>
      </c>
      <c r="L94" s="256"/>
      <c r="M94" s="256" t="s">
        <v>694</v>
      </c>
      <c r="N94" s="256"/>
      <c r="O94" s="256" t="s">
        <v>686</v>
      </c>
      <c r="P94" s="256" t="s">
        <v>687</v>
      </c>
      <c r="Q94" s="256" t="s">
        <v>697</v>
      </c>
      <c r="R94" s="248" t="s">
        <v>809</v>
      </c>
      <c r="S94" s="248" t="s">
        <v>208</v>
      </c>
      <c r="T94" s="248" t="s">
        <v>702</v>
      </c>
      <c r="U94" s="248">
        <v>674658</v>
      </c>
      <c r="V94" s="248" t="s">
        <v>723</v>
      </c>
    </row>
    <row r="95" spans="1:22" s="248" customFormat="1" x14ac:dyDescent="0.25">
      <c r="A95" s="253" t="s">
        <v>810</v>
      </c>
      <c r="B95" s="254">
        <v>5760</v>
      </c>
      <c r="C95" s="255">
        <v>558001</v>
      </c>
      <c r="D95" s="255">
        <v>72731.3</v>
      </c>
      <c r="E95" s="255">
        <v>210.09073795180723</v>
      </c>
      <c r="F95" s="255">
        <v>27.383772590361446</v>
      </c>
      <c r="G95" s="255">
        <v>0</v>
      </c>
      <c r="H95" s="255">
        <v>0</v>
      </c>
      <c r="I95" s="256" t="s">
        <v>59</v>
      </c>
      <c r="J95" s="256" t="s">
        <v>693</v>
      </c>
      <c r="K95" s="256" t="s">
        <v>59</v>
      </c>
      <c r="L95" s="256" t="s">
        <v>693</v>
      </c>
      <c r="M95" s="256"/>
      <c r="N95" s="256"/>
      <c r="O95" s="256" t="s">
        <v>686</v>
      </c>
      <c r="P95" s="256" t="s">
        <v>687</v>
      </c>
      <c r="Q95" s="256" t="s">
        <v>688</v>
      </c>
      <c r="R95" s="248" t="s">
        <v>810</v>
      </c>
      <c r="S95" s="248" t="s">
        <v>185</v>
      </c>
      <c r="T95" s="248" t="s">
        <v>702</v>
      </c>
      <c r="U95" s="248">
        <v>5680</v>
      </c>
      <c r="V95" s="248" t="s">
        <v>718</v>
      </c>
    </row>
    <row r="96" spans="1:22" s="248" customFormat="1" x14ac:dyDescent="0.25">
      <c r="A96" s="253" t="s">
        <v>811</v>
      </c>
      <c r="B96" s="254">
        <v>113</v>
      </c>
      <c r="C96" s="255">
        <v>0</v>
      </c>
      <c r="D96" s="255">
        <v>0</v>
      </c>
      <c r="E96" s="255">
        <v>0</v>
      </c>
      <c r="F96" s="255">
        <v>0</v>
      </c>
      <c r="G96" s="255">
        <v>0</v>
      </c>
      <c r="H96" s="255">
        <v>0</v>
      </c>
      <c r="I96" s="256" t="s">
        <v>692</v>
      </c>
      <c r="J96" s="256" t="s">
        <v>693</v>
      </c>
      <c r="K96" s="256" t="s">
        <v>694</v>
      </c>
      <c r="L96" s="256"/>
      <c r="M96" s="256"/>
      <c r="N96" s="256"/>
      <c r="O96" s="256" t="s">
        <v>686</v>
      </c>
      <c r="P96" s="256" t="s">
        <v>687</v>
      </c>
      <c r="Q96" s="256" t="s">
        <v>688</v>
      </c>
      <c r="R96" s="248" t="s">
        <v>811</v>
      </c>
      <c r="S96" s="257" t="s">
        <v>229</v>
      </c>
      <c r="T96" s="248" t="s">
        <v>751</v>
      </c>
      <c r="U96" s="248">
        <v>184</v>
      </c>
      <c r="V96" s="248" t="s">
        <v>699</v>
      </c>
    </row>
    <row r="97" spans="1:22" s="248" customFormat="1" x14ac:dyDescent="0.25">
      <c r="A97" s="253" t="s">
        <v>812</v>
      </c>
      <c r="B97" s="254">
        <v>3563</v>
      </c>
      <c r="C97" s="255">
        <v>195000</v>
      </c>
      <c r="D97" s="255">
        <v>0</v>
      </c>
      <c r="E97" s="255">
        <v>110.92</v>
      </c>
      <c r="F97" s="255">
        <v>0</v>
      </c>
      <c r="G97" s="255">
        <v>134.02000000000001</v>
      </c>
      <c r="H97" s="255">
        <v>0</v>
      </c>
      <c r="I97" s="256" t="s">
        <v>692</v>
      </c>
      <c r="J97" s="256" t="s">
        <v>693</v>
      </c>
      <c r="K97" s="256" t="s">
        <v>692</v>
      </c>
      <c r="L97" s="256" t="s">
        <v>693</v>
      </c>
      <c r="M97" s="256" t="s">
        <v>694</v>
      </c>
      <c r="N97" s="256" t="s">
        <v>741</v>
      </c>
      <c r="O97" s="256" t="s">
        <v>686</v>
      </c>
      <c r="P97" s="256" t="s">
        <v>687</v>
      </c>
      <c r="Q97" s="256" t="s">
        <v>712</v>
      </c>
      <c r="R97" s="248" t="s">
        <v>812</v>
      </c>
      <c r="S97" s="248" t="s">
        <v>228</v>
      </c>
      <c r="T97" s="248" t="s">
        <v>702</v>
      </c>
      <c r="U97" s="248">
        <v>4298</v>
      </c>
      <c r="V97" s="248" t="s">
        <v>690</v>
      </c>
    </row>
    <row r="98" spans="1:22" s="248" customFormat="1" x14ac:dyDescent="0.25">
      <c r="A98" s="253" t="s">
        <v>813</v>
      </c>
      <c r="B98" s="254">
        <v>820</v>
      </c>
      <c r="C98" s="255">
        <v>28000</v>
      </c>
      <c r="D98" s="255">
        <v>0</v>
      </c>
      <c r="E98" s="255">
        <v>0</v>
      </c>
      <c r="F98" s="255">
        <v>0</v>
      </c>
      <c r="G98" s="255">
        <v>95.89</v>
      </c>
      <c r="H98" s="255">
        <v>0</v>
      </c>
      <c r="I98" s="256" t="s">
        <v>59</v>
      </c>
      <c r="J98" s="256" t="s">
        <v>685</v>
      </c>
      <c r="K98" s="256" t="s">
        <v>694</v>
      </c>
      <c r="L98" s="256" t="s">
        <v>707</v>
      </c>
      <c r="M98" s="256" t="s">
        <v>694</v>
      </c>
      <c r="N98" s="256" t="s">
        <v>707</v>
      </c>
      <c r="O98" s="256" t="s">
        <v>686</v>
      </c>
      <c r="P98" s="256" t="s">
        <v>687</v>
      </c>
      <c r="Q98" s="256" t="s">
        <v>688</v>
      </c>
      <c r="R98" s="248" t="s">
        <v>813</v>
      </c>
      <c r="S98" s="248" t="s">
        <v>158</v>
      </c>
      <c r="T98" s="248" t="s">
        <v>696</v>
      </c>
      <c r="U98" s="248">
        <v>707</v>
      </c>
      <c r="V98" s="248" t="s">
        <v>699</v>
      </c>
    </row>
    <row r="99" spans="1:22" s="248" customFormat="1" x14ac:dyDescent="0.25">
      <c r="A99" s="253" t="s">
        <v>814</v>
      </c>
      <c r="B99" s="254">
        <v>1352</v>
      </c>
      <c r="C99" s="255">
        <v>53895.24</v>
      </c>
      <c r="D99" s="255">
        <v>0</v>
      </c>
      <c r="E99" s="255">
        <v>78.010000000000005</v>
      </c>
      <c r="F99" s="255">
        <v>0</v>
      </c>
      <c r="G99" s="255">
        <v>0</v>
      </c>
      <c r="H99" s="255">
        <v>0</v>
      </c>
      <c r="I99" s="256"/>
      <c r="J99" s="256"/>
      <c r="K99" s="256"/>
      <c r="L99" s="256"/>
      <c r="M99" s="256"/>
      <c r="N99" s="256"/>
      <c r="O99" s="256" t="s">
        <v>686</v>
      </c>
      <c r="P99" s="256" t="s">
        <v>686</v>
      </c>
      <c r="Q99" s="256"/>
      <c r="R99" s="248" t="s">
        <v>814</v>
      </c>
      <c r="S99" s="248" t="s">
        <v>168</v>
      </c>
      <c r="T99" s="248" t="s">
        <v>779</v>
      </c>
      <c r="U99" s="248">
        <v>1106</v>
      </c>
      <c r="V99" s="248" t="s">
        <v>699</v>
      </c>
    </row>
    <row r="100" spans="1:22" s="248" customFormat="1" x14ac:dyDescent="0.25">
      <c r="A100" s="253" t="s">
        <v>815</v>
      </c>
      <c r="B100" s="254">
        <v>837</v>
      </c>
      <c r="C100" s="255">
        <v>55130</v>
      </c>
      <c r="D100" s="255">
        <v>0</v>
      </c>
      <c r="E100" s="255">
        <v>100</v>
      </c>
      <c r="F100" s="255">
        <v>0</v>
      </c>
      <c r="G100" s="255">
        <v>0</v>
      </c>
      <c r="H100" s="255">
        <v>0</v>
      </c>
      <c r="I100" s="256" t="s">
        <v>692</v>
      </c>
      <c r="J100" s="256" t="s">
        <v>693</v>
      </c>
      <c r="K100" s="256" t="s">
        <v>692</v>
      </c>
      <c r="L100" s="256" t="s">
        <v>693</v>
      </c>
      <c r="M100" s="256" t="s">
        <v>694</v>
      </c>
      <c r="N100" s="256"/>
      <c r="O100" s="256" t="s">
        <v>686</v>
      </c>
      <c r="P100" s="256" t="s">
        <v>687</v>
      </c>
      <c r="Q100" s="256"/>
      <c r="R100" s="248" t="s">
        <v>815</v>
      </c>
      <c r="S100" s="248" t="s">
        <v>160</v>
      </c>
      <c r="T100" s="248" t="s">
        <v>762</v>
      </c>
      <c r="U100" s="248">
        <v>765</v>
      </c>
      <c r="V100" s="248" t="s">
        <v>699</v>
      </c>
    </row>
    <row r="101" spans="1:22" s="248" customFormat="1" x14ac:dyDescent="0.25">
      <c r="A101" s="253" t="s">
        <v>816</v>
      </c>
      <c r="B101" s="254">
        <v>16116</v>
      </c>
      <c r="C101" s="255">
        <v>541084</v>
      </c>
      <c r="D101" s="255">
        <v>164238</v>
      </c>
      <c r="E101" s="255">
        <v>96.78</v>
      </c>
      <c r="F101" s="255">
        <v>29.38</v>
      </c>
      <c r="G101" s="255">
        <v>119.76</v>
      </c>
      <c r="H101" s="255">
        <v>36.35</v>
      </c>
      <c r="I101" s="256" t="s">
        <v>692</v>
      </c>
      <c r="J101" s="256" t="s">
        <v>693</v>
      </c>
      <c r="K101" s="256" t="s">
        <v>694</v>
      </c>
      <c r="L101" s="256"/>
      <c r="M101" s="256" t="s">
        <v>694</v>
      </c>
      <c r="N101" s="256"/>
      <c r="O101" s="256" t="s">
        <v>686</v>
      </c>
      <c r="P101" s="256" t="s">
        <v>687</v>
      </c>
      <c r="Q101" s="256" t="s">
        <v>701</v>
      </c>
      <c r="R101" s="248" t="s">
        <v>816</v>
      </c>
      <c r="S101" s="248" t="s">
        <v>199</v>
      </c>
      <c r="T101" s="248" t="s">
        <v>689</v>
      </c>
      <c r="U101" s="248">
        <v>12908</v>
      </c>
      <c r="V101" s="248" t="s">
        <v>703</v>
      </c>
    </row>
    <row r="102" spans="1:22" s="248" customFormat="1" x14ac:dyDescent="0.25">
      <c r="A102" s="253" t="s">
        <v>817</v>
      </c>
      <c r="B102" s="254">
        <v>18627</v>
      </c>
      <c r="C102" s="255">
        <v>981198</v>
      </c>
      <c r="D102" s="255">
        <v>13846</v>
      </c>
      <c r="E102" s="255">
        <v>165.74</v>
      </c>
      <c r="F102" s="255">
        <v>2.34</v>
      </c>
      <c r="G102" s="255">
        <v>162.61000000000001</v>
      </c>
      <c r="H102" s="255">
        <v>148.88</v>
      </c>
      <c r="I102" s="256" t="s">
        <v>692</v>
      </c>
      <c r="J102" s="256" t="s">
        <v>693</v>
      </c>
      <c r="K102" s="256" t="s">
        <v>694</v>
      </c>
      <c r="L102" s="256"/>
      <c r="M102" s="256" t="s">
        <v>694</v>
      </c>
      <c r="N102" s="256"/>
      <c r="O102" s="256" t="s">
        <v>686</v>
      </c>
      <c r="P102" s="256" t="s">
        <v>687</v>
      </c>
      <c r="Q102" s="256" t="s">
        <v>701</v>
      </c>
      <c r="R102" s="248" t="s">
        <v>817</v>
      </c>
      <c r="S102" s="248" t="s">
        <v>183</v>
      </c>
      <c r="T102" s="248" t="s">
        <v>754</v>
      </c>
      <c r="U102" s="248">
        <v>17902</v>
      </c>
      <c r="V102" s="248" t="s">
        <v>703</v>
      </c>
    </row>
    <row r="103" spans="1:22" s="248" customFormat="1" x14ac:dyDescent="0.25">
      <c r="A103" s="253" t="s">
        <v>173</v>
      </c>
      <c r="B103" s="254">
        <v>871</v>
      </c>
      <c r="C103" s="255">
        <v>32960</v>
      </c>
      <c r="D103" s="255">
        <v>9299</v>
      </c>
      <c r="E103" s="255">
        <v>96</v>
      </c>
      <c r="F103" s="255">
        <v>27</v>
      </c>
      <c r="G103" s="255">
        <v>120</v>
      </c>
      <c r="H103" s="255">
        <v>34</v>
      </c>
      <c r="I103" s="256" t="s">
        <v>692</v>
      </c>
      <c r="J103" s="256" t="s">
        <v>693</v>
      </c>
      <c r="K103" s="256" t="s">
        <v>694</v>
      </c>
      <c r="L103" s="256"/>
      <c r="M103" s="256" t="s">
        <v>694</v>
      </c>
      <c r="N103" s="256"/>
      <c r="O103" s="256" t="s">
        <v>686</v>
      </c>
      <c r="P103" s="256" t="s">
        <v>687</v>
      </c>
      <c r="Q103" s="256" t="s">
        <v>701</v>
      </c>
      <c r="R103" s="248" t="s">
        <v>173</v>
      </c>
      <c r="S103" s="248" t="s">
        <v>228</v>
      </c>
      <c r="T103" s="248" t="s">
        <v>702</v>
      </c>
      <c r="U103" s="248">
        <v>828</v>
      </c>
      <c r="V103" s="248" t="s">
        <v>699</v>
      </c>
    </row>
    <row r="104" spans="1:22" s="248" customFormat="1" x14ac:dyDescent="0.25">
      <c r="A104" s="253" t="s">
        <v>818</v>
      </c>
      <c r="B104" s="254">
        <v>8639</v>
      </c>
      <c r="C104" s="255">
        <v>326181.95</v>
      </c>
      <c r="D104" s="255">
        <v>176524.05</v>
      </c>
      <c r="E104" s="255">
        <v>0</v>
      </c>
      <c r="F104" s="255">
        <v>0</v>
      </c>
      <c r="G104" s="255">
        <v>32.86</v>
      </c>
      <c r="H104" s="255">
        <v>17.79</v>
      </c>
      <c r="I104" s="256" t="s">
        <v>59</v>
      </c>
      <c r="J104" s="256" t="s">
        <v>693</v>
      </c>
      <c r="K104" s="256" t="s">
        <v>59</v>
      </c>
      <c r="L104" s="256" t="s">
        <v>741</v>
      </c>
      <c r="M104" s="256" t="s">
        <v>694</v>
      </c>
      <c r="N104" s="256" t="s">
        <v>707</v>
      </c>
      <c r="O104" s="256" t="s">
        <v>686</v>
      </c>
      <c r="P104" s="256" t="s">
        <v>687</v>
      </c>
      <c r="Q104" s="256" t="s">
        <v>701</v>
      </c>
      <c r="R104" s="248" t="s">
        <v>818</v>
      </c>
      <c r="S104" s="248" t="s">
        <v>230</v>
      </c>
      <c r="T104" s="248" t="s">
        <v>710</v>
      </c>
      <c r="U104" s="248">
        <v>8805</v>
      </c>
      <c r="V104" s="248" t="s">
        <v>718</v>
      </c>
    </row>
    <row r="105" spans="1:22" s="248" customFormat="1" x14ac:dyDescent="0.25">
      <c r="A105" s="253" t="s">
        <v>11</v>
      </c>
      <c r="B105" s="254">
        <v>1223</v>
      </c>
      <c r="C105" s="255">
        <v>38327.300000000003</v>
      </c>
      <c r="D105" s="255">
        <v>0</v>
      </c>
      <c r="E105" s="255">
        <v>75.3</v>
      </c>
      <c r="F105" s="255">
        <v>0</v>
      </c>
      <c r="G105" s="255">
        <v>43.06</v>
      </c>
      <c r="H105" s="255">
        <v>0</v>
      </c>
      <c r="I105" s="256" t="s">
        <v>59</v>
      </c>
      <c r="J105" s="256" t="s">
        <v>693</v>
      </c>
      <c r="K105" s="256" t="s">
        <v>694</v>
      </c>
      <c r="L105" s="256"/>
      <c r="M105" s="256" t="s">
        <v>694</v>
      </c>
      <c r="N105" s="256"/>
      <c r="O105" s="256" t="s">
        <v>686</v>
      </c>
      <c r="P105" s="256" t="s">
        <v>687</v>
      </c>
      <c r="Q105" s="256" t="s">
        <v>688</v>
      </c>
      <c r="R105" s="248" t="s">
        <v>11</v>
      </c>
      <c r="S105" s="257" t="s">
        <v>193</v>
      </c>
      <c r="T105" s="248" t="s">
        <v>708</v>
      </c>
      <c r="U105" s="248">
        <v>1372</v>
      </c>
      <c r="V105" s="248" t="s">
        <v>699</v>
      </c>
    </row>
    <row r="106" spans="1:22" s="248" customFormat="1" x14ac:dyDescent="0.25">
      <c r="A106" s="253" t="s">
        <v>819</v>
      </c>
      <c r="B106" s="254">
        <v>2112</v>
      </c>
      <c r="C106" s="255">
        <v>91000</v>
      </c>
      <c r="D106" s="255">
        <v>3600</v>
      </c>
      <c r="E106" s="255">
        <v>98.91</v>
      </c>
      <c r="F106" s="255">
        <v>3.91</v>
      </c>
      <c r="G106" s="255">
        <v>120.69</v>
      </c>
      <c r="H106" s="255">
        <v>4.7699999999999996</v>
      </c>
      <c r="I106" s="256" t="s">
        <v>692</v>
      </c>
      <c r="J106" s="256" t="s">
        <v>693</v>
      </c>
      <c r="K106" s="256" t="s">
        <v>740</v>
      </c>
      <c r="L106" s="256" t="s">
        <v>741</v>
      </c>
      <c r="M106" s="256" t="s">
        <v>694</v>
      </c>
      <c r="N106" s="256"/>
      <c r="O106" s="256" t="s">
        <v>686</v>
      </c>
      <c r="P106" s="256" t="s">
        <v>687</v>
      </c>
      <c r="Q106" s="256" t="s">
        <v>701</v>
      </c>
      <c r="R106" s="248" t="s">
        <v>819</v>
      </c>
      <c r="S106" s="248" t="s">
        <v>192</v>
      </c>
      <c r="T106" s="248" t="s">
        <v>710</v>
      </c>
      <c r="U106" s="248">
        <v>2074</v>
      </c>
      <c r="V106" s="248" t="s">
        <v>699</v>
      </c>
    </row>
    <row r="107" spans="1:22" s="248" customFormat="1" x14ac:dyDescent="0.25">
      <c r="A107" s="253" t="s">
        <v>820</v>
      </c>
      <c r="B107" s="254">
        <v>413</v>
      </c>
      <c r="C107" s="255">
        <v>0</v>
      </c>
      <c r="D107" s="255">
        <v>0</v>
      </c>
      <c r="E107" s="255">
        <v>0</v>
      </c>
      <c r="F107" s="255">
        <v>0</v>
      </c>
      <c r="G107" s="255">
        <v>0</v>
      </c>
      <c r="H107" s="255">
        <v>0</v>
      </c>
      <c r="I107" s="256"/>
      <c r="J107" s="256"/>
      <c r="K107" s="256"/>
      <c r="L107" s="256"/>
      <c r="M107" s="256"/>
      <c r="N107" s="256"/>
      <c r="O107" s="256" t="s">
        <v>686</v>
      </c>
      <c r="P107" s="256" t="s">
        <v>686</v>
      </c>
      <c r="Q107" s="256"/>
      <c r="R107" s="248" t="s">
        <v>820</v>
      </c>
      <c r="S107" s="248" t="s">
        <v>195</v>
      </c>
      <c r="T107" s="248" t="s">
        <v>696</v>
      </c>
      <c r="U107" s="248">
        <v>326</v>
      </c>
      <c r="V107" s="248" t="s">
        <v>699</v>
      </c>
    </row>
    <row r="108" spans="1:22" s="248" customFormat="1" x14ac:dyDescent="0.25">
      <c r="A108" s="253" t="s">
        <v>821</v>
      </c>
      <c r="B108" s="254">
        <v>204</v>
      </c>
      <c r="C108" s="255">
        <v>11563.56</v>
      </c>
      <c r="D108" s="255">
        <v>0</v>
      </c>
      <c r="E108" s="255">
        <v>89.64</v>
      </c>
      <c r="F108" s="255">
        <v>0</v>
      </c>
      <c r="G108" s="255">
        <v>0</v>
      </c>
      <c r="H108" s="255">
        <v>0</v>
      </c>
      <c r="I108" s="256" t="s">
        <v>692</v>
      </c>
      <c r="J108" s="256" t="s">
        <v>693</v>
      </c>
      <c r="K108" s="256" t="s">
        <v>692</v>
      </c>
      <c r="L108" s="256" t="s">
        <v>741</v>
      </c>
      <c r="M108" s="256"/>
      <c r="N108" s="256"/>
      <c r="O108" s="256" t="s">
        <v>686</v>
      </c>
      <c r="P108" s="256" t="s">
        <v>687</v>
      </c>
      <c r="Q108" s="256" t="s">
        <v>688</v>
      </c>
      <c r="R108" s="248" t="s">
        <v>821</v>
      </c>
      <c r="S108" s="248" t="s">
        <v>159</v>
      </c>
      <c r="T108" s="248" t="s">
        <v>696</v>
      </c>
      <c r="U108" s="248">
        <v>210</v>
      </c>
      <c r="V108" s="248" t="s">
        <v>699</v>
      </c>
    </row>
    <row r="109" spans="1:22" s="248" customFormat="1" x14ac:dyDescent="0.25">
      <c r="A109" s="253" t="s">
        <v>822</v>
      </c>
      <c r="B109" s="254">
        <v>891</v>
      </c>
      <c r="C109" s="255">
        <v>0</v>
      </c>
      <c r="D109" s="255">
        <v>0</v>
      </c>
      <c r="E109" s="255">
        <v>0</v>
      </c>
      <c r="F109" s="255">
        <v>0</v>
      </c>
      <c r="G109" s="255">
        <v>0</v>
      </c>
      <c r="H109" s="255">
        <v>0</v>
      </c>
      <c r="I109" s="256" t="s">
        <v>694</v>
      </c>
      <c r="J109" s="256"/>
      <c r="K109" s="256" t="s">
        <v>694</v>
      </c>
      <c r="L109" s="256"/>
      <c r="M109" s="256" t="s">
        <v>694</v>
      </c>
      <c r="N109" s="256"/>
      <c r="O109" s="256" t="s">
        <v>686</v>
      </c>
      <c r="P109" s="256" t="s">
        <v>686</v>
      </c>
      <c r="Q109" s="256"/>
      <c r="R109" s="248" t="s">
        <v>822</v>
      </c>
      <c r="S109" s="248" t="s">
        <v>823</v>
      </c>
      <c r="T109" s="248" t="s">
        <v>700</v>
      </c>
      <c r="U109" s="248">
        <v>867</v>
      </c>
      <c r="V109" s="248" t="s">
        <v>699</v>
      </c>
    </row>
    <row r="110" spans="1:22" s="248" customFormat="1" x14ac:dyDescent="0.25">
      <c r="A110" s="253" t="s">
        <v>174</v>
      </c>
      <c r="B110" s="254">
        <v>999</v>
      </c>
      <c r="C110" s="255">
        <v>55300</v>
      </c>
      <c r="D110" s="255">
        <v>0</v>
      </c>
      <c r="E110" s="255">
        <v>0</v>
      </c>
      <c r="F110" s="255">
        <v>0</v>
      </c>
      <c r="G110" s="255">
        <v>151</v>
      </c>
      <c r="H110" s="255">
        <v>0</v>
      </c>
      <c r="I110" s="256" t="s">
        <v>692</v>
      </c>
      <c r="J110" s="256" t="s">
        <v>693</v>
      </c>
      <c r="K110" s="256" t="s">
        <v>692</v>
      </c>
      <c r="L110" s="256" t="s">
        <v>741</v>
      </c>
      <c r="M110" s="256" t="s">
        <v>692</v>
      </c>
      <c r="N110" s="256" t="s">
        <v>741</v>
      </c>
      <c r="O110" s="256" t="s">
        <v>686</v>
      </c>
      <c r="P110" s="256" t="s">
        <v>687</v>
      </c>
      <c r="Q110" s="256" t="s">
        <v>688</v>
      </c>
      <c r="R110" s="248" t="s">
        <v>174</v>
      </c>
      <c r="S110" s="257" t="s">
        <v>223</v>
      </c>
      <c r="T110" s="248" t="s">
        <v>751</v>
      </c>
      <c r="U110" s="248">
        <v>1056</v>
      </c>
      <c r="V110" s="248" t="s">
        <v>699</v>
      </c>
    </row>
    <row r="111" spans="1:22" s="248" customFormat="1" x14ac:dyDescent="0.25">
      <c r="A111" s="253" t="s">
        <v>824</v>
      </c>
      <c r="B111" s="254">
        <v>91</v>
      </c>
      <c r="C111" s="255">
        <v>0</v>
      </c>
      <c r="D111" s="255">
        <v>0</v>
      </c>
      <c r="E111" s="255">
        <v>0</v>
      </c>
      <c r="F111" s="255">
        <v>0</v>
      </c>
      <c r="G111" s="255">
        <v>0</v>
      </c>
      <c r="H111" s="255">
        <v>0</v>
      </c>
      <c r="I111" s="256"/>
      <c r="J111" s="256"/>
      <c r="K111" s="256"/>
      <c r="L111" s="256"/>
      <c r="M111" s="256"/>
      <c r="N111" s="256"/>
      <c r="O111" s="256" t="s">
        <v>686</v>
      </c>
      <c r="P111" s="256" t="s">
        <v>686</v>
      </c>
      <c r="Q111" s="256"/>
      <c r="R111" s="248" t="s">
        <v>824</v>
      </c>
      <c r="S111" s="248" t="s">
        <v>195</v>
      </c>
      <c r="T111" s="248" t="s">
        <v>696</v>
      </c>
      <c r="U111" s="248">
        <v>71</v>
      </c>
      <c r="V111" s="248" t="s">
        <v>699</v>
      </c>
    </row>
    <row r="112" spans="1:22" s="248" customFormat="1" x14ac:dyDescent="0.25">
      <c r="A112" s="253" t="s">
        <v>825</v>
      </c>
      <c r="B112" s="254">
        <v>79066</v>
      </c>
      <c r="C112" s="255">
        <v>3072676</v>
      </c>
      <c r="D112" s="255">
        <v>0</v>
      </c>
      <c r="E112" s="255">
        <v>112</v>
      </c>
      <c r="F112" s="255">
        <v>0</v>
      </c>
      <c r="G112" s="255">
        <v>119</v>
      </c>
      <c r="H112" s="255">
        <v>0</v>
      </c>
      <c r="I112" s="256" t="s">
        <v>692</v>
      </c>
      <c r="J112" s="256" t="s">
        <v>693</v>
      </c>
      <c r="K112" s="256" t="s">
        <v>694</v>
      </c>
      <c r="L112" s="256" t="s">
        <v>741</v>
      </c>
      <c r="M112" s="256" t="s">
        <v>694</v>
      </c>
      <c r="N112" s="256" t="s">
        <v>741</v>
      </c>
      <c r="O112" s="256" t="s">
        <v>686</v>
      </c>
      <c r="P112" s="256" t="s">
        <v>687</v>
      </c>
      <c r="Q112" s="256" t="s">
        <v>701</v>
      </c>
      <c r="R112" s="248" t="s">
        <v>825</v>
      </c>
      <c r="S112" s="248" t="s">
        <v>164</v>
      </c>
      <c r="T112" s="248" t="s">
        <v>702</v>
      </c>
      <c r="U112" s="248">
        <v>71071</v>
      </c>
      <c r="V112" s="248" t="s">
        <v>723</v>
      </c>
    </row>
    <row r="113" spans="1:22" s="248" customFormat="1" x14ac:dyDescent="0.25">
      <c r="A113" s="253" t="s">
        <v>826</v>
      </c>
      <c r="B113" s="254">
        <v>294</v>
      </c>
      <c r="C113" s="255">
        <v>15270.24</v>
      </c>
      <c r="D113" s="255">
        <v>0</v>
      </c>
      <c r="E113" s="255">
        <v>131.63999999999999</v>
      </c>
      <c r="F113" s="255">
        <v>0</v>
      </c>
      <c r="G113" s="255">
        <v>0</v>
      </c>
      <c r="H113" s="255">
        <v>0</v>
      </c>
      <c r="I113" s="256" t="s">
        <v>692</v>
      </c>
      <c r="J113" s="256" t="s">
        <v>693</v>
      </c>
      <c r="K113" s="256" t="s">
        <v>692</v>
      </c>
      <c r="L113" s="256" t="s">
        <v>693</v>
      </c>
      <c r="M113" s="256" t="s">
        <v>694</v>
      </c>
      <c r="N113" s="256"/>
      <c r="O113" s="256" t="s">
        <v>686</v>
      </c>
      <c r="P113" s="256" t="s">
        <v>687</v>
      </c>
      <c r="Q113" s="256" t="s">
        <v>701</v>
      </c>
      <c r="R113" s="248" t="s">
        <v>826</v>
      </c>
      <c r="S113" s="248" t="s">
        <v>182</v>
      </c>
      <c r="T113" s="248" t="s">
        <v>735</v>
      </c>
      <c r="U113" s="248">
        <v>342</v>
      </c>
      <c r="V113" s="248" t="s">
        <v>699</v>
      </c>
    </row>
    <row r="114" spans="1:22" s="248" customFormat="1" x14ac:dyDescent="0.25">
      <c r="A114" s="253" t="s">
        <v>827</v>
      </c>
      <c r="B114" s="254">
        <v>1669</v>
      </c>
      <c r="C114" s="255">
        <v>58457.58</v>
      </c>
      <c r="D114" s="255">
        <v>0</v>
      </c>
      <c r="E114" s="255">
        <v>86.86</v>
      </c>
      <c r="F114" s="255">
        <v>0</v>
      </c>
      <c r="G114" s="255">
        <v>104.76</v>
      </c>
      <c r="H114" s="255">
        <v>0</v>
      </c>
      <c r="I114" s="256" t="s">
        <v>692</v>
      </c>
      <c r="J114" s="256" t="s">
        <v>693</v>
      </c>
      <c r="K114" s="256" t="s">
        <v>692</v>
      </c>
      <c r="L114" s="256" t="s">
        <v>741</v>
      </c>
      <c r="M114" s="256" t="s">
        <v>692</v>
      </c>
      <c r="N114" s="256" t="s">
        <v>741</v>
      </c>
      <c r="O114" s="256" t="s">
        <v>686</v>
      </c>
      <c r="P114" s="256" t="s">
        <v>687</v>
      </c>
      <c r="Q114" s="256" t="s">
        <v>712</v>
      </c>
      <c r="R114" s="248" t="s">
        <v>827</v>
      </c>
      <c r="S114" s="248" t="s">
        <v>163</v>
      </c>
      <c r="T114" s="248" t="s">
        <v>779</v>
      </c>
      <c r="U114" s="248">
        <v>1847</v>
      </c>
      <c r="V114" s="248" t="s">
        <v>699</v>
      </c>
    </row>
    <row r="115" spans="1:22" s="248" customFormat="1" x14ac:dyDescent="0.25">
      <c r="A115" s="253" t="s">
        <v>828</v>
      </c>
      <c r="B115" s="254">
        <v>8165</v>
      </c>
      <c r="C115" s="255">
        <v>298153</v>
      </c>
      <c r="D115" s="255">
        <v>97350</v>
      </c>
      <c r="E115" s="255">
        <v>88.24</v>
      </c>
      <c r="F115" s="255">
        <v>30.66</v>
      </c>
      <c r="G115" s="255">
        <v>101.27</v>
      </c>
      <c r="H115" s="255">
        <v>33.07</v>
      </c>
      <c r="I115" s="256" t="s">
        <v>59</v>
      </c>
      <c r="J115" s="256" t="s">
        <v>693</v>
      </c>
      <c r="K115" s="256" t="s">
        <v>59</v>
      </c>
      <c r="L115" s="256" t="s">
        <v>707</v>
      </c>
      <c r="M115" s="256"/>
      <c r="N115" s="256"/>
      <c r="O115" s="256" t="s">
        <v>686</v>
      </c>
      <c r="P115" s="256" t="s">
        <v>687</v>
      </c>
      <c r="Q115" s="256" t="s">
        <v>701</v>
      </c>
      <c r="R115" s="248" t="s">
        <v>828</v>
      </c>
      <c r="S115" s="248" t="s">
        <v>168</v>
      </c>
      <c r="T115" s="248" t="s">
        <v>779</v>
      </c>
      <c r="U115" s="248">
        <v>7922</v>
      </c>
      <c r="V115" s="248" t="s">
        <v>718</v>
      </c>
    </row>
    <row r="116" spans="1:22" s="248" customFormat="1" x14ac:dyDescent="0.25">
      <c r="A116" s="253" t="s">
        <v>829</v>
      </c>
      <c r="B116" s="254">
        <v>836</v>
      </c>
      <c r="C116" s="255">
        <v>0</v>
      </c>
      <c r="D116" s="255">
        <v>0</v>
      </c>
      <c r="E116" s="255">
        <v>0</v>
      </c>
      <c r="F116" s="255">
        <v>0</v>
      </c>
      <c r="G116" s="255">
        <v>0</v>
      </c>
      <c r="H116" s="255">
        <v>0</v>
      </c>
      <c r="I116" s="256"/>
      <c r="J116" s="256"/>
      <c r="K116" s="256"/>
      <c r="L116" s="256"/>
      <c r="M116" s="256"/>
      <c r="N116" s="256"/>
      <c r="O116" s="256" t="s">
        <v>686</v>
      </c>
      <c r="P116" s="256" t="s">
        <v>686</v>
      </c>
      <c r="Q116" s="256"/>
      <c r="R116" s="248" t="s">
        <v>829</v>
      </c>
      <c r="S116" s="248" t="s">
        <v>214</v>
      </c>
      <c r="T116" s="248" t="s">
        <v>735</v>
      </c>
      <c r="U116" s="248">
        <v>705</v>
      </c>
      <c r="V116" s="248" t="s">
        <v>699</v>
      </c>
    </row>
    <row r="117" spans="1:22" s="248" customFormat="1" x14ac:dyDescent="0.25">
      <c r="A117" s="253" t="s">
        <v>830</v>
      </c>
      <c r="B117" s="254">
        <v>960</v>
      </c>
      <c r="C117" s="255">
        <v>37224</v>
      </c>
      <c r="D117" s="255">
        <v>0</v>
      </c>
      <c r="E117" s="255">
        <v>84.6</v>
      </c>
      <c r="F117" s="255">
        <v>0</v>
      </c>
      <c r="G117" s="255">
        <v>93.61</v>
      </c>
      <c r="H117" s="255">
        <v>0</v>
      </c>
      <c r="I117" s="256" t="s">
        <v>692</v>
      </c>
      <c r="J117" s="256" t="s">
        <v>693</v>
      </c>
      <c r="K117" s="256" t="s">
        <v>694</v>
      </c>
      <c r="L117" s="256"/>
      <c r="M117" s="256" t="s">
        <v>694</v>
      </c>
      <c r="N117" s="256"/>
      <c r="O117" s="256" t="s">
        <v>686</v>
      </c>
      <c r="P117" s="256" t="s">
        <v>687</v>
      </c>
      <c r="Q117" s="256" t="s">
        <v>688</v>
      </c>
      <c r="R117" s="248" t="s">
        <v>830</v>
      </c>
      <c r="S117" s="248" t="s">
        <v>179</v>
      </c>
      <c r="T117" s="248" t="s">
        <v>754</v>
      </c>
      <c r="U117" s="248">
        <v>970</v>
      </c>
      <c r="V117" s="248" t="s">
        <v>699</v>
      </c>
    </row>
    <row r="118" spans="1:22" s="248" customFormat="1" x14ac:dyDescent="0.25">
      <c r="A118" s="253" t="s">
        <v>831</v>
      </c>
      <c r="B118" s="254">
        <v>24866</v>
      </c>
      <c r="C118" s="255">
        <v>842236.56</v>
      </c>
      <c r="D118" s="255">
        <v>0</v>
      </c>
      <c r="E118" s="255">
        <v>91.8</v>
      </c>
      <c r="F118" s="255">
        <v>0</v>
      </c>
      <c r="G118" s="255">
        <v>32.49</v>
      </c>
      <c r="H118" s="255">
        <v>0</v>
      </c>
      <c r="I118" s="256" t="s">
        <v>692</v>
      </c>
      <c r="J118" s="256" t="s">
        <v>693</v>
      </c>
      <c r="K118" s="256" t="s">
        <v>692</v>
      </c>
      <c r="L118" s="256" t="s">
        <v>693</v>
      </c>
      <c r="M118" s="256"/>
      <c r="N118" s="256"/>
      <c r="O118" s="256" t="s">
        <v>686</v>
      </c>
      <c r="P118" s="256" t="s">
        <v>687</v>
      </c>
      <c r="Q118" s="256" t="s">
        <v>697</v>
      </c>
      <c r="R118" s="248" t="s">
        <v>831</v>
      </c>
      <c r="S118" s="248" t="s">
        <v>208</v>
      </c>
      <c r="T118" s="248" t="s">
        <v>702</v>
      </c>
      <c r="U118" s="248">
        <v>22946</v>
      </c>
      <c r="V118" s="248" t="s">
        <v>714</v>
      </c>
    </row>
    <row r="119" spans="1:22" s="248" customFormat="1" x14ac:dyDescent="0.25">
      <c r="A119" s="253" t="s">
        <v>832</v>
      </c>
      <c r="B119" s="254">
        <v>399</v>
      </c>
      <c r="C119" s="255">
        <v>0</v>
      </c>
      <c r="D119" s="255">
        <v>0</v>
      </c>
      <c r="E119" s="255">
        <v>0</v>
      </c>
      <c r="F119" s="255">
        <v>0</v>
      </c>
      <c r="G119" s="255">
        <v>0</v>
      </c>
      <c r="H119" s="255">
        <v>0</v>
      </c>
      <c r="I119" s="256"/>
      <c r="J119" s="256"/>
      <c r="K119" s="256"/>
      <c r="L119" s="256"/>
      <c r="M119" s="256"/>
      <c r="N119" s="256"/>
      <c r="O119" s="256" t="s">
        <v>686</v>
      </c>
      <c r="P119" s="256" t="s">
        <v>686</v>
      </c>
      <c r="Q119" s="256"/>
      <c r="R119" s="248" t="s">
        <v>832</v>
      </c>
      <c r="S119" s="248" t="s">
        <v>175</v>
      </c>
      <c r="T119" s="248" t="s">
        <v>705</v>
      </c>
      <c r="U119" s="248">
        <v>413</v>
      </c>
      <c r="V119" s="248" t="s">
        <v>699</v>
      </c>
    </row>
    <row r="120" spans="1:22" s="248" customFormat="1" x14ac:dyDescent="0.25">
      <c r="A120" s="253" t="s">
        <v>833</v>
      </c>
      <c r="B120" s="254">
        <v>4165</v>
      </c>
      <c r="C120" s="255">
        <v>150939</v>
      </c>
      <c r="D120" s="255">
        <v>0</v>
      </c>
      <c r="E120" s="255">
        <v>86.25</v>
      </c>
      <c r="F120" s="255">
        <v>0</v>
      </c>
      <c r="G120" s="255">
        <v>107.91</v>
      </c>
      <c r="H120" s="255">
        <v>0</v>
      </c>
      <c r="I120" s="256" t="s">
        <v>692</v>
      </c>
      <c r="J120" s="256" t="s">
        <v>693</v>
      </c>
      <c r="K120" s="256" t="s">
        <v>694</v>
      </c>
      <c r="L120" s="256" t="s">
        <v>741</v>
      </c>
      <c r="M120" s="256" t="s">
        <v>694</v>
      </c>
      <c r="N120" s="256" t="s">
        <v>741</v>
      </c>
      <c r="O120" s="256" t="s">
        <v>686</v>
      </c>
      <c r="P120" s="256" t="s">
        <v>687</v>
      </c>
      <c r="Q120" s="256" t="s">
        <v>701</v>
      </c>
      <c r="R120" s="248" t="s">
        <v>833</v>
      </c>
      <c r="S120" s="248" t="s">
        <v>185</v>
      </c>
      <c r="T120" s="248" t="s">
        <v>702</v>
      </c>
      <c r="U120" s="248">
        <v>3363</v>
      </c>
      <c r="V120" s="248" t="s">
        <v>690</v>
      </c>
    </row>
    <row r="121" spans="1:22" s="248" customFormat="1" x14ac:dyDescent="0.25">
      <c r="A121" s="253" t="s">
        <v>834</v>
      </c>
      <c r="B121" s="254">
        <v>4124</v>
      </c>
      <c r="C121" s="255">
        <v>220539</v>
      </c>
      <c r="D121" s="255">
        <v>41</v>
      </c>
      <c r="E121" s="255">
        <v>149.62</v>
      </c>
      <c r="F121" s="255">
        <v>0.03</v>
      </c>
      <c r="G121" s="255">
        <v>165.12</v>
      </c>
      <c r="H121" s="255">
        <v>0.03</v>
      </c>
      <c r="I121" s="256" t="s">
        <v>692</v>
      </c>
      <c r="J121" s="256" t="s">
        <v>693</v>
      </c>
      <c r="K121" s="256" t="s">
        <v>692</v>
      </c>
      <c r="L121" s="256" t="s">
        <v>685</v>
      </c>
      <c r="M121" s="256" t="s">
        <v>692</v>
      </c>
      <c r="N121" s="256" t="s">
        <v>741</v>
      </c>
      <c r="O121" s="256" t="s">
        <v>686</v>
      </c>
      <c r="P121" s="256" t="s">
        <v>687</v>
      </c>
      <c r="Q121" s="256" t="s">
        <v>688</v>
      </c>
      <c r="R121" s="248" t="s">
        <v>834</v>
      </c>
      <c r="S121" s="248" t="s">
        <v>188</v>
      </c>
      <c r="T121" s="248" t="s">
        <v>782</v>
      </c>
      <c r="U121" s="248">
        <v>2790</v>
      </c>
      <c r="V121" s="248" t="s">
        <v>690</v>
      </c>
    </row>
    <row r="122" spans="1:22" s="248" customFormat="1" x14ac:dyDescent="0.25">
      <c r="A122" s="253" t="s">
        <v>835</v>
      </c>
      <c r="B122" s="254">
        <v>276</v>
      </c>
      <c r="C122" s="255">
        <v>0</v>
      </c>
      <c r="D122" s="255">
        <v>0</v>
      </c>
      <c r="E122" s="255">
        <v>0</v>
      </c>
      <c r="F122" s="255">
        <v>0</v>
      </c>
      <c r="G122" s="255">
        <v>0</v>
      </c>
      <c r="H122" s="255">
        <v>0</v>
      </c>
      <c r="I122" s="256"/>
      <c r="J122" s="256"/>
      <c r="K122" s="256"/>
      <c r="L122" s="256"/>
      <c r="M122" s="256"/>
      <c r="N122" s="256"/>
      <c r="O122" s="256" t="s">
        <v>686</v>
      </c>
      <c r="P122" s="256" t="s">
        <v>686</v>
      </c>
      <c r="Q122" s="256"/>
      <c r="R122" s="248" t="s">
        <v>835</v>
      </c>
      <c r="S122" s="248" t="s">
        <v>241</v>
      </c>
      <c r="T122" s="248" t="s">
        <v>700</v>
      </c>
      <c r="U122" s="248">
        <v>254</v>
      </c>
      <c r="V122" s="248" t="s">
        <v>699</v>
      </c>
    </row>
    <row r="123" spans="1:22" s="248" customFormat="1" x14ac:dyDescent="0.25">
      <c r="A123" s="253" t="s">
        <v>836</v>
      </c>
      <c r="B123" s="254">
        <v>192</v>
      </c>
      <c r="C123" s="255">
        <v>0</v>
      </c>
      <c r="D123" s="255">
        <v>0</v>
      </c>
      <c r="E123" s="255">
        <v>0</v>
      </c>
      <c r="F123" s="255">
        <v>0</v>
      </c>
      <c r="G123" s="255">
        <v>0</v>
      </c>
      <c r="H123" s="255">
        <v>0</v>
      </c>
      <c r="I123" s="256"/>
      <c r="J123" s="256"/>
      <c r="K123" s="256"/>
      <c r="L123" s="256"/>
      <c r="M123" s="256"/>
      <c r="N123" s="256"/>
      <c r="O123" s="256" t="s">
        <v>686</v>
      </c>
      <c r="P123" s="256" t="s">
        <v>686</v>
      </c>
      <c r="Q123" s="256"/>
      <c r="R123" s="248" t="s">
        <v>836</v>
      </c>
      <c r="S123" s="248" t="s">
        <v>157</v>
      </c>
      <c r="T123" s="248" t="s">
        <v>737</v>
      </c>
      <c r="U123" s="248">
        <v>292</v>
      </c>
      <c r="V123" s="248" t="s">
        <v>699</v>
      </c>
    </row>
    <row r="124" spans="1:22" s="248" customFormat="1" x14ac:dyDescent="0.25">
      <c r="A124" s="253" t="s">
        <v>837</v>
      </c>
      <c r="B124" s="254">
        <v>4488</v>
      </c>
      <c r="C124" s="255">
        <v>382079</v>
      </c>
      <c r="D124" s="255">
        <v>0</v>
      </c>
      <c r="E124" s="255">
        <v>218.21</v>
      </c>
      <c r="F124" s="255">
        <v>0</v>
      </c>
      <c r="G124" s="255">
        <v>228.38</v>
      </c>
      <c r="H124" s="255">
        <v>0</v>
      </c>
      <c r="I124" s="256" t="s">
        <v>59</v>
      </c>
      <c r="J124" s="256" t="s">
        <v>693</v>
      </c>
      <c r="K124" s="256"/>
      <c r="L124" s="256"/>
      <c r="M124" s="256"/>
      <c r="N124" s="256"/>
      <c r="O124" s="256" t="s">
        <v>686</v>
      </c>
      <c r="P124" s="256" t="s">
        <v>687</v>
      </c>
      <c r="Q124" s="256" t="s">
        <v>688</v>
      </c>
      <c r="R124" s="248" t="s">
        <v>837</v>
      </c>
      <c r="S124" s="248" t="s">
        <v>185</v>
      </c>
      <c r="T124" s="248" t="s">
        <v>702</v>
      </c>
      <c r="U124" s="248">
        <v>3949</v>
      </c>
      <c r="V124" s="248" t="s">
        <v>690</v>
      </c>
    </row>
    <row r="125" spans="1:22" s="248" customFormat="1" x14ac:dyDescent="0.25">
      <c r="A125" s="253" t="s">
        <v>838</v>
      </c>
      <c r="B125" s="254">
        <v>189</v>
      </c>
      <c r="C125" s="255">
        <v>7200</v>
      </c>
      <c r="D125" s="255">
        <v>0</v>
      </c>
      <c r="E125" s="255">
        <v>144</v>
      </c>
      <c r="F125" s="255">
        <v>0</v>
      </c>
      <c r="G125" s="255">
        <v>92</v>
      </c>
      <c r="H125" s="255">
        <v>0</v>
      </c>
      <c r="I125" s="256"/>
      <c r="J125" s="256"/>
      <c r="K125" s="256"/>
      <c r="L125" s="256"/>
      <c r="M125" s="256"/>
      <c r="N125" s="256"/>
      <c r="O125" s="256" t="s">
        <v>686</v>
      </c>
      <c r="P125" s="256" t="s">
        <v>687</v>
      </c>
      <c r="Q125" s="256" t="s">
        <v>712</v>
      </c>
      <c r="R125" s="248" t="s">
        <v>838</v>
      </c>
      <c r="S125" s="248" t="s">
        <v>233</v>
      </c>
      <c r="T125" s="248" t="s">
        <v>754</v>
      </c>
      <c r="U125" s="248">
        <v>106</v>
      </c>
      <c r="V125" s="248" t="s">
        <v>699</v>
      </c>
    </row>
    <row r="126" spans="1:22" s="248" customFormat="1" x14ac:dyDescent="0.25">
      <c r="A126" s="253" t="s">
        <v>178</v>
      </c>
      <c r="B126" s="254">
        <v>10944</v>
      </c>
      <c r="C126" s="255">
        <v>0</v>
      </c>
      <c r="D126" s="255">
        <v>0</v>
      </c>
      <c r="E126" s="255">
        <v>0</v>
      </c>
      <c r="F126" s="255">
        <v>0</v>
      </c>
      <c r="G126" s="255">
        <v>0</v>
      </c>
      <c r="H126" s="255">
        <v>0</v>
      </c>
      <c r="I126" s="256" t="s">
        <v>692</v>
      </c>
      <c r="J126" s="256" t="s">
        <v>693</v>
      </c>
      <c r="K126" s="256" t="s">
        <v>692</v>
      </c>
      <c r="L126" s="256" t="s">
        <v>707</v>
      </c>
      <c r="M126" s="256" t="s">
        <v>692</v>
      </c>
      <c r="N126" s="256" t="s">
        <v>707</v>
      </c>
      <c r="O126" s="256" t="s">
        <v>686</v>
      </c>
      <c r="P126" s="256" t="s">
        <v>687</v>
      </c>
      <c r="Q126" s="256" t="s">
        <v>712</v>
      </c>
      <c r="R126" s="248" t="s">
        <v>178</v>
      </c>
      <c r="S126" s="248" t="s">
        <v>839</v>
      </c>
      <c r="T126" s="248" t="s">
        <v>702</v>
      </c>
      <c r="U126" s="248">
        <v>9748</v>
      </c>
      <c r="V126" s="248" t="s">
        <v>718</v>
      </c>
    </row>
    <row r="127" spans="1:22" s="248" customFormat="1" x14ac:dyDescent="0.25">
      <c r="A127" s="253" t="s">
        <v>840</v>
      </c>
      <c r="B127" s="254">
        <v>1636</v>
      </c>
      <c r="C127" s="255">
        <v>74250</v>
      </c>
      <c r="D127" s="255">
        <v>29829.68</v>
      </c>
      <c r="E127" s="255">
        <v>90</v>
      </c>
      <c r="F127" s="255">
        <v>35.04</v>
      </c>
      <c r="G127" s="255">
        <v>106.59</v>
      </c>
      <c r="H127" s="255">
        <v>33.1</v>
      </c>
      <c r="I127" s="256" t="s">
        <v>692</v>
      </c>
      <c r="J127" s="256" t="s">
        <v>685</v>
      </c>
      <c r="K127" s="256" t="s">
        <v>692</v>
      </c>
      <c r="L127" s="256" t="s">
        <v>741</v>
      </c>
      <c r="M127" s="256" t="s">
        <v>692</v>
      </c>
      <c r="N127" s="256" t="s">
        <v>741</v>
      </c>
      <c r="O127" s="256" t="s">
        <v>686</v>
      </c>
      <c r="P127" s="256" t="s">
        <v>687</v>
      </c>
      <c r="Q127" s="256" t="s">
        <v>688</v>
      </c>
      <c r="R127" s="248" t="s">
        <v>840</v>
      </c>
      <c r="S127" s="248" t="s">
        <v>178</v>
      </c>
      <c r="T127" s="248" t="s">
        <v>698</v>
      </c>
      <c r="U127" s="248">
        <v>1710</v>
      </c>
      <c r="V127" s="248" t="s">
        <v>699</v>
      </c>
    </row>
    <row r="128" spans="1:22" s="248" customFormat="1" x14ac:dyDescent="0.25">
      <c r="A128" s="253" t="s">
        <v>841</v>
      </c>
      <c r="B128" s="254">
        <v>232</v>
      </c>
      <c r="C128" s="255">
        <v>0</v>
      </c>
      <c r="D128" s="255">
        <v>0</v>
      </c>
      <c r="E128" s="255">
        <v>0</v>
      </c>
      <c r="F128" s="255">
        <v>0</v>
      </c>
      <c r="G128" s="255">
        <v>0</v>
      </c>
      <c r="H128" s="255">
        <v>0</v>
      </c>
      <c r="I128" s="256"/>
      <c r="J128" s="256"/>
      <c r="K128" s="256"/>
      <c r="L128" s="256"/>
      <c r="M128" s="256"/>
      <c r="N128" s="256"/>
      <c r="O128" s="256" t="s">
        <v>686</v>
      </c>
      <c r="P128" s="256" t="s">
        <v>686</v>
      </c>
      <c r="Q128" s="256"/>
      <c r="R128" s="248" t="s">
        <v>841</v>
      </c>
      <c r="S128" s="257" t="s">
        <v>198</v>
      </c>
      <c r="T128" s="248" t="s">
        <v>708</v>
      </c>
      <c r="U128" s="248">
        <v>258</v>
      </c>
      <c r="V128" s="248" t="s">
        <v>699</v>
      </c>
    </row>
    <row r="129" spans="1:22" s="248" customFormat="1" x14ac:dyDescent="0.25">
      <c r="A129" s="253" t="s">
        <v>842</v>
      </c>
      <c r="B129" s="254">
        <v>866</v>
      </c>
      <c r="C129" s="255">
        <v>0</v>
      </c>
      <c r="D129" s="255">
        <v>0</v>
      </c>
      <c r="E129" s="255">
        <v>0</v>
      </c>
      <c r="F129" s="255">
        <v>0</v>
      </c>
      <c r="G129" s="255">
        <v>0</v>
      </c>
      <c r="H129" s="255">
        <v>0</v>
      </c>
      <c r="I129" s="256" t="s">
        <v>59</v>
      </c>
      <c r="J129" s="256" t="s">
        <v>685</v>
      </c>
      <c r="K129" s="256" t="s">
        <v>59</v>
      </c>
      <c r="L129" s="256" t="s">
        <v>685</v>
      </c>
      <c r="M129" s="256"/>
      <c r="N129" s="256"/>
      <c r="O129" s="256" t="s">
        <v>686</v>
      </c>
      <c r="P129" s="256" t="s">
        <v>687</v>
      </c>
      <c r="Q129" s="256" t="s">
        <v>688</v>
      </c>
      <c r="R129" s="248" t="s">
        <v>842</v>
      </c>
      <c r="S129" s="248" t="s">
        <v>225</v>
      </c>
      <c r="T129" s="248" t="s">
        <v>762</v>
      </c>
      <c r="U129" s="248">
        <v>884</v>
      </c>
      <c r="V129" s="248" t="s">
        <v>699</v>
      </c>
    </row>
    <row r="130" spans="1:22" s="248" customFormat="1" x14ac:dyDescent="0.25">
      <c r="A130" s="253" t="s">
        <v>843</v>
      </c>
      <c r="B130" s="254">
        <v>1586</v>
      </c>
      <c r="C130" s="255">
        <v>94275</v>
      </c>
      <c r="D130" s="255">
        <v>0</v>
      </c>
      <c r="E130" s="255">
        <v>157.13</v>
      </c>
      <c r="F130" s="255">
        <v>0</v>
      </c>
      <c r="G130" s="255">
        <v>259</v>
      </c>
      <c r="H130" s="255">
        <v>0</v>
      </c>
      <c r="I130" s="256" t="s">
        <v>692</v>
      </c>
      <c r="J130" s="256" t="s">
        <v>693</v>
      </c>
      <c r="K130" s="256" t="s">
        <v>692</v>
      </c>
      <c r="L130" s="256" t="s">
        <v>693</v>
      </c>
      <c r="M130" s="256" t="s">
        <v>694</v>
      </c>
      <c r="N130" s="256"/>
      <c r="O130" s="256" t="s">
        <v>686</v>
      </c>
      <c r="P130" s="256" t="s">
        <v>687</v>
      </c>
      <c r="Q130" s="256" t="s">
        <v>701</v>
      </c>
      <c r="R130" s="248" t="s">
        <v>843</v>
      </c>
      <c r="S130" s="248" t="s">
        <v>234</v>
      </c>
      <c r="T130" s="248" t="s">
        <v>754</v>
      </c>
      <c r="U130" s="248">
        <v>1507</v>
      </c>
      <c r="V130" s="248" t="s">
        <v>699</v>
      </c>
    </row>
    <row r="131" spans="1:22" s="248" customFormat="1" x14ac:dyDescent="0.25">
      <c r="A131" s="253" t="s">
        <v>844</v>
      </c>
      <c r="B131" s="254">
        <v>935</v>
      </c>
      <c r="C131" s="255">
        <v>0</v>
      </c>
      <c r="D131" s="255">
        <v>0</v>
      </c>
      <c r="E131" s="255">
        <v>0</v>
      </c>
      <c r="F131" s="255">
        <v>0</v>
      </c>
      <c r="G131" s="255">
        <v>0</v>
      </c>
      <c r="H131" s="255">
        <v>0</v>
      </c>
      <c r="I131" s="256"/>
      <c r="J131" s="256"/>
      <c r="K131" s="256"/>
      <c r="L131" s="256"/>
      <c r="M131" s="256"/>
      <c r="N131" s="256"/>
      <c r="O131" s="256" t="s">
        <v>686</v>
      </c>
      <c r="P131" s="256" t="s">
        <v>686</v>
      </c>
      <c r="Q131" s="256"/>
      <c r="R131" s="248" t="s">
        <v>844</v>
      </c>
      <c r="S131" s="248" t="s">
        <v>212</v>
      </c>
      <c r="T131" s="248" t="s">
        <v>735</v>
      </c>
      <c r="U131" s="248">
        <v>867</v>
      </c>
      <c r="V131" s="248" t="s">
        <v>699</v>
      </c>
    </row>
    <row r="132" spans="1:22" s="248" customFormat="1" x14ac:dyDescent="0.25">
      <c r="A132" s="253" t="s">
        <v>845</v>
      </c>
      <c r="B132" s="254">
        <v>401</v>
      </c>
      <c r="C132" s="255">
        <v>21204</v>
      </c>
      <c r="D132" s="255">
        <v>0</v>
      </c>
      <c r="E132" s="255">
        <v>144</v>
      </c>
      <c r="F132" s="255">
        <v>0</v>
      </c>
      <c r="G132" s="255">
        <v>0</v>
      </c>
      <c r="H132" s="255">
        <v>0</v>
      </c>
      <c r="I132" s="256" t="s">
        <v>59</v>
      </c>
      <c r="J132" s="256" t="s">
        <v>693</v>
      </c>
      <c r="K132" s="256" t="s">
        <v>59</v>
      </c>
      <c r="L132" s="256" t="s">
        <v>693</v>
      </c>
      <c r="M132" s="256"/>
      <c r="N132" s="256"/>
      <c r="O132" s="256" t="s">
        <v>686</v>
      </c>
      <c r="P132" s="256" t="s">
        <v>687</v>
      </c>
      <c r="Q132" s="256" t="s">
        <v>688</v>
      </c>
      <c r="R132" s="248" t="s">
        <v>845</v>
      </c>
      <c r="S132" s="248" t="s">
        <v>175</v>
      </c>
      <c r="T132" s="248" t="s">
        <v>705</v>
      </c>
      <c r="U132" s="248">
        <v>448</v>
      </c>
      <c r="V132" s="248" t="s">
        <v>699</v>
      </c>
    </row>
    <row r="133" spans="1:22" s="248" customFormat="1" x14ac:dyDescent="0.25">
      <c r="A133" s="253" t="s">
        <v>846</v>
      </c>
      <c r="B133" s="254">
        <v>1858</v>
      </c>
      <c r="C133" s="255">
        <v>50000</v>
      </c>
      <c r="D133" s="255">
        <v>0</v>
      </c>
      <c r="E133" s="255">
        <v>71.430000000000007</v>
      </c>
      <c r="F133" s="255">
        <v>0</v>
      </c>
      <c r="G133" s="255">
        <v>90.58</v>
      </c>
      <c r="H133" s="255">
        <v>0</v>
      </c>
      <c r="I133" s="256" t="s">
        <v>692</v>
      </c>
      <c r="J133" s="256" t="s">
        <v>693</v>
      </c>
      <c r="K133" s="256" t="s">
        <v>740</v>
      </c>
      <c r="L133" s="256" t="s">
        <v>796</v>
      </c>
      <c r="M133" s="256" t="s">
        <v>694</v>
      </c>
      <c r="N133" s="256" t="s">
        <v>707</v>
      </c>
      <c r="O133" s="256" t="s">
        <v>686</v>
      </c>
      <c r="P133" s="256" t="s">
        <v>687</v>
      </c>
      <c r="Q133" s="256" t="s">
        <v>712</v>
      </c>
      <c r="R133" s="248" t="s">
        <v>846</v>
      </c>
      <c r="S133" s="248" t="s">
        <v>163</v>
      </c>
      <c r="T133" s="248" t="s">
        <v>779</v>
      </c>
      <c r="U133" s="248">
        <v>1916</v>
      </c>
      <c r="V133" s="248" t="s">
        <v>699</v>
      </c>
    </row>
    <row r="134" spans="1:22" s="248" customFormat="1" x14ac:dyDescent="0.25">
      <c r="A134" s="253" t="s">
        <v>847</v>
      </c>
      <c r="B134" s="254">
        <v>338</v>
      </c>
      <c r="C134" s="255">
        <v>0</v>
      </c>
      <c r="D134" s="255">
        <v>0</v>
      </c>
      <c r="E134" s="255">
        <v>0</v>
      </c>
      <c r="F134" s="255">
        <v>0</v>
      </c>
      <c r="G134" s="255">
        <v>0</v>
      </c>
      <c r="H134" s="255">
        <v>0</v>
      </c>
      <c r="I134" s="256" t="s">
        <v>692</v>
      </c>
      <c r="J134" s="256" t="s">
        <v>693</v>
      </c>
      <c r="K134" s="256" t="s">
        <v>692</v>
      </c>
      <c r="L134" s="256" t="s">
        <v>693</v>
      </c>
      <c r="M134" s="256" t="s">
        <v>694</v>
      </c>
      <c r="N134" s="256"/>
      <c r="O134" s="256" t="s">
        <v>686</v>
      </c>
      <c r="P134" s="256" t="s">
        <v>687</v>
      </c>
      <c r="Q134" s="256" t="s">
        <v>688</v>
      </c>
      <c r="R134" s="248" t="s">
        <v>847</v>
      </c>
      <c r="S134" s="248" t="s">
        <v>160</v>
      </c>
      <c r="T134" s="248" t="s">
        <v>762</v>
      </c>
      <c r="U134" s="248">
        <v>250</v>
      </c>
      <c r="V134" s="248" t="s">
        <v>699</v>
      </c>
    </row>
    <row r="135" spans="1:22" s="248" customFormat="1" x14ac:dyDescent="0.25">
      <c r="A135" s="253" t="s">
        <v>848</v>
      </c>
      <c r="B135" s="254">
        <v>369</v>
      </c>
      <c r="C135" s="255">
        <v>532416.25</v>
      </c>
      <c r="D135" s="255">
        <v>0</v>
      </c>
      <c r="E135" s="255">
        <v>236.42</v>
      </c>
      <c r="F135" s="255">
        <v>0</v>
      </c>
      <c r="G135" s="255">
        <v>78</v>
      </c>
      <c r="H135" s="255">
        <v>0</v>
      </c>
      <c r="I135" s="256" t="s">
        <v>692</v>
      </c>
      <c r="J135" s="256" t="s">
        <v>685</v>
      </c>
      <c r="K135" s="256" t="s">
        <v>692</v>
      </c>
      <c r="L135" s="256" t="s">
        <v>707</v>
      </c>
      <c r="M135" s="256"/>
      <c r="N135" s="256"/>
      <c r="O135" s="256" t="s">
        <v>686</v>
      </c>
      <c r="P135" s="256" t="s">
        <v>687</v>
      </c>
      <c r="Q135" s="256" t="s">
        <v>712</v>
      </c>
      <c r="R135" s="248" t="s">
        <v>848</v>
      </c>
      <c r="S135" s="248" t="s">
        <v>177</v>
      </c>
      <c r="T135" s="248" t="s">
        <v>700</v>
      </c>
      <c r="U135" s="248">
        <v>507</v>
      </c>
      <c r="V135" s="248" t="s">
        <v>699</v>
      </c>
    </row>
    <row r="136" spans="1:22" s="248" customFormat="1" x14ac:dyDescent="0.25">
      <c r="A136" s="253" t="s">
        <v>849</v>
      </c>
      <c r="B136" s="254">
        <v>9263</v>
      </c>
      <c r="C136" s="255">
        <v>270000</v>
      </c>
      <c r="D136" s="255">
        <v>44520</v>
      </c>
      <c r="E136" s="255">
        <v>76.67</v>
      </c>
      <c r="F136" s="255">
        <v>11.42</v>
      </c>
      <c r="G136" s="255">
        <v>89.76</v>
      </c>
      <c r="H136" s="255">
        <v>28</v>
      </c>
      <c r="I136" s="256" t="s">
        <v>692</v>
      </c>
      <c r="J136" s="256" t="s">
        <v>693</v>
      </c>
      <c r="K136" s="256" t="s">
        <v>694</v>
      </c>
      <c r="L136" s="256"/>
      <c r="M136" s="256" t="s">
        <v>694</v>
      </c>
      <c r="N136" s="256"/>
      <c r="O136" s="256" t="s">
        <v>686</v>
      </c>
      <c r="P136" s="256" t="s">
        <v>687</v>
      </c>
      <c r="Q136" s="256" t="s">
        <v>688</v>
      </c>
      <c r="R136" s="248" t="s">
        <v>849</v>
      </c>
      <c r="S136" s="248" t="s">
        <v>192</v>
      </c>
      <c r="T136" s="248" t="s">
        <v>710</v>
      </c>
      <c r="U136" s="248">
        <v>10088</v>
      </c>
      <c r="V136" s="248" t="s">
        <v>703</v>
      </c>
    </row>
    <row r="137" spans="1:22" s="248" customFormat="1" x14ac:dyDescent="0.25">
      <c r="A137" s="253" t="s">
        <v>181</v>
      </c>
      <c r="B137" s="254">
        <v>228330</v>
      </c>
      <c r="C137" s="255">
        <v>5070821</v>
      </c>
      <c r="D137" s="255">
        <v>1793619</v>
      </c>
      <c r="E137" s="255">
        <v>75.12</v>
      </c>
      <c r="F137" s="255">
        <v>26.57</v>
      </c>
      <c r="G137" s="255">
        <v>110.91</v>
      </c>
      <c r="H137" s="255">
        <v>39.5</v>
      </c>
      <c r="I137" s="256" t="s">
        <v>59</v>
      </c>
      <c r="J137" s="256" t="s">
        <v>693</v>
      </c>
      <c r="K137" s="256" t="s">
        <v>694</v>
      </c>
      <c r="L137" s="256"/>
      <c r="M137" s="256" t="s">
        <v>694</v>
      </c>
      <c r="N137" s="256"/>
      <c r="O137" s="256" t="s">
        <v>686</v>
      </c>
      <c r="P137" s="256" t="s">
        <v>687</v>
      </c>
      <c r="Q137" s="256" t="s">
        <v>712</v>
      </c>
      <c r="R137" s="248" t="s">
        <v>181</v>
      </c>
      <c r="S137" s="248" t="s">
        <v>181</v>
      </c>
      <c r="T137" s="248" t="s">
        <v>689</v>
      </c>
      <c r="U137" s="248">
        <v>222472</v>
      </c>
      <c r="V137" s="248" t="s">
        <v>723</v>
      </c>
    </row>
    <row r="138" spans="1:22" s="248" customFormat="1" x14ac:dyDescent="0.25">
      <c r="A138" s="253" t="s">
        <v>850</v>
      </c>
      <c r="B138" s="254">
        <v>260</v>
      </c>
      <c r="C138" s="255">
        <v>0</v>
      </c>
      <c r="D138" s="255">
        <v>0</v>
      </c>
      <c r="E138" s="255">
        <v>0</v>
      </c>
      <c r="F138" s="255">
        <v>0</v>
      </c>
      <c r="G138" s="255">
        <v>0</v>
      </c>
      <c r="H138" s="255">
        <v>0</v>
      </c>
      <c r="I138" s="256" t="s">
        <v>692</v>
      </c>
      <c r="J138" s="256" t="s">
        <v>693</v>
      </c>
      <c r="K138" s="256" t="s">
        <v>694</v>
      </c>
      <c r="L138" s="256"/>
      <c r="M138" s="256" t="s">
        <v>694</v>
      </c>
      <c r="N138" s="256"/>
      <c r="O138" s="256" t="s">
        <v>686</v>
      </c>
      <c r="P138" s="256" t="s">
        <v>687</v>
      </c>
      <c r="Q138" s="256" t="s">
        <v>688</v>
      </c>
      <c r="R138" s="248" t="s">
        <v>850</v>
      </c>
      <c r="S138" s="248" t="s">
        <v>173</v>
      </c>
      <c r="T138" s="248" t="s">
        <v>751</v>
      </c>
      <c r="U138" s="248">
        <v>233</v>
      </c>
      <c r="V138" s="248" t="s">
        <v>699</v>
      </c>
    </row>
    <row r="139" spans="1:22" s="248" customFormat="1" x14ac:dyDescent="0.25">
      <c r="A139" s="253" t="s">
        <v>851</v>
      </c>
      <c r="B139" s="254">
        <v>487</v>
      </c>
      <c r="C139" s="255">
        <v>0</v>
      </c>
      <c r="D139" s="255">
        <v>0</v>
      </c>
      <c r="E139" s="255">
        <v>0</v>
      </c>
      <c r="F139" s="255">
        <v>0</v>
      </c>
      <c r="G139" s="255">
        <v>0</v>
      </c>
      <c r="H139" s="255">
        <v>0</v>
      </c>
      <c r="I139" s="256"/>
      <c r="J139" s="256"/>
      <c r="K139" s="256"/>
      <c r="L139" s="256"/>
      <c r="M139" s="256"/>
      <c r="N139" s="256"/>
      <c r="O139" s="256" t="s">
        <v>686</v>
      </c>
      <c r="P139" s="256" t="s">
        <v>686</v>
      </c>
      <c r="Q139" s="256"/>
      <c r="R139" s="248" t="s">
        <v>851</v>
      </c>
      <c r="S139" s="248" t="s">
        <v>160</v>
      </c>
      <c r="T139" s="248" t="s">
        <v>762</v>
      </c>
      <c r="U139" s="248">
        <v>525</v>
      </c>
      <c r="V139" s="248" t="s">
        <v>699</v>
      </c>
    </row>
    <row r="140" spans="1:22" s="248" customFormat="1" x14ac:dyDescent="0.25">
      <c r="A140" s="253" t="s">
        <v>852</v>
      </c>
      <c r="B140" s="254">
        <v>612</v>
      </c>
      <c r="C140" s="255">
        <v>8112</v>
      </c>
      <c r="D140" s="255">
        <v>9500</v>
      </c>
      <c r="E140" s="255">
        <v>23.51</v>
      </c>
      <c r="F140" s="255">
        <v>27.54</v>
      </c>
      <c r="G140" s="255">
        <v>0</v>
      </c>
      <c r="H140" s="255">
        <v>0</v>
      </c>
      <c r="I140" s="256"/>
      <c r="J140" s="256"/>
      <c r="K140" s="256"/>
      <c r="L140" s="256"/>
      <c r="M140" s="256"/>
      <c r="N140" s="256"/>
      <c r="O140" s="256" t="s">
        <v>686</v>
      </c>
      <c r="P140" s="256" t="s">
        <v>687</v>
      </c>
      <c r="Q140" s="256" t="s">
        <v>688</v>
      </c>
      <c r="R140" s="248" t="s">
        <v>852</v>
      </c>
      <c r="S140" s="248" t="s">
        <v>246</v>
      </c>
      <c r="T140" s="248" t="s">
        <v>754</v>
      </c>
      <c r="U140" s="248">
        <v>671</v>
      </c>
      <c r="V140" s="248" t="s">
        <v>699</v>
      </c>
    </row>
    <row r="141" spans="1:22" s="248" customFormat="1" x14ac:dyDescent="0.25">
      <c r="A141" s="253" t="s">
        <v>853</v>
      </c>
      <c r="B141" s="254">
        <v>300</v>
      </c>
      <c r="C141" s="255">
        <v>12340.89</v>
      </c>
      <c r="D141" s="255">
        <v>12340.38</v>
      </c>
      <c r="E141" s="255">
        <v>103.70495798319327</v>
      </c>
      <c r="F141" s="255">
        <v>103.70067226890755</v>
      </c>
      <c r="G141" s="255">
        <v>0</v>
      </c>
      <c r="H141" s="255">
        <v>0</v>
      </c>
      <c r="I141" s="256" t="s">
        <v>59</v>
      </c>
      <c r="J141" s="256" t="s">
        <v>693</v>
      </c>
      <c r="K141" s="256"/>
      <c r="L141" s="256"/>
      <c r="M141" s="256"/>
      <c r="N141" s="256"/>
      <c r="O141" s="256" t="s">
        <v>686</v>
      </c>
      <c r="P141" s="256" t="s">
        <v>687</v>
      </c>
      <c r="Q141" s="256" t="s">
        <v>688</v>
      </c>
      <c r="R141" s="248" t="s">
        <v>853</v>
      </c>
      <c r="S141" s="248" t="s">
        <v>231</v>
      </c>
      <c r="T141" s="248" t="s">
        <v>762</v>
      </c>
      <c r="U141" s="248">
        <v>289</v>
      </c>
      <c r="V141" s="248" t="s">
        <v>699</v>
      </c>
    </row>
    <row r="142" spans="1:22" s="248" customFormat="1" x14ac:dyDescent="0.25">
      <c r="A142" s="253" t="s">
        <v>854</v>
      </c>
      <c r="B142" s="254">
        <v>1534</v>
      </c>
      <c r="C142" s="255">
        <v>100000</v>
      </c>
      <c r="D142" s="255">
        <v>0</v>
      </c>
      <c r="E142" s="255">
        <v>136.91999999999999</v>
      </c>
      <c r="F142" s="255">
        <v>0</v>
      </c>
      <c r="G142" s="255">
        <v>126.78</v>
      </c>
      <c r="H142" s="255">
        <v>0</v>
      </c>
      <c r="I142" s="256" t="s">
        <v>692</v>
      </c>
      <c r="J142" s="256" t="s">
        <v>693</v>
      </c>
      <c r="K142" s="256" t="s">
        <v>692</v>
      </c>
      <c r="L142" s="256" t="s">
        <v>707</v>
      </c>
      <c r="M142" s="256" t="s">
        <v>692</v>
      </c>
      <c r="N142" s="256" t="s">
        <v>707</v>
      </c>
      <c r="O142" s="256" t="s">
        <v>686</v>
      </c>
      <c r="P142" s="256" t="s">
        <v>687</v>
      </c>
      <c r="Q142" s="256" t="s">
        <v>712</v>
      </c>
      <c r="R142" s="248" t="s">
        <v>854</v>
      </c>
      <c r="S142" s="248" t="s">
        <v>228</v>
      </c>
      <c r="T142" s="248" t="s">
        <v>702</v>
      </c>
      <c r="U142" s="248">
        <v>1699</v>
      </c>
      <c r="V142" s="248" t="s">
        <v>699</v>
      </c>
    </row>
    <row r="143" spans="1:22" s="248" customFormat="1" x14ac:dyDescent="0.25">
      <c r="A143" s="253" t="s">
        <v>855</v>
      </c>
      <c r="B143" s="254">
        <v>3628</v>
      </c>
      <c r="C143" s="255">
        <v>0</v>
      </c>
      <c r="D143" s="255">
        <v>0</v>
      </c>
      <c r="E143" s="255">
        <v>0</v>
      </c>
      <c r="F143" s="255">
        <v>0</v>
      </c>
      <c r="G143" s="255">
        <v>0</v>
      </c>
      <c r="H143" s="255">
        <v>0</v>
      </c>
      <c r="I143" s="256"/>
      <c r="J143" s="256"/>
      <c r="K143" s="256"/>
      <c r="L143" s="256"/>
      <c r="M143" s="256"/>
      <c r="N143" s="256"/>
      <c r="O143" s="256" t="s">
        <v>686</v>
      </c>
      <c r="P143" s="256" t="s">
        <v>686</v>
      </c>
      <c r="Q143" s="256"/>
      <c r="R143" s="248" t="s">
        <v>855</v>
      </c>
      <c r="S143" s="248" t="s">
        <v>176</v>
      </c>
      <c r="T143" s="248" t="s">
        <v>710</v>
      </c>
      <c r="U143" s="248">
        <v>3686</v>
      </c>
      <c r="V143" s="248" t="s">
        <v>690</v>
      </c>
    </row>
    <row r="144" spans="1:22" s="248" customFormat="1" x14ac:dyDescent="0.25">
      <c r="A144" s="253" t="s">
        <v>856</v>
      </c>
      <c r="B144" s="254">
        <v>15527</v>
      </c>
      <c r="C144" s="255">
        <v>435000</v>
      </c>
      <c r="D144" s="255">
        <v>401133</v>
      </c>
      <c r="E144" s="255">
        <v>0</v>
      </c>
      <c r="F144" s="255">
        <v>0</v>
      </c>
      <c r="G144" s="255">
        <v>0</v>
      </c>
      <c r="H144" s="255">
        <v>0</v>
      </c>
      <c r="I144" s="256" t="s">
        <v>59</v>
      </c>
      <c r="J144" s="256" t="s">
        <v>693</v>
      </c>
      <c r="K144" s="256" t="s">
        <v>692</v>
      </c>
      <c r="L144" s="256" t="s">
        <v>741</v>
      </c>
      <c r="M144" s="256" t="s">
        <v>694</v>
      </c>
      <c r="N144" s="256"/>
      <c r="O144" s="256" t="s">
        <v>686</v>
      </c>
      <c r="P144" s="256" t="s">
        <v>687</v>
      </c>
      <c r="Q144" s="256" t="s">
        <v>712</v>
      </c>
      <c r="R144" s="248" t="s">
        <v>856</v>
      </c>
      <c r="S144" s="248" t="s">
        <v>227</v>
      </c>
      <c r="T144" s="248" t="s">
        <v>698</v>
      </c>
      <c r="U144" s="248">
        <v>15666</v>
      </c>
      <c r="V144" s="248" t="s">
        <v>703</v>
      </c>
    </row>
    <row r="145" spans="1:22" s="248" customFormat="1" x14ac:dyDescent="0.25">
      <c r="A145" s="253" t="s">
        <v>857</v>
      </c>
      <c r="B145" s="254">
        <v>5004</v>
      </c>
      <c r="C145" s="255">
        <v>268268</v>
      </c>
      <c r="D145" s="255">
        <v>55.603000000000002</v>
      </c>
      <c r="E145" s="255">
        <v>122.78</v>
      </c>
      <c r="F145" s="255">
        <v>25.45</v>
      </c>
      <c r="G145" s="255">
        <v>87.87</v>
      </c>
      <c r="H145" s="255">
        <v>18.21</v>
      </c>
      <c r="I145" s="256" t="s">
        <v>59</v>
      </c>
      <c r="J145" s="256" t="s">
        <v>693</v>
      </c>
      <c r="K145" s="256" t="s">
        <v>59</v>
      </c>
      <c r="L145" s="256" t="s">
        <v>693</v>
      </c>
      <c r="M145" s="256" t="s">
        <v>694</v>
      </c>
      <c r="N145" s="256"/>
      <c r="O145" s="256" t="s">
        <v>686</v>
      </c>
      <c r="P145" s="256" t="s">
        <v>687</v>
      </c>
      <c r="Q145" s="256" t="s">
        <v>688</v>
      </c>
      <c r="R145" s="248" t="s">
        <v>857</v>
      </c>
      <c r="S145" s="248" t="s">
        <v>171</v>
      </c>
      <c r="T145" s="248" t="s">
        <v>700</v>
      </c>
      <c r="U145" s="248">
        <v>5099</v>
      </c>
      <c r="V145" s="248" t="s">
        <v>718</v>
      </c>
    </row>
    <row r="146" spans="1:22" s="248" customFormat="1" x14ac:dyDescent="0.25">
      <c r="A146" s="253" t="s">
        <v>858</v>
      </c>
      <c r="B146" s="254">
        <v>18683</v>
      </c>
      <c r="C146" s="255">
        <v>944052</v>
      </c>
      <c r="D146" s="255">
        <v>0</v>
      </c>
      <c r="E146" s="255">
        <v>135.91304347826087</v>
      </c>
      <c r="F146" s="255">
        <v>0</v>
      </c>
      <c r="G146" s="255">
        <v>142.82</v>
      </c>
      <c r="H146" s="255">
        <v>0</v>
      </c>
      <c r="I146" s="256" t="s">
        <v>59</v>
      </c>
      <c r="J146" s="256" t="s">
        <v>693</v>
      </c>
      <c r="K146" s="256" t="s">
        <v>740</v>
      </c>
      <c r="L146" s="256" t="s">
        <v>741</v>
      </c>
      <c r="M146" s="256" t="s">
        <v>694</v>
      </c>
      <c r="N146" s="256"/>
      <c r="O146" s="256" t="s">
        <v>686</v>
      </c>
      <c r="P146" s="256" t="s">
        <v>687</v>
      </c>
      <c r="Q146" s="256" t="s">
        <v>712</v>
      </c>
      <c r="R146" s="248" t="s">
        <v>858</v>
      </c>
      <c r="S146" s="248" t="s">
        <v>218</v>
      </c>
      <c r="T146" s="248" t="s">
        <v>700</v>
      </c>
      <c r="U146" s="248">
        <v>19837</v>
      </c>
      <c r="V146" s="248" t="s">
        <v>703</v>
      </c>
    </row>
    <row r="147" spans="1:22" s="248" customFormat="1" x14ac:dyDescent="0.25">
      <c r="A147" s="253" t="s">
        <v>859</v>
      </c>
      <c r="B147" s="254">
        <v>3583</v>
      </c>
      <c r="C147" s="255">
        <v>549782.23</v>
      </c>
      <c r="D147" s="255">
        <v>107282.25</v>
      </c>
      <c r="E147" s="255">
        <v>0</v>
      </c>
      <c r="F147" s="255">
        <v>0</v>
      </c>
      <c r="G147" s="255">
        <v>159.12</v>
      </c>
      <c r="H147" s="255">
        <v>31.05</v>
      </c>
      <c r="I147" s="256" t="s">
        <v>692</v>
      </c>
      <c r="J147" s="256" t="s">
        <v>693</v>
      </c>
      <c r="K147" s="256" t="s">
        <v>692</v>
      </c>
      <c r="L147" s="256" t="s">
        <v>693</v>
      </c>
      <c r="M147" s="256" t="s">
        <v>692</v>
      </c>
      <c r="N147" s="256" t="s">
        <v>741</v>
      </c>
      <c r="O147" s="256" t="s">
        <v>686</v>
      </c>
      <c r="P147" s="256" t="s">
        <v>687</v>
      </c>
      <c r="Q147" s="256" t="s">
        <v>688</v>
      </c>
      <c r="R147" s="248" t="s">
        <v>859</v>
      </c>
      <c r="S147" s="248" t="s">
        <v>160</v>
      </c>
      <c r="T147" s="248" t="s">
        <v>762</v>
      </c>
      <c r="U147" s="248">
        <v>3660</v>
      </c>
      <c r="V147" s="248" t="s">
        <v>690</v>
      </c>
    </row>
    <row r="148" spans="1:22" s="248" customFormat="1" x14ac:dyDescent="0.25">
      <c r="A148" s="253" t="s">
        <v>860</v>
      </c>
      <c r="B148" s="254">
        <v>452</v>
      </c>
      <c r="C148" s="255">
        <v>0</v>
      </c>
      <c r="D148" s="255">
        <v>0</v>
      </c>
      <c r="E148" s="255">
        <v>0</v>
      </c>
      <c r="F148" s="255">
        <v>0</v>
      </c>
      <c r="G148" s="255">
        <v>0</v>
      </c>
      <c r="H148" s="255">
        <v>0</v>
      </c>
      <c r="I148" s="256" t="s">
        <v>59</v>
      </c>
      <c r="J148" s="256"/>
      <c r="K148" s="256"/>
      <c r="L148" s="256"/>
      <c r="M148" s="256"/>
      <c r="N148" s="256"/>
      <c r="O148" s="256" t="s">
        <v>686</v>
      </c>
      <c r="P148" s="256" t="s">
        <v>687</v>
      </c>
      <c r="Q148" s="256" t="s">
        <v>688</v>
      </c>
      <c r="R148" s="248" t="s">
        <v>860</v>
      </c>
      <c r="S148" s="248" t="s">
        <v>157</v>
      </c>
      <c r="T148" s="248" t="s">
        <v>737</v>
      </c>
      <c r="U148" s="248">
        <v>449</v>
      </c>
      <c r="V148" s="248" t="s">
        <v>699</v>
      </c>
    </row>
    <row r="149" spans="1:22" s="248" customFormat="1" x14ac:dyDescent="0.25">
      <c r="A149" s="253" t="s">
        <v>861</v>
      </c>
      <c r="B149" s="254">
        <v>4001</v>
      </c>
      <c r="C149" s="255">
        <v>134526</v>
      </c>
      <c r="D149" s="255">
        <v>0</v>
      </c>
      <c r="E149" s="255">
        <v>68.95</v>
      </c>
      <c r="F149" s="255">
        <v>0</v>
      </c>
      <c r="G149" s="255">
        <v>0</v>
      </c>
      <c r="H149" s="255">
        <v>0</v>
      </c>
      <c r="I149" s="256" t="s">
        <v>59</v>
      </c>
      <c r="J149" s="256" t="s">
        <v>693</v>
      </c>
      <c r="K149" s="256" t="s">
        <v>59</v>
      </c>
      <c r="L149" s="256" t="s">
        <v>693</v>
      </c>
      <c r="M149" s="256"/>
      <c r="N149" s="256"/>
      <c r="O149" s="256" t="s">
        <v>686</v>
      </c>
      <c r="P149" s="256" t="s">
        <v>687</v>
      </c>
      <c r="Q149" s="256" t="s">
        <v>701</v>
      </c>
      <c r="R149" s="248" t="s">
        <v>861</v>
      </c>
      <c r="S149" s="248" t="s">
        <v>234</v>
      </c>
      <c r="T149" s="248" t="s">
        <v>754</v>
      </c>
      <c r="U149" s="248">
        <v>4198</v>
      </c>
      <c r="V149" s="248" t="s">
        <v>690</v>
      </c>
    </row>
    <row r="150" spans="1:22" s="248" customFormat="1" x14ac:dyDescent="0.25">
      <c r="A150" s="253" t="s">
        <v>862</v>
      </c>
      <c r="B150" s="254">
        <v>873</v>
      </c>
      <c r="C150" s="255">
        <v>32788.32</v>
      </c>
      <c r="D150" s="255">
        <v>9395.8799999999992</v>
      </c>
      <c r="E150" s="255">
        <v>144.97</v>
      </c>
      <c r="F150" s="255">
        <v>0</v>
      </c>
      <c r="G150" s="255">
        <v>290.99</v>
      </c>
      <c r="H150" s="255">
        <v>0</v>
      </c>
      <c r="I150" s="256" t="s">
        <v>692</v>
      </c>
      <c r="J150" s="256" t="s">
        <v>693</v>
      </c>
      <c r="K150" s="256" t="s">
        <v>692</v>
      </c>
      <c r="L150" s="256" t="s">
        <v>693</v>
      </c>
      <c r="M150" s="256"/>
      <c r="N150" s="256"/>
      <c r="O150" s="256" t="s">
        <v>686</v>
      </c>
      <c r="P150" s="256" t="s">
        <v>687</v>
      </c>
      <c r="Q150" s="256" t="s">
        <v>688</v>
      </c>
      <c r="R150" s="248" t="s">
        <v>862</v>
      </c>
      <c r="S150" s="257" t="s">
        <v>229</v>
      </c>
      <c r="T150" s="248" t="s">
        <v>751</v>
      </c>
      <c r="U150" s="248">
        <v>711</v>
      </c>
      <c r="V150" s="248" t="s">
        <v>699</v>
      </c>
    </row>
    <row r="151" spans="1:22" s="248" customFormat="1" x14ac:dyDescent="0.25">
      <c r="A151" s="253" t="s">
        <v>863</v>
      </c>
      <c r="B151" s="254">
        <v>1054</v>
      </c>
      <c r="C151" s="255">
        <v>0</v>
      </c>
      <c r="D151" s="255">
        <v>0</v>
      </c>
      <c r="E151" s="255">
        <v>0</v>
      </c>
      <c r="F151" s="255">
        <v>0</v>
      </c>
      <c r="G151" s="255">
        <v>0</v>
      </c>
      <c r="H151" s="255">
        <v>0</v>
      </c>
      <c r="I151" s="256" t="s">
        <v>59</v>
      </c>
      <c r="J151" s="256" t="s">
        <v>685</v>
      </c>
      <c r="K151" s="256" t="s">
        <v>59</v>
      </c>
      <c r="L151" s="256" t="s">
        <v>685</v>
      </c>
      <c r="M151" s="256"/>
      <c r="N151" s="256"/>
      <c r="O151" s="256" t="s">
        <v>686</v>
      </c>
      <c r="P151" s="256" t="s">
        <v>687</v>
      </c>
      <c r="Q151" s="256" t="s">
        <v>688</v>
      </c>
      <c r="R151" s="248" t="s">
        <v>863</v>
      </c>
      <c r="S151" s="248" t="s">
        <v>225</v>
      </c>
      <c r="T151" s="248" t="s">
        <v>762</v>
      </c>
      <c r="U151" s="248">
        <v>981</v>
      </c>
      <c r="V151" s="248" t="s">
        <v>699</v>
      </c>
    </row>
    <row r="152" spans="1:22" s="248" customFormat="1" x14ac:dyDescent="0.25">
      <c r="A152" s="253" t="s">
        <v>864</v>
      </c>
      <c r="B152" s="254">
        <v>1298</v>
      </c>
      <c r="C152" s="255">
        <v>70794</v>
      </c>
      <c r="D152" s="255">
        <v>0</v>
      </c>
      <c r="E152" s="255">
        <v>114</v>
      </c>
      <c r="F152" s="255">
        <v>0</v>
      </c>
      <c r="G152" s="255">
        <v>0</v>
      </c>
      <c r="H152" s="255">
        <v>0</v>
      </c>
      <c r="I152" s="256" t="s">
        <v>692</v>
      </c>
      <c r="J152" s="256"/>
      <c r="K152" s="256" t="s">
        <v>694</v>
      </c>
      <c r="L152" s="256"/>
      <c r="M152" s="256" t="s">
        <v>694</v>
      </c>
      <c r="N152" s="256"/>
      <c r="O152" s="256" t="s">
        <v>686</v>
      </c>
      <c r="P152" s="256" t="s">
        <v>687</v>
      </c>
      <c r="Q152" s="256" t="s">
        <v>688</v>
      </c>
      <c r="R152" s="248" t="s">
        <v>864</v>
      </c>
      <c r="S152" s="248" t="s">
        <v>245</v>
      </c>
      <c r="T152" s="248" t="s">
        <v>735</v>
      </c>
      <c r="U152" s="248">
        <v>1370</v>
      </c>
      <c r="V152" s="248" t="s">
        <v>699</v>
      </c>
    </row>
    <row r="153" spans="1:22" s="248" customFormat="1" x14ac:dyDescent="0.25">
      <c r="A153" s="253" t="s">
        <v>865</v>
      </c>
      <c r="B153" s="254">
        <v>9419</v>
      </c>
      <c r="C153" s="255">
        <v>290000</v>
      </c>
      <c r="D153" s="255">
        <v>70000</v>
      </c>
      <c r="E153" s="255">
        <v>165.9</v>
      </c>
      <c r="F153" s="255">
        <v>40.04</v>
      </c>
      <c r="G153" s="255">
        <v>196.76</v>
      </c>
      <c r="H153" s="255">
        <v>47.49</v>
      </c>
      <c r="I153" s="256" t="s">
        <v>692</v>
      </c>
      <c r="J153" s="256" t="s">
        <v>685</v>
      </c>
      <c r="K153" s="256" t="s">
        <v>694</v>
      </c>
      <c r="L153" s="256"/>
      <c r="M153" s="256" t="s">
        <v>694</v>
      </c>
      <c r="N153" s="256"/>
      <c r="O153" s="256" t="s">
        <v>686</v>
      </c>
      <c r="P153" s="256" t="s">
        <v>687</v>
      </c>
      <c r="Q153" s="256" t="s">
        <v>688</v>
      </c>
      <c r="R153" s="248" t="s">
        <v>865</v>
      </c>
      <c r="S153" s="248" t="s">
        <v>152</v>
      </c>
      <c r="T153" s="248" t="s">
        <v>698</v>
      </c>
      <c r="U153" s="248">
        <v>7219</v>
      </c>
      <c r="V153" s="248" t="s">
        <v>718</v>
      </c>
    </row>
    <row r="154" spans="1:22" s="248" customFormat="1" x14ac:dyDescent="0.25">
      <c r="A154" s="253" t="s">
        <v>866</v>
      </c>
      <c r="B154" s="254">
        <v>3655</v>
      </c>
      <c r="C154" s="255">
        <v>754356</v>
      </c>
      <c r="D154" s="255">
        <v>183252</v>
      </c>
      <c r="E154" s="255">
        <v>132.78</v>
      </c>
      <c r="F154" s="255">
        <v>32.25</v>
      </c>
      <c r="G154" s="255">
        <v>223.74</v>
      </c>
      <c r="H154" s="255">
        <v>30.92</v>
      </c>
      <c r="I154" s="256" t="s">
        <v>692</v>
      </c>
      <c r="J154" s="256" t="s">
        <v>685</v>
      </c>
      <c r="K154" s="256" t="s">
        <v>694</v>
      </c>
      <c r="L154" s="256"/>
      <c r="M154" s="256" t="s">
        <v>694</v>
      </c>
      <c r="N154" s="256"/>
      <c r="O154" s="256" t="s">
        <v>686</v>
      </c>
      <c r="P154" s="256" t="s">
        <v>687</v>
      </c>
      <c r="Q154" s="256" t="s">
        <v>701</v>
      </c>
      <c r="R154" s="248" t="s">
        <v>866</v>
      </c>
      <c r="S154" s="248" t="s">
        <v>166</v>
      </c>
      <c r="T154" s="248" t="s">
        <v>705</v>
      </c>
      <c r="U154" s="248">
        <v>3855</v>
      </c>
      <c r="V154" s="248" t="s">
        <v>690</v>
      </c>
    </row>
    <row r="155" spans="1:22" s="248" customFormat="1" x14ac:dyDescent="0.25">
      <c r="A155" s="253" t="s">
        <v>867</v>
      </c>
      <c r="B155" s="254">
        <v>2532</v>
      </c>
      <c r="C155" s="255">
        <v>83094</v>
      </c>
      <c r="D155" s="255">
        <v>82116</v>
      </c>
      <c r="E155" s="255">
        <v>101.71</v>
      </c>
      <c r="F155" s="255">
        <v>100.51</v>
      </c>
      <c r="G155" s="255">
        <v>60.39</v>
      </c>
      <c r="H155" s="255">
        <v>59.68</v>
      </c>
      <c r="I155" s="256" t="s">
        <v>59</v>
      </c>
      <c r="J155" s="256" t="s">
        <v>693</v>
      </c>
      <c r="K155" s="256" t="s">
        <v>59</v>
      </c>
      <c r="L155" s="256" t="s">
        <v>693</v>
      </c>
      <c r="M155" s="256" t="s">
        <v>694</v>
      </c>
      <c r="N155" s="256"/>
      <c r="O155" s="256" t="s">
        <v>686</v>
      </c>
      <c r="P155" s="256" t="s">
        <v>687</v>
      </c>
      <c r="Q155" s="256" t="s">
        <v>701</v>
      </c>
      <c r="R155" s="248" t="s">
        <v>867</v>
      </c>
      <c r="S155" s="248" t="s">
        <v>191</v>
      </c>
      <c r="T155" s="248" t="s">
        <v>735</v>
      </c>
      <c r="U155" s="248">
        <v>2278</v>
      </c>
      <c r="V155" s="248" t="s">
        <v>699</v>
      </c>
    </row>
    <row r="156" spans="1:22" s="248" customFormat="1" x14ac:dyDescent="0.25">
      <c r="A156" s="253" t="s">
        <v>868</v>
      </c>
      <c r="B156" s="254">
        <v>4405</v>
      </c>
      <c r="C156" s="255">
        <v>0</v>
      </c>
      <c r="D156" s="255">
        <v>0</v>
      </c>
      <c r="E156" s="255">
        <v>10.6</v>
      </c>
      <c r="F156" s="255">
        <v>0</v>
      </c>
      <c r="G156" s="255">
        <v>0</v>
      </c>
      <c r="H156" s="255">
        <v>0</v>
      </c>
      <c r="I156" s="256" t="s">
        <v>694</v>
      </c>
      <c r="J156" s="256"/>
      <c r="K156" s="256" t="s">
        <v>694</v>
      </c>
      <c r="L156" s="256"/>
      <c r="M156" s="256" t="s">
        <v>694</v>
      </c>
      <c r="N156" s="256"/>
      <c r="O156" s="256" t="s">
        <v>686</v>
      </c>
      <c r="P156" s="256" t="s">
        <v>687</v>
      </c>
      <c r="Q156" s="256" t="s">
        <v>712</v>
      </c>
      <c r="R156" s="248" t="s">
        <v>868</v>
      </c>
      <c r="S156" s="248" t="s">
        <v>192</v>
      </c>
      <c r="T156" s="248" t="s">
        <v>710</v>
      </c>
      <c r="U156" s="248">
        <v>4864</v>
      </c>
      <c r="V156" s="248" t="s">
        <v>690</v>
      </c>
    </row>
    <row r="157" spans="1:22" s="248" customFormat="1" x14ac:dyDescent="0.25">
      <c r="A157" s="253" t="s">
        <v>869</v>
      </c>
      <c r="B157" s="254">
        <v>197</v>
      </c>
      <c r="C157" s="255">
        <v>0</v>
      </c>
      <c r="D157" s="255">
        <v>0</v>
      </c>
      <c r="E157" s="255">
        <v>0</v>
      </c>
      <c r="F157" s="255">
        <v>0</v>
      </c>
      <c r="G157" s="255">
        <v>0</v>
      </c>
      <c r="H157" s="255">
        <v>0</v>
      </c>
      <c r="I157" s="256" t="s">
        <v>692</v>
      </c>
      <c r="J157" s="256" t="s">
        <v>693</v>
      </c>
      <c r="K157" s="256"/>
      <c r="L157" s="256"/>
      <c r="M157" s="256"/>
      <c r="N157" s="256"/>
      <c r="O157" s="256" t="s">
        <v>686</v>
      </c>
      <c r="P157" s="256" t="s">
        <v>687</v>
      </c>
      <c r="Q157" s="256" t="s">
        <v>701</v>
      </c>
      <c r="R157" s="248" t="s">
        <v>869</v>
      </c>
      <c r="S157" s="248" t="s">
        <v>243</v>
      </c>
      <c r="T157" s="248" t="s">
        <v>705</v>
      </c>
      <c r="U157" s="248">
        <v>237</v>
      </c>
      <c r="V157" s="248" t="s">
        <v>699</v>
      </c>
    </row>
    <row r="158" spans="1:22" s="248" customFormat="1" x14ac:dyDescent="0.25">
      <c r="A158" s="253" t="s">
        <v>870</v>
      </c>
      <c r="B158" s="254">
        <v>164</v>
      </c>
      <c r="C158" s="255">
        <v>0</v>
      </c>
      <c r="D158" s="255">
        <v>0</v>
      </c>
      <c r="E158" s="255">
        <v>0</v>
      </c>
      <c r="F158" s="255">
        <v>0</v>
      </c>
      <c r="G158" s="255">
        <v>0</v>
      </c>
      <c r="H158" s="255">
        <v>0</v>
      </c>
      <c r="I158" s="256"/>
      <c r="J158" s="256"/>
      <c r="K158" s="256"/>
      <c r="L158" s="256"/>
      <c r="M158" s="256"/>
      <c r="N158" s="256"/>
      <c r="O158" s="256" t="s">
        <v>686</v>
      </c>
      <c r="P158" s="256" t="s">
        <v>686</v>
      </c>
      <c r="Q158" s="256"/>
      <c r="R158" s="248" t="s">
        <v>870</v>
      </c>
      <c r="S158" s="248" t="s">
        <v>206</v>
      </c>
      <c r="T158" s="248" t="s">
        <v>696</v>
      </c>
      <c r="U158" s="248">
        <v>174</v>
      </c>
      <c r="V158" s="248" t="s">
        <v>699</v>
      </c>
    </row>
    <row r="159" spans="1:22" s="248" customFormat="1" x14ac:dyDescent="0.25">
      <c r="A159" s="253" t="s">
        <v>871</v>
      </c>
      <c r="B159" s="254">
        <v>951</v>
      </c>
      <c r="C159" s="255">
        <v>44422</v>
      </c>
      <c r="D159" s="255">
        <v>50398</v>
      </c>
      <c r="E159" s="255">
        <v>99.6</v>
      </c>
      <c r="F159" s="255">
        <v>113</v>
      </c>
      <c r="G159" s="255">
        <v>111.61</v>
      </c>
      <c r="H159" s="255">
        <v>126.62</v>
      </c>
      <c r="I159" s="256" t="s">
        <v>692</v>
      </c>
      <c r="J159" s="256" t="s">
        <v>693</v>
      </c>
      <c r="K159" s="256" t="s">
        <v>692</v>
      </c>
      <c r="L159" s="256" t="s">
        <v>741</v>
      </c>
      <c r="M159" s="256" t="s">
        <v>692</v>
      </c>
      <c r="N159" s="256" t="s">
        <v>741</v>
      </c>
      <c r="O159" s="256" t="s">
        <v>686</v>
      </c>
      <c r="P159" s="256" t="s">
        <v>687</v>
      </c>
      <c r="Q159" s="256" t="s">
        <v>701</v>
      </c>
      <c r="R159" s="248" t="s">
        <v>871</v>
      </c>
      <c r="S159" s="248" t="s">
        <v>765</v>
      </c>
      <c r="T159" s="248" t="s">
        <v>726</v>
      </c>
      <c r="U159" s="248">
        <v>1214</v>
      </c>
      <c r="V159" s="248" t="s">
        <v>699</v>
      </c>
    </row>
    <row r="160" spans="1:22" s="248" customFormat="1" x14ac:dyDescent="0.25">
      <c r="A160" s="253" t="s">
        <v>872</v>
      </c>
      <c r="B160" s="254">
        <v>2663</v>
      </c>
      <c r="C160" s="255">
        <v>81000</v>
      </c>
      <c r="D160" s="255">
        <v>0</v>
      </c>
      <c r="E160" s="255">
        <v>68</v>
      </c>
      <c r="F160" s="255">
        <v>0</v>
      </c>
      <c r="G160" s="255">
        <v>0</v>
      </c>
      <c r="H160" s="255">
        <v>0</v>
      </c>
      <c r="I160" s="256" t="s">
        <v>692</v>
      </c>
      <c r="J160" s="256" t="s">
        <v>693</v>
      </c>
      <c r="K160" s="256" t="s">
        <v>692</v>
      </c>
      <c r="L160" s="256" t="s">
        <v>685</v>
      </c>
      <c r="M160" s="256"/>
      <c r="N160" s="256"/>
      <c r="O160" s="256" t="s">
        <v>686</v>
      </c>
      <c r="P160" s="256" t="s">
        <v>687</v>
      </c>
      <c r="Q160" s="256"/>
      <c r="R160" s="248" t="s">
        <v>872</v>
      </c>
      <c r="S160" s="248" t="s">
        <v>226</v>
      </c>
      <c r="T160" s="248" t="s">
        <v>762</v>
      </c>
      <c r="U160" s="248">
        <v>2744</v>
      </c>
      <c r="V160" s="248" t="s">
        <v>690</v>
      </c>
    </row>
    <row r="161" spans="1:22" s="248" customFormat="1" x14ac:dyDescent="0.25">
      <c r="A161" s="253" t="s">
        <v>873</v>
      </c>
      <c r="B161" s="254">
        <v>2678</v>
      </c>
      <c r="C161" s="255">
        <v>0</v>
      </c>
      <c r="D161" s="255">
        <v>0</v>
      </c>
      <c r="E161" s="255">
        <v>0</v>
      </c>
      <c r="F161" s="255">
        <v>0</v>
      </c>
      <c r="G161" s="255">
        <v>0</v>
      </c>
      <c r="H161" s="255">
        <v>0</v>
      </c>
      <c r="I161" s="256"/>
      <c r="J161" s="256"/>
      <c r="K161" s="256"/>
      <c r="L161" s="256"/>
      <c r="M161" s="256"/>
      <c r="N161" s="256"/>
      <c r="O161" s="256" t="s">
        <v>686</v>
      </c>
      <c r="P161" s="256" t="s">
        <v>686</v>
      </c>
      <c r="Q161" s="256"/>
      <c r="R161" s="248" t="s">
        <v>873</v>
      </c>
      <c r="S161" s="248" t="s">
        <v>237</v>
      </c>
      <c r="T161" s="248" t="s">
        <v>702</v>
      </c>
      <c r="U161" s="248">
        <v>4853</v>
      </c>
      <c r="V161" s="248" t="s">
        <v>690</v>
      </c>
    </row>
    <row r="162" spans="1:22" s="248" customFormat="1" x14ac:dyDescent="0.25">
      <c r="A162" s="253" t="s">
        <v>874</v>
      </c>
      <c r="B162" s="254">
        <v>961</v>
      </c>
      <c r="C162" s="255">
        <v>0</v>
      </c>
      <c r="D162" s="255">
        <v>0</v>
      </c>
      <c r="E162" s="255">
        <v>0</v>
      </c>
      <c r="F162" s="255">
        <v>0</v>
      </c>
      <c r="G162" s="255">
        <v>0</v>
      </c>
      <c r="H162" s="255">
        <v>0</v>
      </c>
      <c r="I162" s="256" t="s">
        <v>692</v>
      </c>
      <c r="J162" s="256" t="s">
        <v>693</v>
      </c>
      <c r="K162" s="256" t="s">
        <v>692</v>
      </c>
      <c r="L162" s="256" t="s">
        <v>693</v>
      </c>
      <c r="M162" s="256" t="s">
        <v>694</v>
      </c>
      <c r="N162" s="256"/>
      <c r="O162" s="256" t="s">
        <v>686</v>
      </c>
      <c r="P162" s="256" t="s">
        <v>687</v>
      </c>
      <c r="Q162" s="256" t="s">
        <v>712</v>
      </c>
      <c r="R162" s="248" t="s">
        <v>874</v>
      </c>
      <c r="S162" s="248" t="s">
        <v>180</v>
      </c>
      <c r="T162" s="248" t="s">
        <v>705</v>
      </c>
      <c r="U162" s="248">
        <v>778</v>
      </c>
      <c r="V162" s="248" t="s">
        <v>699</v>
      </c>
    </row>
    <row r="163" spans="1:22" s="248" customFormat="1" x14ac:dyDescent="0.25">
      <c r="A163" s="253" t="s">
        <v>875</v>
      </c>
      <c r="B163" s="254">
        <v>807</v>
      </c>
      <c r="C163" s="255">
        <v>42602.34</v>
      </c>
      <c r="D163" s="255">
        <v>0</v>
      </c>
      <c r="E163" s="255">
        <v>109.24</v>
      </c>
      <c r="F163" s="255">
        <v>0</v>
      </c>
      <c r="G163" s="255">
        <v>105.37</v>
      </c>
      <c r="H163" s="255">
        <v>0</v>
      </c>
      <c r="I163" s="256" t="s">
        <v>692</v>
      </c>
      <c r="J163" s="256" t="s">
        <v>693</v>
      </c>
      <c r="K163" s="256" t="s">
        <v>692</v>
      </c>
      <c r="L163" s="256" t="s">
        <v>693</v>
      </c>
      <c r="M163" s="256" t="s">
        <v>694</v>
      </c>
      <c r="N163" s="256"/>
      <c r="O163" s="256" t="s">
        <v>686</v>
      </c>
      <c r="P163" s="256" t="s">
        <v>687</v>
      </c>
      <c r="Q163" s="256" t="s">
        <v>701</v>
      </c>
      <c r="R163" s="248" t="s">
        <v>875</v>
      </c>
      <c r="S163" s="248" t="s">
        <v>228</v>
      </c>
      <c r="T163" s="248" t="s">
        <v>702</v>
      </c>
      <c r="U163" s="248">
        <v>779</v>
      </c>
      <c r="V163" s="248" t="s">
        <v>699</v>
      </c>
    </row>
    <row r="164" spans="1:22" s="248" customFormat="1" x14ac:dyDescent="0.25">
      <c r="A164" s="253" t="s">
        <v>876</v>
      </c>
      <c r="B164" s="254">
        <v>258</v>
      </c>
      <c r="C164" s="255">
        <v>0</v>
      </c>
      <c r="D164" s="255">
        <v>0</v>
      </c>
      <c r="E164" s="255">
        <v>0</v>
      </c>
      <c r="F164" s="255">
        <v>0</v>
      </c>
      <c r="G164" s="255">
        <v>0</v>
      </c>
      <c r="H164" s="255">
        <v>0</v>
      </c>
      <c r="I164" s="256"/>
      <c r="J164" s="256"/>
      <c r="K164" s="256"/>
      <c r="L164" s="256"/>
      <c r="M164" s="256"/>
      <c r="N164" s="256"/>
      <c r="O164" s="256" t="s">
        <v>686</v>
      </c>
      <c r="P164" s="256" t="s">
        <v>686</v>
      </c>
      <c r="Q164" s="256"/>
      <c r="R164" s="248" t="s">
        <v>876</v>
      </c>
      <c r="S164" s="248" t="s">
        <v>877</v>
      </c>
      <c r="T164" s="248" t="s">
        <v>710</v>
      </c>
      <c r="U164" s="248">
        <v>319</v>
      </c>
      <c r="V164" s="248" t="s">
        <v>699</v>
      </c>
    </row>
    <row r="165" spans="1:22" s="248" customFormat="1" x14ac:dyDescent="0.25">
      <c r="A165" s="253" t="s">
        <v>878</v>
      </c>
      <c r="B165" s="254">
        <v>96</v>
      </c>
      <c r="C165" s="255">
        <v>13000</v>
      </c>
      <c r="D165" s="255">
        <v>0</v>
      </c>
      <c r="E165" s="255">
        <v>288.88</v>
      </c>
      <c r="F165" s="255">
        <v>0</v>
      </c>
      <c r="G165" s="255">
        <v>0</v>
      </c>
      <c r="H165" s="255">
        <v>0</v>
      </c>
      <c r="I165" s="256" t="s">
        <v>692</v>
      </c>
      <c r="J165" s="256" t="s">
        <v>693</v>
      </c>
      <c r="K165" s="256" t="s">
        <v>694</v>
      </c>
      <c r="L165" s="256"/>
      <c r="M165" s="256" t="s">
        <v>694</v>
      </c>
      <c r="N165" s="256"/>
      <c r="O165" s="256" t="s">
        <v>687</v>
      </c>
      <c r="P165" s="256" t="s">
        <v>686</v>
      </c>
      <c r="Q165" s="256" t="s">
        <v>688</v>
      </c>
      <c r="R165" s="248" t="s">
        <v>878</v>
      </c>
      <c r="S165" s="248" t="s">
        <v>222</v>
      </c>
      <c r="T165" s="248" t="s">
        <v>696</v>
      </c>
      <c r="U165" s="248">
        <v>117</v>
      </c>
      <c r="V165" s="248" t="s">
        <v>699</v>
      </c>
    </row>
    <row r="166" spans="1:22" s="248" customFormat="1" x14ac:dyDescent="0.25">
      <c r="A166" s="253" t="s">
        <v>879</v>
      </c>
      <c r="B166" s="254">
        <v>607</v>
      </c>
      <c r="C166" s="255">
        <v>0</v>
      </c>
      <c r="D166" s="255">
        <v>0</v>
      </c>
      <c r="E166" s="255">
        <v>0</v>
      </c>
      <c r="F166" s="255">
        <v>0</v>
      </c>
      <c r="G166" s="255">
        <v>0</v>
      </c>
      <c r="H166" s="255">
        <v>0</v>
      </c>
      <c r="I166" s="256"/>
      <c r="J166" s="256"/>
      <c r="K166" s="256"/>
      <c r="L166" s="256"/>
      <c r="M166" s="256"/>
      <c r="N166" s="256"/>
      <c r="O166" s="256" t="s">
        <v>686</v>
      </c>
      <c r="P166" s="256" t="s">
        <v>686</v>
      </c>
      <c r="Q166" s="256"/>
      <c r="R166" s="248" t="s">
        <v>879</v>
      </c>
      <c r="S166" s="248" t="s">
        <v>173</v>
      </c>
      <c r="T166" s="248" t="s">
        <v>751</v>
      </c>
      <c r="U166" s="248">
        <v>612</v>
      </c>
      <c r="V166" s="248" t="s">
        <v>699</v>
      </c>
    </row>
    <row r="167" spans="1:22" s="248" customFormat="1" x14ac:dyDescent="0.25">
      <c r="A167" s="253" t="s">
        <v>880</v>
      </c>
      <c r="B167" s="254">
        <v>4654</v>
      </c>
      <c r="C167" s="255">
        <v>458261</v>
      </c>
      <c r="D167" s="255">
        <v>0</v>
      </c>
      <c r="E167" s="255">
        <v>202.77035398230089</v>
      </c>
      <c r="F167" s="255">
        <v>0</v>
      </c>
      <c r="G167" s="255">
        <v>0</v>
      </c>
      <c r="H167" s="255">
        <v>0</v>
      </c>
      <c r="I167" s="256" t="s">
        <v>692</v>
      </c>
      <c r="J167" s="256" t="s">
        <v>693</v>
      </c>
      <c r="K167" s="256" t="s">
        <v>692</v>
      </c>
      <c r="L167" s="256" t="s">
        <v>707</v>
      </c>
      <c r="M167" s="256" t="s">
        <v>692</v>
      </c>
      <c r="N167" s="256" t="s">
        <v>796</v>
      </c>
      <c r="O167" s="256" t="s">
        <v>686</v>
      </c>
      <c r="P167" s="256" t="s">
        <v>687</v>
      </c>
      <c r="Q167" s="256" t="s">
        <v>701</v>
      </c>
      <c r="R167" s="248" t="s">
        <v>880</v>
      </c>
      <c r="S167" s="248" t="s">
        <v>222</v>
      </c>
      <c r="T167" s="248" t="s">
        <v>696</v>
      </c>
      <c r="U167" s="248">
        <v>4656</v>
      </c>
      <c r="V167" s="248" t="s">
        <v>690</v>
      </c>
    </row>
    <row r="168" spans="1:22" s="248" customFormat="1" x14ac:dyDescent="0.25">
      <c r="A168" s="253" t="s">
        <v>881</v>
      </c>
      <c r="B168" s="254">
        <v>200564</v>
      </c>
      <c r="C168" s="255">
        <v>6616250</v>
      </c>
      <c r="D168" s="255">
        <v>0</v>
      </c>
      <c r="E168" s="255">
        <v>111.68</v>
      </c>
      <c r="F168" s="255">
        <v>0</v>
      </c>
      <c r="G168" s="255">
        <v>111.71</v>
      </c>
      <c r="H168" s="255">
        <v>0</v>
      </c>
      <c r="I168" s="256" t="s">
        <v>59</v>
      </c>
      <c r="J168" s="256" t="s">
        <v>693</v>
      </c>
      <c r="K168" s="256" t="s">
        <v>694</v>
      </c>
      <c r="L168" s="256"/>
      <c r="M168" s="256" t="s">
        <v>694</v>
      </c>
      <c r="N168" s="256"/>
      <c r="O168" s="256" t="s">
        <v>686</v>
      </c>
      <c r="P168" s="256" t="s">
        <v>687</v>
      </c>
      <c r="Q168" s="256" t="s">
        <v>701</v>
      </c>
      <c r="R168" s="248" t="s">
        <v>881</v>
      </c>
      <c r="S168" s="248" t="s">
        <v>176</v>
      </c>
      <c r="T168" s="248" t="s">
        <v>710</v>
      </c>
      <c r="U168" s="248">
        <v>181453</v>
      </c>
      <c r="V168" s="248" t="s">
        <v>723</v>
      </c>
    </row>
    <row r="169" spans="1:22" s="248" customFormat="1" x14ac:dyDescent="0.25">
      <c r="A169" s="253" t="s">
        <v>882</v>
      </c>
      <c r="B169" s="254">
        <v>3114</v>
      </c>
      <c r="C169" s="255">
        <v>0</v>
      </c>
      <c r="D169" s="255">
        <v>0</v>
      </c>
      <c r="E169" s="255">
        <v>0</v>
      </c>
      <c r="F169" s="255">
        <v>0</v>
      </c>
      <c r="G169" s="255">
        <v>0</v>
      </c>
      <c r="H169" s="255">
        <v>0</v>
      </c>
      <c r="I169" s="256"/>
      <c r="J169" s="256"/>
      <c r="K169" s="256"/>
      <c r="L169" s="256"/>
      <c r="M169" s="256"/>
      <c r="N169" s="256"/>
      <c r="O169" s="256" t="s">
        <v>686</v>
      </c>
      <c r="P169" s="256" t="s">
        <v>686</v>
      </c>
      <c r="Q169" s="256"/>
      <c r="R169" s="248" t="s">
        <v>882</v>
      </c>
      <c r="S169" s="257" t="s">
        <v>194</v>
      </c>
      <c r="T169" s="248" t="s">
        <v>722</v>
      </c>
      <c r="U169" s="248">
        <v>3193</v>
      </c>
      <c r="V169" s="248" t="s">
        <v>690</v>
      </c>
    </row>
    <row r="170" spans="1:22" s="248" customFormat="1" x14ac:dyDescent="0.25">
      <c r="A170" s="253" t="s">
        <v>883</v>
      </c>
      <c r="B170" s="254">
        <v>7187</v>
      </c>
      <c r="C170" s="255">
        <v>88449.279999999999</v>
      </c>
      <c r="D170" s="255">
        <v>85046.31</v>
      </c>
      <c r="E170" s="255">
        <v>31.51</v>
      </c>
      <c r="F170" s="255">
        <v>30.29</v>
      </c>
      <c r="G170" s="255">
        <v>50.98</v>
      </c>
      <c r="H170" s="255">
        <v>49.01</v>
      </c>
      <c r="I170" s="256" t="s">
        <v>59</v>
      </c>
      <c r="J170" s="256" t="s">
        <v>693</v>
      </c>
      <c r="K170" s="256" t="s">
        <v>694</v>
      </c>
      <c r="L170" s="256"/>
      <c r="M170" s="256" t="s">
        <v>694</v>
      </c>
      <c r="N170" s="256"/>
      <c r="O170" s="256" t="s">
        <v>686</v>
      </c>
      <c r="P170" s="256" t="s">
        <v>687</v>
      </c>
      <c r="Q170" s="256" t="s">
        <v>688</v>
      </c>
      <c r="R170" s="248" t="s">
        <v>883</v>
      </c>
      <c r="S170" s="257" t="s">
        <v>194</v>
      </c>
      <c r="T170" s="248" t="s">
        <v>722</v>
      </c>
      <c r="U170" s="248">
        <v>6168</v>
      </c>
      <c r="V170" s="248" t="s">
        <v>718</v>
      </c>
    </row>
    <row r="171" spans="1:22" s="248" customFormat="1" x14ac:dyDescent="0.25">
      <c r="A171" s="253" t="s">
        <v>884</v>
      </c>
      <c r="B171" s="254">
        <v>7476</v>
      </c>
      <c r="C171" s="255">
        <v>497280</v>
      </c>
      <c r="D171" s="255">
        <v>260325</v>
      </c>
      <c r="E171" s="255">
        <v>165.2642073778664</v>
      </c>
      <c r="F171" s="255">
        <v>86.51545363908275</v>
      </c>
      <c r="G171" s="255">
        <v>76</v>
      </c>
      <c r="H171" s="255">
        <v>39</v>
      </c>
      <c r="I171" s="256" t="s">
        <v>692</v>
      </c>
      <c r="J171" s="256" t="s">
        <v>693</v>
      </c>
      <c r="K171" s="256" t="s">
        <v>692</v>
      </c>
      <c r="L171" s="256" t="s">
        <v>693</v>
      </c>
      <c r="M171" s="256" t="s">
        <v>692</v>
      </c>
      <c r="N171" s="256" t="s">
        <v>693</v>
      </c>
      <c r="O171" s="256" t="s">
        <v>686</v>
      </c>
      <c r="P171" s="256" t="s">
        <v>687</v>
      </c>
      <c r="Q171" s="256" t="s">
        <v>712</v>
      </c>
      <c r="R171" s="248" t="e">
        <v>#N/A</v>
      </c>
      <c r="S171" s="248" t="e">
        <v>#N/A</v>
      </c>
      <c r="T171" s="248" t="e">
        <v>#N/A</v>
      </c>
      <c r="U171" s="248" t="e">
        <v>#N/A</v>
      </c>
      <c r="V171" s="248" t="e">
        <v>#N/A</v>
      </c>
    </row>
    <row r="172" spans="1:22" s="248" customFormat="1" x14ac:dyDescent="0.25">
      <c r="A172" s="253" t="s">
        <v>885</v>
      </c>
      <c r="B172" s="254">
        <v>365</v>
      </c>
      <c r="C172" s="255">
        <v>0</v>
      </c>
      <c r="D172" s="255">
        <v>0</v>
      </c>
      <c r="E172" s="255">
        <v>0</v>
      </c>
      <c r="F172" s="255">
        <v>0</v>
      </c>
      <c r="G172" s="255">
        <v>0</v>
      </c>
      <c r="H172" s="255">
        <v>0</v>
      </c>
      <c r="I172" s="256"/>
      <c r="J172" s="256"/>
      <c r="K172" s="256"/>
      <c r="L172" s="256"/>
      <c r="M172" s="256"/>
      <c r="N172" s="256"/>
      <c r="O172" s="256" t="s">
        <v>686</v>
      </c>
      <c r="P172" s="256" t="s">
        <v>686</v>
      </c>
      <c r="Q172" s="256"/>
      <c r="R172" s="248" t="s">
        <v>885</v>
      </c>
      <c r="S172" s="257" t="s">
        <v>198</v>
      </c>
      <c r="T172" s="248" t="s">
        <v>708</v>
      </c>
      <c r="U172" s="248">
        <v>351</v>
      </c>
      <c r="V172" s="248" t="s">
        <v>699</v>
      </c>
    </row>
    <row r="173" spans="1:22" s="248" customFormat="1" x14ac:dyDescent="0.25">
      <c r="A173" s="253" t="s">
        <v>886</v>
      </c>
      <c r="B173" s="254">
        <v>427</v>
      </c>
      <c r="C173" s="255">
        <v>16102.8</v>
      </c>
      <c r="D173" s="255">
        <v>0</v>
      </c>
      <c r="E173" s="255">
        <v>10</v>
      </c>
      <c r="F173" s="255">
        <v>0</v>
      </c>
      <c r="G173" s="255">
        <v>0</v>
      </c>
      <c r="H173" s="255">
        <v>0</v>
      </c>
      <c r="I173" s="256" t="s">
        <v>692</v>
      </c>
      <c r="J173" s="256" t="s">
        <v>693</v>
      </c>
      <c r="K173" s="256" t="s">
        <v>692</v>
      </c>
      <c r="L173" s="256" t="s">
        <v>693</v>
      </c>
      <c r="M173" s="256" t="s">
        <v>692</v>
      </c>
      <c r="N173" s="256" t="s">
        <v>693</v>
      </c>
      <c r="O173" s="256" t="s">
        <v>686</v>
      </c>
      <c r="P173" s="256" t="s">
        <v>687</v>
      </c>
      <c r="Q173" s="256" t="s">
        <v>701</v>
      </c>
      <c r="R173" s="248" t="s">
        <v>886</v>
      </c>
      <c r="S173" s="248" t="s">
        <v>222</v>
      </c>
      <c r="T173" s="248" t="s">
        <v>696</v>
      </c>
      <c r="U173" s="248">
        <v>571</v>
      </c>
      <c r="V173" s="248" t="s">
        <v>699</v>
      </c>
    </row>
    <row r="174" spans="1:22" s="248" customFormat="1" x14ac:dyDescent="0.25">
      <c r="A174" s="253" t="s">
        <v>887</v>
      </c>
      <c r="B174" s="254">
        <v>1921</v>
      </c>
      <c r="C174" s="255">
        <v>85924</v>
      </c>
      <c r="D174" s="255">
        <v>33561</v>
      </c>
      <c r="E174" s="255">
        <v>94.629955947136565</v>
      </c>
      <c r="F174" s="255">
        <v>36.96145374449339</v>
      </c>
      <c r="G174" s="255">
        <v>0</v>
      </c>
      <c r="H174" s="255">
        <v>0</v>
      </c>
      <c r="I174" s="256" t="s">
        <v>59</v>
      </c>
      <c r="J174" s="256" t="s">
        <v>685</v>
      </c>
      <c r="K174" s="256" t="s">
        <v>59</v>
      </c>
      <c r="L174" s="256" t="s">
        <v>693</v>
      </c>
      <c r="M174" s="256" t="s">
        <v>59</v>
      </c>
      <c r="N174" s="256" t="s">
        <v>693</v>
      </c>
      <c r="O174" s="256" t="s">
        <v>686</v>
      </c>
      <c r="P174" s="256" t="s">
        <v>687</v>
      </c>
      <c r="Q174" s="256" t="s">
        <v>688</v>
      </c>
      <c r="R174" s="248" t="s">
        <v>887</v>
      </c>
      <c r="S174" s="248" t="s">
        <v>199</v>
      </c>
      <c r="T174" s="248" t="s">
        <v>689</v>
      </c>
      <c r="U174" s="248">
        <v>1911</v>
      </c>
      <c r="V174" s="248" t="s">
        <v>699</v>
      </c>
    </row>
    <row r="175" spans="1:22" s="248" customFormat="1" x14ac:dyDescent="0.25">
      <c r="A175" s="253" t="s">
        <v>888</v>
      </c>
      <c r="B175" s="254">
        <v>902</v>
      </c>
      <c r="C175" s="255">
        <v>0</v>
      </c>
      <c r="D175" s="255">
        <v>0</v>
      </c>
      <c r="E175" s="255">
        <v>0</v>
      </c>
      <c r="F175" s="255">
        <v>0</v>
      </c>
      <c r="G175" s="255">
        <v>0</v>
      </c>
      <c r="H175" s="255">
        <v>0</v>
      </c>
      <c r="I175" s="256"/>
      <c r="J175" s="256"/>
      <c r="K175" s="256"/>
      <c r="L175" s="256"/>
      <c r="M175" s="256"/>
      <c r="N175" s="256"/>
      <c r="O175" s="256" t="s">
        <v>686</v>
      </c>
      <c r="P175" s="256" t="s">
        <v>686</v>
      </c>
      <c r="Q175" s="256"/>
      <c r="R175" s="248" t="s">
        <v>888</v>
      </c>
      <c r="S175" s="248" t="s">
        <v>211</v>
      </c>
      <c r="T175" s="248" t="s">
        <v>689</v>
      </c>
      <c r="U175" s="248">
        <v>547</v>
      </c>
      <c r="V175" s="248" t="s">
        <v>699</v>
      </c>
    </row>
    <row r="176" spans="1:22" s="248" customFormat="1" x14ac:dyDescent="0.25">
      <c r="A176" s="253" t="s">
        <v>184</v>
      </c>
      <c r="B176" s="254">
        <v>3845</v>
      </c>
      <c r="C176" s="255">
        <v>0</v>
      </c>
      <c r="D176" s="255">
        <v>0</v>
      </c>
      <c r="E176" s="255">
        <v>0</v>
      </c>
      <c r="F176" s="255">
        <v>0</v>
      </c>
      <c r="G176" s="255">
        <v>0</v>
      </c>
      <c r="H176" s="255">
        <v>0</v>
      </c>
      <c r="I176" s="256"/>
      <c r="J176" s="256"/>
      <c r="K176" s="256"/>
      <c r="L176" s="256"/>
      <c r="M176" s="256"/>
      <c r="N176" s="256"/>
      <c r="O176" s="256" t="s">
        <v>686</v>
      </c>
      <c r="P176" s="256" t="s">
        <v>686</v>
      </c>
      <c r="Q176" s="256"/>
      <c r="R176" s="248" t="s">
        <v>184</v>
      </c>
      <c r="S176" s="257" t="s">
        <v>204</v>
      </c>
      <c r="T176" s="248" t="s">
        <v>708</v>
      </c>
      <c r="U176" s="248">
        <v>3826</v>
      </c>
      <c r="V176" s="248" t="s">
        <v>690</v>
      </c>
    </row>
    <row r="177" spans="1:22" s="248" customFormat="1" x14ac:dyDescent="0.25">
      <c r="A177" s="253" t="s">
        <v>889</v>
      </c>
      <c r="B177" s="254">
        <v>2023</v>
      </c>
      <c r="C177" s="255">
        <v>0</v>
      </c>
      <c r="D177" s="255">
        <v>0</v>
      </c>
      <c r="E177" s="255">
        <v>0</v>
      </c>
      <c r="F177" s="255">
        <v>0</v>
      </c>
      <c r="G177" s="255">
        <v>0</v>
      </c>
      <c r="H177" s="255">
        <v>0</v>
      </c>
      <c r="I177" s="256" t="s">
        <v>692</v>
      </c>
      <c r="J177" s="256" t="s">
        <v>693</v>
      </c>
      <c r="K177" s="256" t="s">
        <v>692</v>
      </c>
      <c r="L177" s="256" t="s">
        <v>693</v>
      </c>
      <c r="M177" s="256"/>
      <c r="N177" s="256"/>
      <c r="O177" s="256" t="s">
        <v>687</v>
      </c>
      <c r="P177" s="256" t="s">
        <v>686</v>
      </c>
      <c r="Q177" s="256" t="s">
        <v>688</v>
      </c>
      <c r="R177" s="248" t="s">
        <v>889</v>
      </c>
      <c r="S177" s="248" t="s">
        <v>184</v>
      </c>
      <c r="T177" s="248" t="s">
        <v>782</v>
      </c>
      <c r="U177" s="248">
        <v>2460</v>
      </c>
      <c r="V177" s="248" t="s">
        <v>699</v>
      </c>
    </row>
    <row r="178" spans="1:22" s="248" customFormat="1" x14ac:dyDescent="0.25">
      <c r="A178" s="253" t="s">
        <v>890</v>
      </c>
      <c r="B178" s="254">
        <v>1164</v>
      </c>
      <c r="C178" s="255">
        <v>32510.68</v>
      </c>
      <c r="D178" s="255">
        <v>13279</v>
      </c>
      <c r="E178" s="255">
        <v>68.2</v>
      </c>
      <c r="F178" s="255">
        <v>27.8</v>
      </c>
      <c r="G178" s="255">
        <v>99.7</v>
      </c>
      <c r="H178" s="255">
        <v>40.700000000000003</v>
      </c>
      <c r="I178" s="256" t="s">
        <v>692</v>
      </c>
      <c r="J178" s="256" t="s">
        <v>693</v>
      </c>
      <c r="K178" s="256" t="s">
        <v>694</v>
      </c>
      <c r="L178" s="256"/>
      <c r="M178" s="256" t="s">
        <v>694</v>
      </c>
      <c r="N178" s="256"/>
      <c r="O178" s="256" t="s">
        <v>686</v>
      </c>
      <c r="P178" s="256" t="s">
        <v>687</v>
      </c>
      <c r="Q178" s="256" t="s">
        <v>712</v>
      </c>
      <c r="R178" s="248" t="s">
        <v>890</v>
      </c>
      <c r="S178" s="248" t="s">
        <v>224</v>
      </c>
      <c r="T178" s="248" t="s">
        <v>698</v>
      </c>
      <c r="U178" s="248">
        <v>1381</v>
      </c>
      <c r="V178" s="248" t="s">
        <v>699</v>
      </c>
    </row>
    <row r="179" spans="1:22" s="248" customFormat="1" x14ac:dyDescent="0.25">
      <c r="A179" s="253" t="s">
        <v>891</v>
      </c>
      <c r="B179" s="254">
        <v>1255</v>
      </c>
      <c r="C179" s="255">
        <v>14630</v>
      </c>
      <c r="D179" s="255">
        <v>3994</v>
      </c>
      <c r="E179" s="255">
        <v>30</v>
      </c>
      <c r="F179" s="255">
        <v>18</v>
      </c>
      <c r="G179" s="255">
        <v>30</v>
      </c>
      <c r="H179" s="255">
        <v>50.76</v>
      </c>
      <c r="I179" s="256" t="s">
        <v>59</v>
      </c>
      <c r="J179" s="256" t="s">
        <v>693</v>
      </c>
      <c r="K179" s="256" t="s">
        <v>694</v>
      </c>
      <c r="L179" s="256" t="s">
        <v>707</v>
      </c>
      <c r="M179" s="256" t="s">
        <v>694</v>
      </c>
      <c r="N179" s="256" t="s">
        <v>707</v>
      </c>
      <c r="O179" s="256" t="s">
        <v>686</v>
      </c>
      <c r="P179" s="256" t="s">
        <v>687</v>
      </c>
      <c r="Q179" s="256" t="s">
        <v>712</v>
      </c>
      <c r="R179" s="248" t="s">
        <v>891</v>
      </c>
      <c r="S179" s="248" t="s">
        <v>243</v>
      </c>
      <c r="T179" s="248" t="s">
        <v>705</v>
      </c>
      <c r="U179" s="248">
        <v>1412</v>
      </c>
      <c r="V179" s="248" t="s">
        <v>699</v>
      </c>
    </row>
    <row r="180" spans="1:22" s="248" customFormat="1" x14ac:dyDescent="0.25">
      <c r="A180" s="253" t="s">
        <v>892</v>
      </c>
      <c r="B180" s="254">
        <v>17937</v>
      </c>
      <c r="C180" s="255">
        <v>578905.55000000005</v>
      </c>
      <c r="D180" s="255">
        <v>177363.20000000001</v>
      </c>
      <c r="E180" s="255">
        <v>92.53</v>
      </c>
      <c r="F180" s="255">
        <v>28.35</v>
      </c>
      <c r="G180" s="255">
        <v>0</v>
      </c>
      <c r="H180" s="255">
        <v>32</v>
      </c>
      <c r="I180" s="256" t="s">
        <v>59</v>
      </c>
      <c r="J180" s="256" t="s">
        <v>693</v>
      </c>
      <c r="K180" s="256" t="s">
        <v>59</v>
      </c>
      <c r="L180" s="256" t="s">
        <v>685</v>
      </c>
      <c r="M180" s="256" t="s">
        <v>694</v>
      </c>
      <c r="N180" s="256"/>
      <c r="O180" s="256" t="s">
        <v>686</v>
      </c>
      <c r="P180" s="256" t="s">
        <v>687</v>
      </c>
      <c r="Q180" s="256" t="s">
        <v>701</v>
      </c>
      <c r="R180" s="248" t="s">
        <v>892</v>
      </c>
      <c r="S180" s="248" t="s">
        <v>239</v>
      </c>
      <c r="T180" s="248" t="s">
        <v>689</v>
      </c>
      <c r="U180" s="248">
        <v>14959</v>
      </c>
      <c r="V180" s="248" t="s">
        <v>703</v>
      </c>
    </row>
    <row r="181" spans="1:22" s="248" customFormat="1" x14ac:dyDescent="0.25">
      <c r="A181" s="253" t="s">
        <v>893</v>
      </c>
      <c r="B181" s="254">
        <v>4051</v>
      </c>
      <c r="C181" s="255">
        <v>113652.36</v>
      </c>
      <c r="D181" s="255">
        <v>3671.23</v>
      </c>
      <c r="E181" s="255">
        <v>69.09</v>
      </c>
      <c r="F181" s="255">
        <v>2.23</v>
      </c>
      <c r="G181" s="255">
        <v>104.81</v>
      </c>
      <c r="H181" s="255">
        <v>3.39</v>
      </c>
      <c r="I181" s="256" t="s">
        <v>692</v>
      </c>
      <c r="J181" s="256" t="s">
        <v>693</v>
      </c>
      <c r="K181" s="256" t="s">
        <v>692</v>
      </c>
      <c r="L181" s="256" t="s">
        <v>693</v>
      </c>
      <c r="M181" s="256" t="s">
        <v>692</v>
      </c>
      <c r="N181" s="256" t="s">
        <v>693</v>
      </c>
      <c r="O181" s="256" t="s">
        <v>686</v>
      </c>
      <c r="P181" s="256" t="s">
        <v>687</v>
      </c>
      <c r="Q181" s="256" t="s">
        <v>688</v>
      </c>
      <c r="R181" s="248" t="s">
        <v>893</v>
      </c>
      <c r="S181" s="248" t="s">
        <v>165</v>
      </c>
      <c r="T181" s="248" t="s">
        <v>779</v>
      </c>
      <c r="U181" s="248">
        <v>3857</v>
      </c>
      <c r="V181" s="248" t="s">
        <v>690</v>
      </c>
    </row>
    <row r="182" spans="1:22" s="248" customFormat="1" x14ac:dyDescent="0.25">
      <c r="A182" s="253" t="s">
        <v>894</v>
      </c>
      <c r="B182" s="254">
        <v>625</v>
      </c>
      <c r="C182" s="255">
        <v>0</v>
      </c>
      <c r="D182" s="255">
        <v>0</v>
      </c>
      <c r="E182" s="255">
        <v>80.400000000000006</v>
      </c>
      <c r="F182" s="255">
        <v>0</v>
      </c>
      <c r="G182" s="255">
        <v>0</v>
      </c>
      <c r="H182" s="255">
        <v>0</v>
      </c>
      <c r="I182" s="256" t="s">
        <v>692</v>
      </c>
      <c r="J182" s="256" t="s">
        <v>693</v>
      </c>
      <c r="K182" s="256" t="s">
        <v>692</v>
      </c>
      <c r="L182" s="256" t="s">
        <v>693</v>
      </c>
      <c r="M182" s="256" t="s">
        <v>692</v>
      </c>
      <c r="N182" s="256" t="s">
        <v>693</v>
      </c>
      <c r="O182" s="256" t="s">
        <v>686</v>
      </c>
      <c r="P182" s="256" t="s">
        <v>687</v>
      </c>
      <c r="Q182" s="256" t="s">
        <v>701</v>
      </c>
      <c r="R182" s="248" t="s">
        <v>894</v>
      </c>
      <c r="S182" s="248" t="s">
        <v>230</v>
      </c>
      <c r="T182" s="248" t="s">
        <v>710</v>
      </c>
      <c r="U182" s="248">
        <v>801</v>
      </c>
      <c r="V182" s="248" t="s">
        <v>699</v>
      </c>
    </row>
    <row r="183" spans="1:22" s="248" customFormat="1" x14ac:dyDescent="0.25">
      <c r="A183" s="253" t="s">
        <v>895</v>
      </c>
      <c r="B183" s="254">
        <v>25745</v>
      </c>
      <c r="C183" s="255">
        <v>850406</v>
      </c>
      <c r="D183" s="255">
        <v>202729</v>
      </c>
      <c r="E183" s="255">
        <v>98.88</v>
      </c>
      <c r="F183" s="255">
        <v>23.57</v>
      </c>
      <c r="G183" s="255">
        <v>122.68</v>
      </c>
      <c r="H183" s="255">
        <v>29.25</v>
      </c>
      <c r="I183" s="256" t="s">
        <v>692</v>
      </c>
      <c r="J183" s="256" t="s">
        <v>693</v>
      </c>
      <c r="K183" s="256" t="s">
        <v>694</v>
      </c>
      <c r="L183" s="256"/>
      <c r="M183" s="256" t="s">
        <v>694</v>
      </c>
      <c r="N183" s="256"/>
      <c r="O183" s="256" t="s">
        <v>686</v>
      </c>
      <c r="P183" s="256" t="s">
        <v>687</v>
      </c>
      <c r="Q183" s="256" t="s">
        <v>701</v>
      </c>
      <c r="R183" s="248" t="s">
        <v>895</v>
      </c>
      <c r="S183" s="248" t="s">
        <v>239</v>
      </c>
      <c r="T183" s="248" t="s">
        <v>689</v>
      </c>
      <c r="U183" s="248">
        <v>24832</v>
      </c>
      <c r="V183" s="248" t="s">
        <v>714</v>
      </c>
    </row>
    <row r="184" spans="1:22" s="248" customFormat="1" x14ac:dyDescent="0.25">
      <c r="A184" s="253" t="s">
        <v>896</v>
      </c>
      <c r="B184" s="254">
        <v>1057</v>
      </c>
      <c r="C184" s="255">
        <v>0</v>
      </c>
      <c r="D184" s="255">
        <v>0</v>
      </c>
      <c r="E184" s="255">
        <v>0</v>
      </c>
      <c r="F184" s="255">
        <v>0</v>
      </c>
      <c r="G184" s="255">
        <v>0</v>
      </c>
      <c r="H184" s="255">
        <v>0</v>
      </c>
      <c r="I184" s="256"/>
      <c r="J184" s="256"/>
      <c r="K184" s="256"/>
      <c r="L184" s="256"/>
      <c r="M184" s="256"/>
      <c r="N184" s="256"/>
      <c r="O184" s="256" t="s">
        <v>686</v>
      </c>
      <c r="P184" s="256" t="s">
        <v>686</v>
      </c>
      <c r="Q184" s="256"/>
      <c r="R184" s="248" t="s">
        <v>896</v>
      </c>
      <c r="S184" s="248" t="s">
        <v>214</v>
      </c>
      <c r="T184" s="248" t="s">
        <v>735</v>
      </c>
      <c r="U184" s="248">
        <v>1215</v>
      </c>
      <c r="V184" s="248" t="s">
        <v>699</v>
      </c>
    </row>
    <row r="185" spans="1:22" s="248" customFormat="1" x14ac:dyDescent="0.25">
      <c r="A185" s="253" t="s">
        <v>185</v>
      </c>
      <c r="B185" s="254">
        <v>1152</v>
      </c>
      <c r="C185" s="255">
        <v>0</v>
      </c>
      <c r="D185" s="255">
        <v>0</v>
      </c>
      <c r="E185" s="255">
        <v>0</v>
      </c>
      <c r="F185" s="255">
        <v>0</v>
      </c>
      <c r="G185" s="255">
        <v>0</v>
      </c>
      <c r="H185" s="255">
        <v>0</v>
      </c>
      <c r="I185" s="256"/>
      <c r="J185" s="256"/>
      <c r="K185" s="256"/>
      <c r="L185" s="256"/>
      <c r="M185" s="256"/>
      <c r="N185" s="256"/>
      <c r="O185" s="256" t="s">
        <v>686</v>
      </c>
      <c r="P185" s="256" t="s">
        <v>686</v>
      </c>
      <c r="Q185" s="256"/>
      <c r="R185" s="248" t="s">
        <v>185</v>
      </c>
      <c r="S185" s="248" t="s">
        <v>214</v>
      </c>
      <c r="T185" s="248" t="s">
        <v>735</v>
      </c>
      <c r="U185" s="248">
        <v>942</v>
      </c>
      <c r="V185" s="248" t="s">
        <v>699</v>
      </c>
    </row>
    <row r="186" spans="1:22" s="248" customFormat="1" x14ac:dyDescent="0.25">
      <c r="A186" s="253" t="s">
        <v>897</v>
      </c>
      <c r="B186" s="254">
        <v>71741</v>
      </c>
      <c r="C186" s="255">
        <v>3755504.91</v>
      </c>
      <c r="D186" s="255">
        <v>1401834.33</v>
      </c>
      <c r="E186" s="255">
        <v>144.10993514965466</v>
      </c>
      <c r="F186" s="255">
        <v>53.792568303914045</v>
      </c>
      <c r="G186" s="255">
        <v>0</v>
      </c>
      <c r="H186" s="255">
        <v>0</v>
      </c>
      <c r="I186" s="256" t="s">
        <v>59</v>
      </c>
      <c r="J186" s="256" t="s">
        <v>693</v>
      </c>
      <c r="K186" s="256" t="s">
        <v>692</v>
      </c>
      <c r="L186" s="256" t="s">
        <v>707</v>
      </c>
      <c r="M186" s="256" t="s">
        <v>694</v>
      </c>
      <c r="N186" s="256" t="s">
        <v>707</v>
      </c>
      <c r="O186" s="256" t="s">
        <v>686</v>
      </c>
      <c r="P186" s="256" t="s">
        <v>687</v>
      </c>
      <c r="Q186" s="256" t="s">
        <v>712</v>
      </c>
      <c r="R186" s="248" t="s">
        <v>897</v>
      </c>
      <c r="S186" s="248" t="s">
        <v>185</v>
      </c>
      <c r="T186" s="248" t="s">
        <v>702</v>
      </c>
      <c r="U186" s="248">
        <v>72779</v>
      </c>
      <c r="V186" s="248" t="s">
        <v>723</v>
      </c>
    </row>
    <row r="187" spans="1:22" s="248" customFormat="1" x14ac:dyDescent="0.25">
      <c r="A187" s="253" t="s">
        <v>898</v>
      </c>
      <c r="B187" s="254">
        <v>321</v>
      </c>
      <c r="C187" s="255">
        <v>28600</v>
      </c>
      <c r="D187" s="255">
        <v>0</v>
      </c>
      <c r="E187" s="255">
        <v>143</v>
      </c>
      <c r="F187" s="255">
        <v>0</v>
      </c>
      <c r="G187" s="255">
        <v>162.5</v>
      </c>
      <c r="H187" s="255">
        <v>0</v>
      </c>
      <c r="I187" s="256" t="s">
        <v>692</v>
      </c>
      <c r="J187" s="256" t="s">
        <v>693</v>
      </c>
      <c r="K187" s="256" t="s">
        <v>694</v>
      </c>
      <c r="L187" s="256"/>
      <c r="M187" s="256"/>
      <c r="N187" s="256"/>
      <c r="O187" s="256" t="s">
        <v>686</v>
      </c>
      <c r="P187" s="256" t="s">
        <v>687</v>
      </c>
      <c r="Q187" s="256" t="s">
        <v>712</v>
      </c>
      <c r="R187" s="248" t="s">
        <v>898</v>
      </c>
      <c r="S187" s="248" t="s">
        <v>186</v>
      </c>
      <c r="T187" s="248" t="s">
        <v>700</v>
      </c>
      <c r="U187" s="248">
        <v>298</v>
      </c>
      <c r="V187" s="248" t="s">
        <v>699</v>
      </c>
    </row>
    <row r="188" spans="1:22" s="248" customFormat="1" x14ac:dyDescent="0.25">
      <c r="A188" s="253" t="s">
        <v>899</v>
      </c>
      <c r="B188" s="254">
        <v>540</v>
      </c>
      <c r="C188" s="255">
        <v>25243</v>
      </c>
      <c r="D188" s="255">
        <v>0</v>
      </c>
      <c r="E188" s="255">
        <v>120</v>
      </c>
      <c r="F188" s="255">
        <v>0</v>
      </c>
      <c r="G188" s="255">
        <v>0</v>
      </c>
      <c r="H188" s="255">
        <v>0</v>
      </c>
      <c r="I188" s="256" t="s">
        <v>692</v>
      </c>
      <c r="J188" s="256" t="s">
        <v>693</v>
      </c>
      <c r="K188" s="256" t="s">
        <v>692</v>
      </c>
      <c r="L188" s="256" t="s">
        <v>693</v>
      </c>
      <c r="M188" s="256" t="s">
        <v>692</v>
      </c>
      <c r="N188" s="256" t="s">
        <v>693</v>
      </c>
      <c r="O188" s="256" t="s">
        <v>686</v>
      </c>
      <c r="P188" s="256" t="s">
        <v>687</v>
      </c>
      <c r="Q188" s="256" t="s">
        <v>701</v>
      </c>
      <c r="R188" s="248" t="e">
        <v>#N/A</v>
      </c>
      <c r="S188" s="248" t="e">
        <v>#N/A</v>
      </c>
      <c r="T188" s="248" t="e">
        <v>#N/A</v>
      </c>
      <c r="U188" s="248" t="e">
        <v>#N/A</v>
      </c>
      <c r="V188" s="248" t="e">
        <v>#N/A</v>
      </c>
    </row>
    <row r="189" spans="1:22" s="248" customFormat="1" x14ac:dyDescent="0.25">
      <c r="A189" s="253" t="s">
        <v>900</v>
      </c>
      <c r="B189" s="254">
        <v>6410</v>
      </c>
      <c r="C189" s="255">
        <v>117992.7</v>
      </c>
      <c r="D189" s="255">
        <v>92241.32</v>
      </c>
      <c r="E189" s="255">
        <v>44.95</v>
      </c>
      <c r="F189" s="255">
        <v>35.14</v>
      </c>
      <c r="G189" s="255">
        <v>62.58</v>
      </c>
      <c r="H189" s="255">
        <v>42</v>
      </c>
      <c r="I189" s="256" t="s">
        <v>59</v>
      </c>
      <c r="J189" s="256" t="s">
        <v>693</v>
      </c>
      <c r="K189" s="256"/>
      <c r="L189" s="256"/>
      <c r="M189" s="256"/>
      <c r="N189" s="256"/>
      <c r="O189" s="256" t="s">
        <v>686</v>
      </c>
      <c r="P189" s="256" t="s">
        <v>687</v>
      </c>
      <c r="Q189" s="256" t="s">
        <v>712</v>
      </c>
      <c r="R189" s="248" t="s">
        <v>900</v>
      </c>
      <c r="S189" s="248" t="s">
        <v>190</v>
      </c>
      <c r="T189" s="248" t="s">
        <v>698</v>
      </c>
      <c r="U189" s="248">
        <v>5439</v>
      </c>
      <c r="V189" s="248" t="s">
        <v>718</v>
      </c>
    </row>
    <row r="190" spans="1:22" s="248" customFormat="1" x14ac:dyDescent="0.25">
      <c r="A190" s="253" t="s">
        <v>901</v>
      </c>
      <c r="B190" s="254">
        <v>1517</v>
      </c>
      <c r="C190" s="255">
        <v>0</v>
      </c>
      <c r="D190" s="255">
        <v>0</v>
      </c>
      <c r="E190" s="255">
        <v>0</v>
      </c>
      <c r="F190" s="255">
        <v>0</v>
      </c>
      <c r="G190" s="255">
        <v>0</v>
      </c>
      <c r="H190" s="255">
        <v>0</v>
      </c>
      <c r="I190" s="256" t="s">
        <v>692</v>
      </c>
      <c r="J190" s="256" t="s">
        <v>693</v>
      </c>
      <c r="K190" s="256" t="s">
        <v>692</v>
      </c>
      <c r="L190" s="256" t="s">
        <v>693</v>
      </c>
      <c r="M190" s="256"/>
      <c r="N190" s="256"/>
      <c r="O190" s="256" t="s">
        <v>686</v>
      </c>
      <c r="P190" s="256" t="s">
        <v>687</v>
      </c>
      <c r="Q190" s="256" t="s">
        <v>712</v>
      </c>
      <c r="R190" s="248" t="s">
        <v>901</v>
      </c>
      <c r="S190" s="248" t="s">
        <v>163</v>
      </c>
      <c r="T190" s="248" t="s">
        <v>779</v>
      </c>
      <c r="U190" s="248">
        <v>1248</v>
      </c>
      <c r="V190" s="248" t="s">
        <v>699</v>
      </c>
    </row>
    <row r="191" spans="1:22" s="248" customFormat="1" x14ac:dyDescent="0.25">
      <c r="A191" s="253" t="s">
        <v>902</v>
      </c>
      <c r="B191" s="254">
        <v>139</v>
      </c>
      <c r="C191" s="255">
        <v>0</v>
      </c>
      <c r="D191" s="255">
        <v>0</v>
      </c>
      <c r="E191" s="255">
        <v>0</v>
      </c>
      <c r="F191" s="255">
        <v>0</v>
      </c>
      <c r="G191" s="255">
        <v>0</v>
      </c>
      <c r="H191" s="255">
        <v>0</v>
      </c>
      <c r="I191" s="256"/>
      <c r="J191" s="256"/>
      <c r="K191" s="256"/>
      <c r="L191" s="256"/>
      <c r="M191" s="256"/>
      <c r="N191" s="256"/>
      <c r="O191" s="256" t="s">
        <v>686</v>
      </c>
      <c r="P191" s="256" t="s">
        <v>686</v>
      </c>
      <c r="Q191" s="256"/>
      <c r="R191" s="248" t="s">
        <v>902</v>
      </c>
      <c r="S191" s="248" t="s">
        <v>176</v>
      </c>
      <c r="T191" s="248" t="s">
        <v>710</v>
      </c>
      <c r="U191" s="248">
        <v>121</v>
      </c>
      <c r="V191" s="248" t="s">
        <v>699</v>
      </c>
    </row>
    <row r="192" spans="1:22" s="248" customFormat="1" x14ac:dyDescent="0.25">
      <c r="A192" s="253" t="s">
        <v>903</v>
      </c>
      <c r="B192" s="254">
        <v>36437</v>
      </c>
      <c r="C192" s="255">
        <v>1052409.6000000001</v>
      </c>
      <c r="D192" s="255">
        <v>321854.2</v>
      </c>
      <c r="E192" s="255">
        <v>73.226384636793767</v>
      </c>
      <c r="F192" s="255">
        <v>22.394531032563318</v>
      </c>
      <c r="G192" s="255">
        <v>0</v>
      </c>
      <c r="H192" s="255">
        <v>0</v>
      </c>
      <c r="I192" s="256" t="s">
        <v>59</v>
      </c>
      <c r="J192" s="256" t="s">
        <v>693</v>
      </c>
      <c r="K192" s="256" t="s">
        <v>59</v>
      </c>
      <c r="L192" s="256" t="s">
        <v>741</v>
      </c>
      <c r="M192" s="256" t="s">
        <v>694</v>
      </c>
      <c r="N192" s="256"/>
      <c r="O192" s="256" t="s">
        <v>687</v>
      </c>
      <c r="P192" s="256" t="s">
        <v>687</v>
      </c>
      <c r="Q192" s="256" t="s">
        <v>701</v>
      </c>
      <c r="R192" s="248" t="s">
        <v>903</v>
      </c>
      <c r="S192" s="248" t="s">
        <v>243</v>
      </c>
      <c r="T192" s="248" t="s">
        <v>705</v>
      </c>
      <c r="U192" s="248">
        <v>37341</v>
      </c>
      <c r="V192" s="248" t="s">
        <v>714</v>
      </c>
    </row>
    <row r="193" spans="1:22" s="248" customFormat="1" x14ac:dyDescent="0.25">
      <c r="A193" s="253" t="s">
        <v>904</v>
      </c>
      <c r="B193" s="254">
        <v>268</v>
      </c>
      <c r="C193" s="255">
        <v>0</v>
      </c>
      <c r="D193" s="255">
        <v>0</v>
      </c>
      <c r="E193" s="255">
        <v>0</v>
      </c>
      <c r="F193" s="255">
        <v>0</v>
      </c>
      <c r="G193" s="255">
        <v>0</v>
      </c>
      <c r="H193" s="255">
        <v>0</v>
      </c>
      <c r="I193" s="256" t="s">
        <v>692</v>
      </c>
      <c r="J193" s="256" t="s">
        <v>693</v>
      </c>
      <c r="K193" s="256" t="s">
        <v>692</v>
      </c>
      <c r="L193" s="256" t="s">
        <v>693</v>
      </c>
      <c r="M193" s="256"/>
      <c r="N193" s="256"/>
      <c r="O193" s="256" t="s">
        <v>686</v>
      </c>
      <c r="P193" s="256" t="s">
        <v>687</v>
      </c>
      <c r="Q193" s="256" t="s">
        <v>712</v>
      </c>
      <c r="R193" s="248" t="s">
        <v>904</v>
      </c>
      <c r="S193" s="248" t="s">
        <v>169</v>
      </c>
      <c r="T193" s="248" t="s">
        <v>689</v>
      </c>
      <c r="U193" s="248">
        <v>352</v>
      </c>
      <c r="V193" s="248" t="s">
        <v>699</v>
      </c>
    </row>
    <row r="194" spans="1:22" s="248" customFormat="1" x14ac:dyDescent="0.25">
      <c r="A194" s="253" t="s">
        <v>187</v>
      </c>
      <c r="B194" s="254">
        <v>14153</v>
      </c>
      <c r="C194" s="255">
        <v>565800</v>
      </c>
      <c r="D194" s="255">
        <v>152049</v>
      </c>
      <c r="E194" s="255">
        <v>116.35</v>
      </c>
      <c r="F194" s="255">
        <v>31.27</v>
      </c>
      <c r="G194" s="255">
        <v>141.37</v>
      </c>
      <c r="H194" s="255">
        <v>37.99</v>
      </c>
      <c r="I194" s="256" t="s">
        <v>59</v>
      </c>
      <c r="J194" s="256" t="s">
        <v>693</v>
      </c>
      <c r="K194" s="256"/>
      <c r="L194" s="256"/>
      <c r="M194" s="256"/>
      <c r="N194" s="256"/>
      <c r="O194" s="256" t="s">
        <v>686</v>
      </c>
      <c r="P194" s="256" t="s">
        <v>687</v>
      </c>
      <c r="Q194" s="256" t="s">
        <v>697</v>
      </c>
      <c r="R194" s="248" t="s">
        <v>187</v>
      </c>
      <c r="S194" s="248" t="s">
        <v>152</v>
      </c>
      <c r="T194" s="248" t="s">
        <v>698</v>
      </c>
      <c r="U194" s="248">
        <v>14597</v>
      </c>
      <c r="V194" s="248" t="s">
        <v>703</v>
      </c>
    </row>
    <row r="195" spans="1:22" s="248" customFormat="1" x14ac:dyDescent="0.25">
      <c r="A195" s="253" t="s">
        <v>905</v>
      </c>
      <c r="B195" s="254">
        <v>25</v>
      </c>
      <c r="C195" s="255">
        <v>0</v>
      </c>
      <c r="D195" s="255">
        <v>0</v>
      </c>
      <c r="E195" s="255">
        <v>0</v>
      </c>
      <c r="F195" s="255">
        <v>0</v>
      </c>
      <c r="G195" s="255">
        <v>0</v>
      </c>
      <c r="H195" s="255">
        <v>0</v>
      </c>
      <c r="I195" s="256"/>
      <c r="J195" s="256"/>
      <c r="K195" s="256"/>
      <c r="L195" s="256"/>
      <c r="M195" s="256"/>
      <c r="N195" s="256"/>
      <c r="O195" s="256" t="s">
        <v>686</v>
      </c>
      <c r="P195" s="256" t="s">
        <v>686</v>
      </c>
      <c r="Q195" s="256"/>
      <c r="R195" s="248" t="s">
        <v>905</v>
      </c>
      <c r="S195" s="248" t="s">
        <v>157</v>
      </c>
      <c r="T195" s="248" t="s">
        <v>737</v>
      </c>
      <c r="U195" s="248">
        <v>81</v>
      </c>
      <c r="V195" s="248" t="s">
        <v>699</v>
      </c>
    </row>
    <row r="196" spans="1:22" s="248" customFormat="1" x14ac:dyDescent="0.25">
      <c r="A196" s="253" t="s">
        <v>906</v>
      </c>
      <c r="B196" s="254">
        <v>4722</v>
      </c>
      <c r="C196" s="255">
        <v>101435</v>
      </c>
      <c r="D196" s="255">
        <v>12892</v>
      </c>
      <c r="E196" s="255">
        <v>49.22</v>
      </c>
      <c r="F196" s="255">
        <v>0</v>
      </c>
      <c r="G196" s="255">
        <v>60.78</v>
      </c>
      <c r="H196" s="255">
        <v>0</v>
      </c>
      <c r="I196" s="256" t="s">
        <v>692</v>
      </c>
      <c r="J196" s="256" t="s">
        <v>693</v>
      </c>
      <c r="K196" s="256" t="s">
        <v>692</v>
      </c>
      <c r="L196" s="256" t="s">
        <v>693</v>
      </c>
      <c r="M196" s="256" t="s">
        <v>692</v>
      </c>
      <c r="N196" s="256" t="s">
        <v>741</v>
      </c>
      <c r="O196" s="256" t="s">
        <v>686</v>
      </c>
      <c r="P196" s="256" t="s">
        <v>687</v>
      </c>
      <c r="Q196" s="256" t="s">
        <v>688</v>
      </c>
      <c r="R196" s="248" t="s">
        <v>906</v>
      </c>
      <c r="S196" s="248" t="s">
        <v>165</v>
      </c>
      <c r="T196" s="248" t="s">
        <v>779</v>
      </c>
      <c r="U196" s="248">
        <v>4904</v>
      </c>
      <c r="V196" s="248" t="s">
        <v>690</v>
      </c>
    </row>
    <row r="197" spans="1:22" s="248" customFormat="1" x14ac:dyDescent="0.25">
      <c r="A197" s="253" t="s">
        <v>907</v>
      </c>
      <c r="B197" s="254">
        <v>2930</v>
      </c>
      <c r="C197" s="255">
        <v>126000</v>
      </c>
      <c r="D197" s="255">
        <v>0</v>
      </c>
      <c r="E197" s="255">
        <v>109.57</v>
      </c>
      <c r="F197" s="255">
        <v>0</v>
      </c>
      <c r="G197" s="255">
        <v>0</v>
      </c>
      <c r="H197" s="255">
        <v>0</v>
      </c>
      <c r="I197" s="256" t="s">
        <v>692</v>
      </c>
      <c r="J197" s="256" t="s">
        <v>693</v>
      </c>
      <c r="K197" s="256" t="s">
        <v>692</v>
      </c>
      <c r="L197" s="256" t="s">
        <v>693</v>
      </c>
      <c r="M197" s="256" t="s">
        <v>692</v>
      </c>
      <c r="N197" s="256" t="s">
        <v>693</v>
      </c>
      <c r="O197" s="256" t="s">
        <v>686</v>
      </c>
      <c r="P197" s="256" t="s">
        <v>687</v>
      </c>
      <c r="Q197" s="256" t="s">
        <v>712</v>
      </c>
      <c r="R197" s="248" t="s">
        <v>907</v>
      </c>
      <c r="S197" s="248" t="s">
        <v>228</v>
      </c>
      <c r="T197" s="248" t="s">
        <v>702</v>
      </c>
      <c r="U197" s="248">
        <v>2436</v>
      </c>
      <c r="V197" s="248" t="s">
        <v>699</v>
      </c>
    </row>
    <row r="198" spans="1:22" s="248" customFormat="1" x14ac:dyDescent="0.25">
      <c r="A198" s="253" t="s">
        <v>908</v>
      </c>
      <c r="B198" s="254">
        <v>688</v>
      </c>
      <c r="C198" s="255">
        <v>0</v>
      </c>
      <c r="D198" s="255">
        <v>0</v>
      </c>
      <c r="E198" s="255">
        <v>0</v>
      </c>
      <c r="F198" s="255">
        <v>0</v>
      </c>
      <c r="G198" s="255">
        <v>0</v>
      </c>
      <c r="H198" s="255">
        <v>0</v>
      </c>
      <c r="I198" s="256"/>
      <c r="J198" s="256"/>
      <c r="K198" s="256"/>
      <c r="L198" s="256"/>
      <c r="M198" s="256"/>
      <c r="N198" s="256"/>
      <c r="O198" s="256" t="s">
        <v>686</v>
      </c>
      <c r="P198" s="256" t="s">
        <v>686</v>
      </c>
      <c r="Q198" s="256"/>
      <c r="R198" s="248" t="s">
        <v>908</v>
      </c>
      <c r="S198" s="248" t="s">
        <v>217</v>
      </c>
      <c r="T198" s="248" t="s">
        <v>705</v>
      </c>
      <c r="U198" s="248">
        <v>833</v>
      </c>
      <c r="V198" s="248" t="s">
        <v>699</v>
      </c>
    </row>
    <row r="199" spans="1:22" s="248" customFormat="1" x14ac:dyDescent="0.25">
      <c r="A199" s="253" t="s">
        <v>909</v>
      </c>
      <c r="B199" s="254">
        <v>2100</v>
      </c>
      <c r="C199" s="255">
        <v>66990</v>
      </c>
      <c r="D199" s="255">
        <v>1899</v>
      </c>
      <c r="E199" s="255">
        <v>115.5</v>
      </c>
      <c r="F199" s="255">
        <v>3.27</v>
      </c>
      <c r="G199" s="255">
        <v>1882.27</v>
      </c>
      <c r="H199" s="255">
        <v>36</v>
      </c>
      <c r="I199" s="256" t="s">
        <v>740</v>
      </c>
      <c r="J199" s="256" t="s">
        <v>693</v>
      </c>
      <c r="K199" s="256" t="s">
        <v>692</v>
      </c>
      <c r="L199" s="256" t="s">
        <v>707</v>
      </c>
      <c r="M199" s="256" t="s">
        <v>692</v>
      </c>
      <c r="N199" s="256" t="s">
        <v>707</v>
      </c>
      <c r="O199" s="256" t="s">
        <v>686</v>
      </c>
      <c r="P199" s="256" t="s">
        <v>687</v>
      </c>
      <c r="Q199" s="256" t="s">
        <v>712</v>
      </c>
      <c r="R199" s="248" t="e">
        <v>#N/A</v>
      </c>
      <c r="S199" s="248" t="e">
        <v>#N/A</v>
      </c>
      <c r="T199" s="248" t="e">
        <v>#N/A</v>
      </c>
      <c r="U199" s="248" t="e">
        <v>#N/A</v>
      </c>
      <c r="V199" s="248" t="e">
        <v>#N/A</v>
      </c>
    </row>
    <row r="200" spans="1:22" s="248" customFormat="1" x14ac:dyDescent="0.25">
      <c r="A200" s="253" t="s">
        <v>910</v>
      </c>
      <c r="B200" s="254">
        <v>634</v>
      </c>
      <c r="C200" s="255">
        <v>0</v>
      </c>
      <c r="D200" s="255">
        <v>0</v>
      </c>
      <c r="E200" s="255">
        <v>0</v>
      </c>
      <c r="F200" s="255">
        <v>0</v>
      </c>
      <c r="G200" s="255">
        <v>0</v>
      </c>
      <c r="H200" s="255">
        <v>0</v>
      </c>
      <c r="I200" s="256"/>
      <c r="J200" s="256"/>
      <c r="K200" s="256"/>
      <c r="L200" s="256"/>
      <c r="M200" s="256"/>
      <c r="N200" s="256"/>
      <c r="O200" s="256" t="s">
        <v>686</v>
      </c>
      <c r="P200" s="256" t="s">
        <v>686</v>
      </c>
      <c r="Q200" s="256"/>
      <c r="R200" s="248" t="s">
        <v>910</v>
      </c>
      <c r="S200" s="248" t="s">
        <v>180</v>
      </c>
      <c r="T200" s="248" t="s">
        <v>705</v>
      </c>
      <c r="U200" s="248">
        <v>589</v>
      </c>
      <c r="V200" s="248" t="s">
        <v>699</v>
      </c>
    </row>
    <row r="201" spans="1:22" s="248" customFormat="1" x14ac:dyDescent="0.25">
      <c r="A201" s="253" t="s">
        <v>911</v>
      </c>
      <c r="B201" s="254">
        <v>269666</v>
      </c>
      <c r="C201" s="255">
        <v>8253870</v>
      </c>
      <c r="D201" s="255">
        <v>9711269.8699999992</v>
      </c>
      <c r="E201" s="255">
        <v>107.5226668750977</v>
      </c>
      <c r="F201" s="255">
        <v>126.50812711687769</v>
      </c>
      <c r="G201" s="255">
        <v>61.65</v>
      </c>
      <c r="H201" s="255">
        <v>0</v>
      </c>
      <c r="I201" s="256" t="s">
        <v>59</v>
      </c>
      <c r="J201" s="256" t="s">
        <v>693</v>
      </c>
      <c r="K201" s="256" t="s">
        <v>59</v>
      </c>
      <c r="L201" s="256" t="s">
        <v>707</v>
      </c>
      <c r="M201" s="256" t="s">
        <v>740</v>
      </c>
      <c r="N201" s="256" t="s">
        <v>707</v>
      </c>
      <c r="O201" s="256" t="s">
        <v>686</v>
      </c>
      <c r="P201" s="256" t="s">
        <v>687</v>
      </c>
      <c r="Q201" s="256" t="s">
        <v>721</v>
      </c>
      <c r="R201" s="248" t="s">
        <v>911</v>
      </c>
      <c r="S201" s="248" t="s">
        <v>190</v>
      </c>
      <c r="T201" s="248" t="s">
        <v>698</v>
      </c>
      <c r="U201" s="248">
        <v>248111</v>
      </c>
      <c r="V201" s="248" t="s">
        <v>723</v>
      </c>
    </row>
    <row r="202" spans="1:22" s="248" customFormat="1" x14ac:dyDescent="0.25">
      <c r="A202" s="253" t="s">
        <v>912</v>
      </c>
      <c r="B202" s="254">
        <v>84554</v>
      </c>
      <c r="C202" s="255">
        <v>4379951</v>
      </c>
      <c r="D202" s="255">
        <v>0</v>
      </c>
      <c r="E202" s="255">
        <v>117.34</v>
      </c>
      <c r="F202" s="255">
        <v>0</v>
      </c>
      <c r="G202" s="255">
        <v>150.18</v>
      </c>
      <c r="H202" s="255">
        <v>0</v>
      </c>
      <c r="I202" s="256" t="s">
        <v>59</v>
      </c>
      <c r="J202" s="256" t="s">
        <v>693</v>
      </c>
      <c r="K202" s="256" t="s">
        <v>694</v>
      </c>
      <c r="L202" s="256"/>
      <c r="M202" s="256" t="s">
        <v>694</v>
      </c>
      <c r="N202" s="256"/>
      <c r="O202" s="256" t="s">
        <v>687</v>
      </c>
      <c r="P202" s="256" t="s">
        <v>687</v>
      </c>
      <c r="Q202" s="256" t="s">
        <v>701</v>
      </c>
      <c r="R202" s="248" t="s">
        <v>912</v>
      </c>
      <c r="S202" s="248" t="s">
        <v>222</v>
      </c>
      <c r="T202" s="248" t="s">
        <v>696</v>
      </c>
      <c r="U202" s="248">
        <v>76222</v>
      </c>
      <c r="V202" s="248" t="s">
        <v>723</v>
      </c>
    </row>
    <row r="203" spans="1:22" s="248" customFormat="1" x14ac:dyDescent="0.25">
      <c r="A203" s="253" t="s">
        <v>913</v>
      </c>
      <c r="B203" s="254">
        <v>2617</v>
      </c>
      <c r="C203" s="255">
        <v>76222</v>
      </c>
      <c r="D203" s="255">
        <v>0</v>
      </c>
      <c r="E203" s="255">
        <v>71.17</v>
      </c>
      <c r="F203" s="255">
        <v>0</v>
      </c>
      <c r="G203" s="255">
        <v>82.56</v>
      </c>
      <c r="H203" s="255">
        <v>0</v>
      </c>
      <c r="I203" s="256" t="s">
        <v>692</v>
      </c>
      <c r="J203" s="256" t="s">
        <v>693</v>
      </c>
      <c r="K203" s="256" t="s">
        <v>694</v>
      </c>
      <c r="L203" s="256"/>
      <c r="M203" s="256" t="s">
        <v>694</v>
      </c>
      <c r="N203" s="256"/>
      <c r="O203" s="256" t="s">
        <v>686</v>
      </c>
      <c r="P203" s="256" t="s">
        <v>687</v>
      </c>
      <c r="Q203" s="256" t="s">
        <v>701</v>
      </c>
      <c r="R203" s="248" t="s">
        <v>913</v>
      </c>
      <c r="S203" s="248" t="s">
        <v>222</v>
      </c>
      <c r="T203" s="248" t="s">
        <v>696</v>
      </c>
      <c r="U203" s="248">
        <v>2365</v>
      </c>
      <c r="V203" s="248" t="s">
        <v>699</v>
      </c>
    </row>
    <row r="204" spans="1:22" s="248" customFormat="1" x14ac:dyDescent="0.25">
      <c r="A204" s="253" t="s">
        <v>914</v>
      </c>
      <c r="B204" s="254">
        <v>441</v>
      </c>
      <c r="C204" s="255">
        <v>0</v>
      </c>
      <c r="D204" s="255">
        <v>13044</v>
      </c>
      <c r="E204" s="255">
        <v>0</v>
      </c>
      <c r="F204" s="255">
        <v>51.152941176470591</v>
      </c>
      <c r="G204" s="255">
        <v>0</v>
      </c>
      <c r="H204" s="255">
        <v>78.3</v>
      </c>
      <c r="I204" s="256" t="s">
        <v>692</v>
      </c>
      <c r="J204" s="256" t="s">
        <v>693</v>
      </c>
      <c r="K204" s="256" t="s">
        <v>692</v>
      </c>
      <c r="L204" s="256" t="s">
        <v>693</v>
      </c>
      <c r="M204" s="256" t="s">
        <v>694</v>
      </c>
      <c r="N204" s="256"/>
      <c r="O204" s="256" t="s">
        <v>686</v>
      </c>
      <c r="P204" s="256" t="s">
        <v>687</v>
      </c>
      <c r="Q204" s="256" t="s">
        <v>701</v>
      </c>
      <c r="R204" s="248" t="s">
        <v>914</v>
      </c>
      <c r="S204" s="248" t="s">
        <v>222</v>
      </c>
      <c r="T204" s="248" t="s">
        <v>696</v>
      </c>
      <c r="U204" s="248">
        <v>449</v>
      </c>
      <c r="V204" s="248" t="s">
        <v>699</v>
      </c>
    </row>
    <row r="205" spans="1:22" s="248" customFormat="1" x14ac:dyDescent="0.25">
      <c r="A205" s="253" t="s">
        <v>915</v>
      </c>
      <c r="B205" s="254">
        <v>708</v>
      </c>
      <c r="C205" s="255">
        <v>0</v>
      </c>
      <c r="D205" s="255">
        <v>0</v>
      </c>
      <c r="E205" s="255">
        <v>0</v>
      </c>
      <c r="F205" s="255">
        <v>0</v>
      </c>
      <c r="G205" s="255">
        <v>0</v>
      </c>
      <c r="H205" s="255">
        <v>0</v>
      </c>
      <c r="I205" s="256" t="s">
        <v>692</v>
      </c>
      <c r="J205" s="256" t="s">
        <v>693</v>
      </c>
      <c r="K205" s="256" t="s">
        <v>692</v>
      </c>
      <c r="L205" s="256" t="s">
        <v>693</v>
      </c>
      <c r="M205" s="256" t="s">
        <v>694</v>
      </c>
      <c r="N205" s="256"/>
      <c r="O205" s="256" t="s">
        <v>686</v>
      </c>
      <c r="P205" s="256" t="s">
        <v>687</v>
      </c>
      <c r="Q205" s="256" t="s">
        <v>712</v>
      </c>
      <c r="R205" s="248" t="s">
        <v>915</v>
      </c>
      <c r="S205" s="248" t="s">
        <v>173</v>
      </c>
      <c r="T205" s="248" t="s">
        <v>751</v>
      </c>
      <c r="U205" s="248">
        <v>693</v>
      </c>
      <c r="V205" s="248" t="s">
        <v>699</v>
      </c>
    </row>
    <row r="206" spans="1:22" s="248" customFormat="1" x14ac:dyDescent="0.25">
      <c r="A206" s="253" t="s">
        <v>191</v>
      </c>
      <c r="B206" s="254">
        <v>234</v>
      </c>
      <c r="C206" s="255">
        <v>0</v>
      </c>
      <c r="D206" s="255">
        <v>0</v>
      </c>
      <c r="E206" s="255">
        <v>0</v>
      </c>
      <c r="F206" s="255">
        <v>0</v>
      </c>
      <c r="G206" s="255">
        <v>0</v>
      </c>
      <c r="H206" s="255">
        <v>0</v>
      </c>
      <c r="I206" s="256"/>
      <c r="J206" s="256"/>
      <c r="K206" s="256"/>
      <c r="L206" s="256"/>
      <c r="M206" s="256"/>
      <c r="N206" s="256"/>
      <c r="O206" s="256" t="s">
        <v>686</v>
      </c>
      <c r="P206" s="256" t="s">
        <v>686</v>
      </c>
      <c r="Q206" s="256"/>
      <c r="R206" s="248" t="s">
        <v>191</v>
      </c>
      <c r="S206" s="248" t="s">
        <v>191</v>
      </c>
      <c r="T206" s="248" t="s">
        <v>735</v>
      </c>
      <c r="U206" s="248">
        <v>333</v>
      </c>
      <c r="V206" s="248" t="s">
        <v>699</v>
      </c>
    </row>
    <row r="207" spans="1:22" s="248" customFormat="1" x14ac:dyDescent="0.25">
      <c r="A207" s="253" t="s">
        <v>916</v>
      </c>
      <c r="B207" s="254">
        <v>408</v>
      </c>
      <c r="C207" s="255">
        <v>0</v>
      </c>
      <c r="D207" s="255">
        <v>0</v>
      </c>
      <c r="E207" s="255">
        <v>0</v>
      </c>
      <c r="F207" s="255">
        <v>0</v>
      </c>
      <c r="G207" s="255">
        <v>0</v>
      </c>
      <c r="H207" s="255">
        <v>0</v>
      </c>
      <c r="I207" s="256"/>
      <c r="J207" s="256"/>
      <c r="K207" s="256"/>
      <c r="L207" s="256"/>
      <c r="M207" s="256"/>
      <c r="N207" s="256"/>
      <c r="O207" s="256" t="s">
        <v>686</v>
      </c>
      <c r="P207" s="256" t="s">
        <v>686</v>
      </c>
      <c r="Q207" s="256"/>
      <c r="R207" s="248" t="s">
        <v>916</v>
      </c>
      <c r="S207" s="248" t="s">
        <v>206</v>
      </c>
      <c r="T207" s="248" t="s">
        <v>696</v>
      </c>
      <c r="U207" s="248">
        <v>475</v>
      </c>
      <c r="V207" s="248" t="s">
        <v>699</v>
      </c>
    </row>
    <row r="208" spans="1:22" s="248" customFormat="1" x14ac:dyDescent="0.25">
      <c r="A208" s="253" t="s">
        <v>917</v>
      </c>
      <c r="B208" s="254">
        <v>6495</v>
      </c>
      <c r="C208" s="255">
        <v>243205</v>
      </c>
      <c r="D208" s="255">
        <v>18000</v>
      </c>
      <c r="E208" s="255">
        <v>5.75</v>
      </c>
      <c r="F208" s="255">
        <v>0</v>
      </c>
      <c r="G208" s="255">
        <v>0</v>
      </c>
      <c r="H208" s="255">
        <v>0</v>
      </c>
      <c r="I208" s="256" t="s">
        <v>59</v>
      </c>
      <c r="J208" s="256" t="s">
        <v>693</v>
      </c>
      <c r="K208" s="256" t="s">
        <v>59</v>
      </c>
      <c r="L208" s="256" t="s">
        <v>685</v>
      </c>
      <c r="M208" s="256" t="s">
        <v>59</v>
      </c>
      <c r="N208" s="256" t="s">
        <v>685</v>
      </c>
      <c r="O208" s="256" t="s">
        <v>686</v>
      </c>
      <c r="P208" s="256" t="s">
        <v>687</v>
      </c>
      <c r="Q208" s="256" t="s">
        <v>695</v>
      </c>
      <c r="R208" s="248" t="s">
        <v>917</v>
      </c>
      <c r="S208" s="248" t="s">
        <v>225</v>
      </c>
      <c r="T208" s="248" t="s">
        <v>762</v>
      </c>
      <c r="U208" s="248">
        <v>5870</v>
      </c>
      <c r="V208" s="248" t="s">
        <v>718</v>
      </c>
    </row>
    <row r="209" spans="1:22" s="248" customFormat="1" x14ac:dyDescent="0.25">
      <c r="A209" s="253" t="s">
        <v>918</v>
      </c>
      <c r="B209" s="254">
        <v>531</v>
      </c>
      <c r="C209" s="255">
        <v>19487.8</v>
      </c>
      <c r="D209" s="255">
        <v>0</v>
      </c>
      <c r="E209" s="255">
        <v>80.19</v>
      </c>
      <c r="F209" s="255">
        <v>0</v>
      </c>
      <c r="G209" s="255">
        <v>24.6</v>
      </c>
      <c r="H209" s="255">
        <v>0</v>
      </c>
      <c r="I209" s="256" t="s">
        <v>692</v>
      </c>
      <c r="J209" s="256"/>
      <c r="K209" s="256" t="s">
        <v>692</v>
      </c>
      <c r="L209" s="256"/>
      <c r="M209" s="256" t="s">
        <v>694</v>
      </c>
      <c r="N209" s="256"/>
      <c r="O209" s="256" t="s">
        <v>686</v>
      </c>
      <c r="P209" s="256" t="s">
        <v>687</v>
      </c>
      <c r="Q209" s="256" t="s">
        <v>688</v>
      </c>
      <c r="R209" s="248" t="s">
        <v>918</v>
      </c>
      <c r="S209" s="248" t="s">
        <v>197</v>
      </c>
      <c r="T209" s="248" t="s">
        <v>702</v>
      </c>
      <c r="U209" s="248">
        <v>603</v>
      </c>
      <c r="V209" s="248" t="s">
        <v>699</v>
      </c>
    </row>
    <row r="210" spans="1:22" s="248" customFormat="1" x14ac:dyDescent="0.25">
      <c r="A210" s="253" t="s">
        <v>919</v>
      </c>
      <c r="B210" s="254">
        <v>202</v>
      </c>
      <c r="C210" s="255">
        <v>7800</v>
      </c>
      <c r="D210" s="255">
        <v>0</v>
      </c>
      <c r="E210" s="255">
        <v>78</v>
      </c>
      <c r="F210" s="255">
        <v>0</v>
      </c>
      <c r="G210" s="255">
        <v>114.28</v>
      </c>
      <c r="H210" s="255">
        <v>0</v>
      </c>
      <c r="I210" s="256" t="s">
        <v>692</v>
      </c>
      <c r="J210" s="256" t="s">
        <v>693</v>
      </c>
      <c r="K210" s="256" t="s">
        <v>692</v>
      </c>
      <c r="L210" s="256" t="s">
        <v>693</v>
      </c>
      <c r="M210" s="256" t="s">
        <v>694</v>
      </c>
      <c r="N210" s="256"/>
      <c r="O210" s="256" t="s">
        <v>686</v>
      </c>
      <c r="P210" s="256" t="s">
        <v>687</v>
      </c>
      <c r="Q210" s="256" t="s">
        <v>701</v>
      </c>
      <c r="R210" s="248" t="s">
        <v>919</v>
      </c>
      <c r="S210" s="248" t="s">
        <v>230</v>
      </c>
      <c r="T210" s="248" t="s">
        <v>710</v>
      </c>
      <c r="U210" s="248">
        <v>212</v>
      </c>
      <c r="V210" s="248" t="s">
        <v>699</v>
      </c>
    </row>
    <row r="211" spans="1:22" s="248" customFormat="1" x14ac:dyDescent="0.25">
      <c r="A211" s="253" t="s">
        <v>920</v>
      </c>
      <c r="B211" s="254">
        <v>106</v>
      </c>
      <c r="C211" s="255">
        <v>5096.4799999999996</v>
      </c>
      <c r="D211" s="255">
        <v>2445.85</v>
      </c>
      <c r="E211" s="255">
        <v>98.01</v>
      </c>
      <c r="F211" s="255">
        <v>47.04</v>
      </c>
      <c r="G211" s="255">
        <v>117.11</v>
      </c>
      <c r="H211" s="255">
        <v>55</v>
      </c>
      <c r="I211" s="256" t="s">
        <v>59</v>
      </c>
      <c r="J211" s="256" t="s">
        <v>685</v>
      </c>
      <c r="K211" s="256" t="s">
        <v>59</v>
      </c>
      <c r="L211" s="256" t="s">
        <v>685</v>
      </c>
      <c r="M211" s="256" t="s">
        <v>694</v>
      </c>
      <c r="N211" s="256"/>
      <c r="O211" s="256" t="s">
        <v>686</v>
      </c>
      <c r="P211" s="256" t="s">
        <v>687</v>
      </c>
      <c r="Q211" s="256" t="s">
        <v>688</v>
      </c>
      <c r="R211" s="248" t="s">
        <v>920</v>
      </c>
      <c r="S211" s="248" t="s">
        <v>195</v>
      </c>
      <c r="T211" s="248" t="s">
        <v>696</v>
      </c>
      <c r="U211" s="248">
        <v>98</v>
      </c>
      <c r="V211" s="248" t="s">
        <v>699</v>
      </c>
    </row>
    <row r="212" spans="1:22" s="248" customFormat="1" x14ac:dyDescent="0.25">
      <c r="A212" s="253" t="s">
        <v>921</v>
      </c>
      <c r="B212" s="254">
        <v>11526</v>
      </c>
      <c r="C212" s="255">
        <v>398669</v>
      </c>
      <c r="D212" s="255">
        <v>0</v>
      </c>
      <c r="E212" s="255">
        <v>107.4</v>
      </c>
      <c r="F212" s="255">
        <v>0</v>
      </c>
      <c r="G212" s="255">
        <v>121.51</v>
      </c>
      <c r="H212" s="255">
        <v>0</v>
      </c>
      <c r="I212" s="256" t="s">
        <v>692</v>
      </c>
      <c r="J212" s="256" t="s">
        <v>693</v>
      </c>
      <c r="K212" s="256" t="s">
        <v>694</v>
      </c>
      <c r="L212" s="256"/>
      <c r="M212" s="256" t="s">
        <v>694</v>
      </c>
      <c r="N212" s="256"/>
      <c r="O212" s="256" t="s">
        <v>686</v>
      </c>
      <c r="P212" s="256" t="s">
        <v>687</v>
      </c>
      <c r="Q212" s="256" t="s">
        <v>701</v>
      </c>
      <c r="R212" s="248" t="s">
        <v>921</v>
      </c>
      <c r="S212" s="248" t="s">
        <v>164</v>
      </c>
      <c r="T212" s="248" t="s">
        <v>702</v>
      </c>
      <c r="U212" s="248">
        <v>5954</v>
      </c>
      <c r="V212" s="248" t="s">
        <v>718</v>
      </c>
    </row>
    <row r="213" spans="1:22" s="248" customFormat="1" x14ac:dyDescent="0.25">
      <c r="A213" s="253" t="s">
        <v>922</v>
      </c>
      <c r="B213" s="254">
        <v>84</v>
      </c>
      <c r="C213" s="255">
        <v>0</v>
      </c>
      <c r="D213" s="255">
        <v>0</v>
      </c>
      <c r="E213" s="255">
        <v>0</v>
      </c>
      <c r="F213" s="255">
        <v>0</v>
      </c>
      <c r="G213" s="255">
        <v>0</v>
      </c>
      <c r="H213" s="255">
        <v>0</v>
      </c>
      <c r="I213" s="256"/>
      <c r="J213" s="256"/>
      <c r="K213" s="256"/>
      <c r="L213" s="256"/>
      <c r="M213" s="256"/>
      <c r="N213" s="256"/>
      <c r="O213" s="256" t="s">
        <v>686</v>
      </c>
      <c r="P213" s="256" t="s">
        <v>686</v>
      </c>
      <c r="Q213" s="256"/>
      <c r="R213" s="248" t="s">
        <v>922</v>
      </c>
      <c r="S213" s="248" t="s">
        <v>206</v>
      </c>
      <c r="T213" s="248" t="s">
        <v>696</v>
      </c>
      <c r="U213" s="248">
        <v>69</v>
      </c>
      <c r="V213" s="248" t="s">
        <v>699</v>
      </c>
    </row>
    <row r="214" spans="1:22" s="248" customFormat="1" x14ac:dyDescent="0.25">
      <c r="A214" s="253" t="s">
        <v>923</v>
      </c>
      <c r="B214" s="254">
        <v>20735</v>
      </c>
      <c r="C214" s="255">
        <v>0</v>
      </c>
      <c r="D214" s="255">
        <v>0</v>
      </c>
      <c r="E214" s="255">
        <v>0</v>
      </c>
      <c r="F214" s="255">
        <v>0</v>
      </c>
      <c r="G214" s="255">
        <v>0</v>
      </c>
      <c r="H214" s="255">
        <v>0</v>
      </c>
      <c r="I214" s="256"/>
      <c r="J214" s="256"/>
      <c r="K214" s="256"/>
      <c r="L214" s="256"/>
      <c r="M214" s="256"/>
      <c r="N214" s="256"/>
      <c r="O214" s="256" t="s">
        <v>686</v>
      </c>
      <c r="P214" s="256" t="s">
        <v>686</v>
      </c>
      <c r="Q214" s="256"/>
      <c r="R214" s="248" t="s">
        <v>923</v>
      </c>
      <c r="S214" s="248" t="s">
        <v>175</v>
      </c>
      <c r="T214" s="248" t="s">
        <v>705</v>
      </c>
      <c r="U214" s="248">
        <v>22604</v>
      </c>
      <c r="V214" s="248" t="s">
        <v>714</v>
      </c>
    </row>
    <row r="215" spans="1:22" s="248" customFormat="1" x14ac:dyDescent="0.25">
      <c r="A215" s="253" t="s">
        <v>924</v>
      </c>
      <c r="B215" s="254">
        <v>2298</v>
      </c>
      <c r="C215" s="255">
        <v>81991.759999999995</v>
      </c>
      <c r="D215" s="255">
        <v>15259.2</v>
      </c>
      <c r="E215" s="255">
        <v>84.353662551440323</v>
      </c>
      <c r="F215" s="255">
        <v>15.698765432098766</v>
      </c>
      <c r="G215" s="255">
        <v>102.39</v>
      </c>
      <c r="H215" s="255">
        <v>37.83</v>
      </c>
      <c r="I215" s="256" t="s">
        <v>692</v>
      </c>
      <c r="J215" s="256" t="s">
        <v>693</v>
      </c>
      <c r="K215" s="256" t="s">
        <v>692</v>
      </c>
      <c r="L215" s="256" t="s">
        <v>693</v>
      </c>
      <c r="M215" s="256" t="s">
        <v>694</v>
      </c>
      <c r="N215" s="256"/>
      <c r="O215" s="256" t="s">
        <v>686</v>
      </c>
      <c r="P215" s="256" t="s">
        <v>687</v>
      </c>
      <c r="Q215" s="256" t="s">
        <v>688</v>
      </c>
      <c r="R215" s="248" t="s">
        <v>924</v>
      </c>
      <c r="S215" s="248" t="s">
        <v>152</v>
      </c>
      <c r="T215" s="248" t="s">
        <v>698</v>
      </c>
      <c r="U215" s="248">
        <v>2033</v>
      </c>
      <c r="V215" s="248" t="s">
        <v>699</v>
      </c>
    </row>
    <row r="216" spans="1:22" s="248" customFormat="1" x14ac:dyDescent="0.25">
      <c r="A216" s="253" t="s">
        <v>925</v>
      </c>
      <c r="B216" s="254">
        <v>311</v>
      </c>
      <c r="C216" s="255">
        <v>21600</v>
      </c>
      <c r="D216" s="255">
        <v>9827</v>
      </c>
      <c r="E216" s="255">
        <v>0</v>
      </c>
      <c r="F216" s="255">
        <v>0</v>
      </c>
      <c r="G216" s="255">
        <v>116</v>
      </c>
      <c r="H216" s="255">
        <v>80</v>
      </c>
      <c r="I216" s="256"/>
      <c r="J216" s="256"/>
      <c r="K216" s="256"/>
      <c r="L216" s="256"/>
      <c r="M216" s="256"/>
      <c r="N216" s="256"/>
      <c r="O216" s="256" t="s">
        <v>686</v>
      </c>
      <c r="P216" s="256" t="s">
        <v>687</v>
      </c>
      <c r="Q216" s="256" t="s">
        <v>688</v>
      </c>
      <c r="R216" s="248" t="s">
        <v>925</v>
      </c>
      <c r="S216" s="257" t="s">
        <v>172</v>
      </c>
      <c r="T216" s="248" t="s">
        <v>708</v>
      </c>
      <c r="U216" s="248">
        <v>493</v>
      </c>
      <c r="V216" s="248" t="s">
        <v>699</v>
      </c>
    </row>
    <row r="217" spans="1:22" s="248" customFormat="1" x14ac:dyDescent="0.25">
      <c r="A217" s="253" t="s">
        <v>926</v>
      </c>
      <c r="B217" s="254">
        <v>1520</v>
      </c>
      <c r="C217" s="255">
        <v>0</v>
      </c>
      <c r="D217" s="255">
        <v>0</v>
      </c>
      <c r="E217" s="255">
        <v>0</v>
      </c>
      <c r="F217" s="255">
        <v>0</v>
      </c>
      <c r="G217" s="255">
        <v>0</v>
      </c>
      <c r="H217" s="255">
        <v>0</v>
      </c>
      <c r="I217" s="256"/>
      <c r="J217" s="256"/>
      <c r="K217" s="256"/>
      <c r="L217" s="256"/>
      <c r="M217" s="256"/>
      <c r="N217" s="256"/>
      <c r="O217" s="256" t="s">
        <v>686</v>
      </c>
      <c r="P217" s="256" t="s">
        <v>686</v>
      </c>
      <c r="Q217" s="256"/>
      <c r="R217" s="248" t="e">
        <v>#N/A</v>
      </c>
      <c r="S217" s="248" t="e">
        <v>#N/A</v>
      </c>
      <c r="T217" s="248" t="e">
        <v>#N/A</v>
      </c>
      <c r="U217" s="248" t="e">
        <v>#N/A</v>
      </c>
      <c r="V217" s="248" t="e">
        <v>#N/A</v>
      </c>
    </row>
    <row r="218" spans="1:22" s="248" customFormat="1" x14ac:dyDescent="0.25">
      <c r="A218" s="253" t="s">
        <v>194</v>
      </c>
      <c r="B218" s="254">
        <v>15368</v>
      </c>
      <c r="C218" s="255">
        <v>477288</v>
      </c>
      <c r="D218" s="255">
        <v>0</v>
      </c>
      <c r="E218" s="255">
        <v>7</v>
      </c>
      <c r="F218" s="255">
        <v>0</v>
      </c>
      <c r="G218" s="255">
        <v>111.14</v>
      </c>
      <c r="H218" s="255">
        <v>0</v>
      </c>
      <c r="I218" s="256" t="s">
        <v>59</v>
      </c>
      <c r="J218" s="256" t="s">
        <v>693</v>
      </c>
      <c r="K218" s="256" t="s">
        <v>59</v>
      </c>
      <c r="L218" s="256" t="s">
        <v>693</v>
      </c>
      <c r="M218" s="256" t="s">
        <v>740</v>
      </c>
      <c r="N218" s="256" t="s">
        <v>741</v>
      </c>
      <c r="O218" s="256" t="s">
        <v>687</v>
      </c>
      <c r="P218" s="256" t="s">
        <v>686</v>
      </c>
      <c r="Q218" s="256"/>
      <c r="R218" s="248" t="s">
        <v>194</v>
      </c>
      <c r="S218" s="248" t="s">
        <v>238</v>
      </c>
      <c r="T218" s="248" t="s">
        <v>782</v>
      </c>
      <c r="U218" s="248">
        <v>16315</v>
      </c>
      <c r="V218" s="248" t="s">
        <v>703</v>
      </c>
    </row>
    <row r="219" spans="1:22" s="248" customFormat="1" x14ac:dyDescent="0.25">
      <c r="A219" s="253" t="s">
        <v>927</v>
      </c>
      <c r="B219" s="254">
        <v>13137</v>
      </c>
      <c r="C219" s="255">
        <v>479431.61</v>
      </c>
      <c r="D219" s="255">
        <v>213127.12</v>
      </c>
      <c r="E219" s="255">
        <v>102.18</v>
      </c>
      <c r="F219" s="255">
        <v>45.42</v>
      </c>
      <c r="G219" s="255">
        <v>123.41</v>
      </c>
      <c r="H219" s="255">
        <v>54.86</v>
      </c>
      <c r="I219" s="256" t="s">
        <v>59</v>
      </c>
      <c r="J219" s="256" t="s">
        <v>693</v>
      </c>
      <c r="K219" s="256" t="s">
        <v>694</v>
      </c>
      <c r="L219" s="256"/>
      <c r="M219" s="256" t="s">
        <v>694</v>
      </c>
      <c r="N219" s="256"/>
      <c r="O219" s="256" t="s">
        <v>686</v>
      </c>
      <c r="P219" s="256" t="s">
        <v>687</v>
      </c>
      <c r="Q219" s="256" t="s">
        <v>701</v>
      </c>
      <c r="R219" s="248" t="s">
        <v>927</v>
      </c>
      <c r="S219" s="257" t="s">
        <v>194</v>
      </c>
      <c r="T219" s="248" t="s">
        <v>722</v>
      </c>
      <c r="U219" s="248">
        <v>12747</v>
      </c>
      <c r="V219" s="248" t="s">
        <v>703</v>
      </c>
    </row>
    <row r="220" spans="1:22" s="248" customFormat="1" x14ac:dyDescent="0.25">
      <c r="A220" s="253" t="s">
        <v>195</v>
      </c>
      <c r="B220" s="254">
        <v>2143</v>
      </c>
      <c r="C220" s="255">
        <v>212200</v>
      </c>
      <c r="D220" s="255">
        <v>0</v>
      </c>
      <c r="E220" s="255">
        <v>230.15184381778741</v>
      </c>
      <c r="F220" s="255">
        <v>0</v>
      </c>
      <c r="G220" s="255">
        <v>230.15</v>
      </c>
      <c r="H220" s="255">
        <v>60.4</v>
      </c>
      <c r="I220" s="256" t="s">
        <v>692</v>
      </c>
      <c r="J220" s="256" t="s">
        <v>693</v>
      </c>
      <c r="K220" s="256" t="s">
        <v>692</v>
      </c>
      <c r="L220" s="256" t="s">
        <v>693</v>
      </c>
      <c r="M220" s="256" t="s">
        <v>694</v>
      </c>
      <c r="N220" s="256" t="s">
        <v>741</v>
      </c>
      <c r="O220" s="256" t="s">
        <v>686</v>
      </c>
      <c r="P220" s="256" t="s">
        <v>687</v>
      </c>
      <c r="Q220" s="256" t="s">
        <v>712</v>
      </c>
      <c r="R220" s="248" t="s">
        <v>195</v>
      </c>
      <c r="S220" s="248" t="s">
        <v>220</v>
      </c>
      <c r="T220" s="248" t="s">
        <v>700</v>
      </c>
      <c r="U220" s="248">
        <v>2189</v>
      </c>
      <c r="V220" s="248" t="s">
        <v>699</v>
      </c>
    </row>
    <row r="221" spans="1:22" s="248" customFormat="1" x14ac:dyDescent="0.25">
      <c r="A221" s="253" t="s">
        <v>928</v>
      </c>
      <c r="B221" s="254">
        <v>40010</v>
      </c>
      <c r="C221" s="255">
        <v>596988</v>
      </c>
      <c r="D221" s="255">
        <v>747864</v>
      </c>
      <c r="E221" s="255">
        <v>49.34</v>
      </c>
      <c r="F221" s="255">
        <v>0</v>
      </c>
      <c r="G221" s="255">
        <v>56.81</v>
      </c>
      <c r="H221" s="255">
        <v>29.17</v>
      </c>
      <c r="I221" s="256" t="s">
        <v>59</v>
      </c>
      <c r="J221" s="256" t="s">
        <v>693</v>
      </c>
      <c r="K221" s="256" t="s">
        <v>59</v>
      </c>
      <c r="L221" s="256" t="s">
        <v>741</v>
      </c>
      <c r="M221" s="256"/>
      <c r="N221" s="256"/>
      <c r="O221" s="256" t="s">
        <v>686</v>
      </c>
      <c r="P221" s="256" t="s">
        <v>687</v>
      </c>
      <c r="Q221" s="256" t="s">
        <v>697</v>
      </c>
      <c r="R221" s="248" t="s">
        <v>928</v>
      </c>
      <c r="S221" s="248" t="s">
        <v>168</v>
      </c>
      <c r="T221" s="248" t="s">
        <v>779</v>
      </c>
      <c r="U221" s="248">
        <v>40520</v>
      </c>
      <c r="V221" s="248" t="s">
        <v>714</v>
      </c>
    </row>
    <row r="222" spans="1:22" s="248" customFormat="1" x14ac:dyDescent="0.25">
      <c r="A222" s="253" t="s">
        <v>929</v>
      </c>
      <c r="B222" s="254">
        <v>104371</v>
      </c>
      <c r="C222" s="255">
        <v>5857173</v>
      </c>
      <c r="D222" s="255">
        <v>1646707</v>
      </c>
      <c r="E222" s="255">
        <v>129.21</v>
      </c>
      <c r="F222" s="255">
        <v>0</v>
      </c>
      <c r="G222" s="255">
        <v>191.49</v>
      </c>
      <c r="H222" s="255">
        <v>18.3</v>
      </c>
      <c r="I222" s="256" t="s">
        <v>59</v>
      </c>
      <c r="J222" s="256" t="s">
        <v>693</v>
      </c>
      <c r="K222" s="256" t="s">
        <v>59</v>
      </c>
      <c r="L222" s="256" t="s">
        <v>693</v>
      </c>
      <c r="M222" s="256" t="s">
        <v>694</v>
      </c>
      <c r="N222" s="256"/>
      <c r="O222" s="256" t="s">
        <v>686</v>
      </c>
      <c r="P222" s="256" t="s">
        <v>687</v>
      </c>
      <c r="Q222" s="256" t="s">
        <v>721</v>
      </c>
      <c r="R222" s="248" t="s">
        <v>929</v>
      </c>
      <c r="S222" s="248" t="s">
        <v>190</v>
      </c>
      <c r="T222" s="248" t="s">
        <v>698</v>
      </c>
      <c r="U222" s="248">
        <v>98791</v>
      </c>
      <c r="V222" s="248" t="s">
        <v>723</v>
      </c>
    </row>
    <row r="223" spans="1:22" s="248" customFormat="1" x14ac:dyDescent="0.25">
      <c r="A223" s="253" t="s">
        <v>930</v>
      </c>
      <c r="B223" s="254">
        <v>696</v>
      </c>
      <c r="C223" s="255">
        <v>30000</v>
      </c>
      <c r="D223" s="255">
        <v>0</v>
      </c>
      <c r="E223" s="255">
        <v>0</v>
      </c>
      <c r="F223" s="255">
        <v>0</v>
      </c>
      <c r="G223" s="255">
        <v>32</v>
      </c>
      <c r="H223" s="255">
        <v>0</v>
      </c>
      <c r="I223" s="256" t="s">
        <v>59</v>
      </c>
      <c r="J223" s="256" t="s">
        <v>693</v>
      </c>
      <c r="K223" s="256" t="s">
        <v>59</v>
      </c>
      <c r="L223" s="256" t="s">
        <v>693</v>
      </c>
      <c r="M223" s="256"/>
      <c r="N223" s="256"/>
      <c r="O223" s="256" t="s">
        <v>686</v>
      </c>
      <c r="P223" s="256" t="s">
        <v>687</v>
      </c>
      <c r="Q223" s="256" t="s">
        <v>701</v>
      </c>
      <c r="R223" s="248" t="s">
        <v>930</v>
      </c>
      <c r="S223" s="248" t="s">
        <v>185</v>
      </c>
      <c r="T223" s="248" t="s">
        <v>702</v>
      </c>
      <c r="U223" s="248">
        <v>785</v>
      </c>
      <c r="V223" s="248" t="s">
        <v>699</v>
      </c>
    </row>
    <row r="224" spans="1:22" s="248" customFormat="1" x14ac:dyDescent="0.25">
      <c r="A224" s="253" t="s">
        <v>931</v>
      </c>
      <c r="B224" s="254">
        <v>924</v>
      </c>
      <c r="C224" s="255">
        <v>391291.21</v>
      </c>
      <c r="D224" s="255">
        <v>116869.71</v>
      </c>
      <c r="E224" s="255">
        <v>0</v>
      </c>
      <c r="F224" s="255">
        <v>0</v>
      </c>
      <c r="G224" s="255">
        <v>157.97999999999999</v>
      </c>
      <c r="H224" s="255">
        <v>50.36</v>
      </c>
      <c r="I224" s="256" t="s">
        <v>59</v>
      </c>
      <c r="J224" s="256" t="s">
        <v>685</v>
      </c>
      <c r="K224" s="256" t="s">
        <v>59</v>
      </c>
      <c r="L224" s="256" t="s">
        <v>769</v>
      </c>
      <c r="M224" s="256"/>
      <c r="N224" s="256"/>
      <c r="O224" s="256" t="s">
        <v>686</v>
      </c>
      <c r="P224" s="256" t="s">
        <v>687</v>
      </c>
      <c r="Q224" s="256" t="s">
        <v>688</v>
      </c>
      <c r="R224" s="248" t="s">
        <v>931</v>
      </c>
      <c r="S224" s="257" t="s">
        <v>932</v>
      </c>
      <c r="T224" s="248" t="s">
        <v>708</v>
      </c>
      <c r="U224" s="248">
        <v>969</v>
      </c>
      <c r="V224" s="248" t="s">
        <v>699</v>
      </c>
    </row>
    <row r="225" spans="1:22" s="248" customFormat="1" x14ac:dyDescent="0.25">
      <c r="A225" s="253" t="s">
        <v>933</v>
      </c>
      <c r="B225" s="254">
        <v>2023</v>
      </c>
      <c r="C225" s="255">
        <v>59790.84</v>
      </c>
      <c r="D225" s="255">
        <v>0</v>
      </c>
      <c r="E225" s="255">
        <v>84.93</v>
      </c>
      <c r="F225" s="255">
        <v>0</v>
      </c>
      <c r="G225" s="255">
        <v>102.01</v>
      </c>
      <c r="H225" s="255">
        <v>0</v>
      </c>
      <c r="I225" s="256" t="s">
        <v>692</v>
      </c>
      <c r="J225" s="256" t="s">
        <v>693</v>
      </c>
      <c r="K225" s="256" t="s">
        <v>694</v>
      </c>
      <c r="L225" s="256"/>
      <c r="M225" s="256" t="s">
        <v>694</v>
      </c>
      <c r="N225" s="256"/>
      <c r="O225" s="256" t="s">
        <v>686</v>
      </c>
      <c r="P225" s="256" t="s">
        <v>687</v>
      </c>
      <c r="Q225" s="256" t="s">
        <v>712</v>
      </c>
      <c r="R225" s="248" t="s">
        <v>933</v>
      </c>
      <c r="S225" s="248" t="s">
        <v>163</v>
      </c>
      <c r="T225" s="248" t="s">
        <v>779</v>
      </c>
      <c r="U225" s="248">
        <v>1753</v>
      </c>
      <c r="V225" s="248" t="s">
        <v>699</v>
      </c>
    </row>
    <row r="226" spans="1:22" s="248" customFormat="1" x14ac:dyDescent="0.25">
      <c r="A226" s="253" t="s">
        <v>934</v>
      </c>
      <c r="B226" s="254">
        <v>6087</v>
      </c>
      <c r="C226" s="255">
        <v>533226</v>
      </c>
      <c r="D226" s="255">
        <v>355171</v>
      </c>
      <c r="E226" s="255">
        <v>0</v>
      </c>
      <c r="F226" s="255">
        <v>0</v>
      </c>
      <c r="G226" s="255">
        <v>73.77</v>
      </c>
      <c r="H226" s="255">
        <v>49.14</v>
      </c>
      <c r="I226" s="256" t="s">
        <v>59</v>
      </c>
      <c r="J226" s="256" t="s">
        <v>693</v>
      </c>
      <c r="K226" s="256" t="s">
        <v>740</v>
      </c>
      <c r="L226" s="256" t="s">
        <v>693</v>
      </c>
      <c r="M226" s="256" t="s">
        <v>694</v>
      </c>
      <c r="N226" s="256" t="s">
        <v>741</v>
      </c>
      <c r="O226" s="256" t="s">
        <v>686</v>
      </c>
      <c r="P226" s="256" t="s">
        <v>687</v>
      </c>
      <c r="Q226" s="256" t="s">
        <v>697</v>
      </c>
      <c r="R226" s="248" t="s">
        <v>934</v>
      </c>
      <c r="S226" s="248" t="s">
        <v>216</v>
      </c>
      <c r="T226" s="248" t="s">
        <v>689</v>
      </c>
      <c r="U226" s="248">
        <v>6584</v>
      </c>
      <c r="V226" s="248" t="s">
        <v>718</v>
      </c>
    </row>
    <row r="227" spans="1:22" s="248" customFormat="1" x14ac:dyDescent="0.25">
      <c r="A227" s="253" t="s">
        <v>935</v>
      </c>
      <c r="B227" s="254">
        <v>348</v>
      </c>
      <c r="C227" s="255">
        <v>16380</v>
      </c>
      <c r="D227" s="255">
        <v>6357.86</v>
      </c>
      <c r="E227" s="255">
        <v>106.36</v>
      </c>
      <c r="F227" s="255">
        <v>41.28</v>
      </c>
      <c r="G227" s="255">
        <v>115.6</v>
      </c>
      <c r="H227" s="255">
        <v>44.87</v>
      </c>
      <c r="I227" s="256" t="s">
        <v>59</v>
      </c>
      <c r="J227" s="256" t="s">
        <v>693</v>
      </c>
      <c r="K227" s="256" t="s">
        <v>59</v>
      </c>
      <c r="L227" s="256" t="s">
        <v>693</v>
      </c>
      <c r="M227" s="256"/>
      <c r="N227" s="256"/>
      <c r="O227" s="256" t="s">
        <v>686</v>
      </c>
      <c r="P227" s="256" t="s">
        <v>687</v>
      </c>
      <c r="Q227" s="256" t="s">
        <v>688</v>
      </c>
      <c r="R227" s="248" t="s">
        <v>935</v>
      </c>
      <c r="S227" s="248" t="s">
        <v>191</v>
      </c>
      <c r="T227" s="248" t="s">
        <v>735</v>
      </c>
      <c r="U227" s="248">
        <v>385</v>
      </c>
      <c r="V227" s="248" t="s">
        <v>699</v>
      </c>
    </row>
    <row r="228" spans="1:22" s="248" customFormat="1" x14ac:dyDescent="0.25">
      <c r="A228" s="253" t="s">
        <v>936</v>
      </c>
      <c r="B228" s="254">
        <v>588</v>
      </c>
      <c r="C228" s="255">
        <v>13295.05</v>
      </c>
      <c r="D228" s="255">
        <v>0</v>
      </c>
      <c r="E228" s="255">
        <v>58.83</v>
      </c>
      <c r="F228" s="255">
        <v>0</v>
      </c>
      <c r="G228" s="255">
        <v>130.63</v>
      </c>
      <c r="H228" s="255">
        <v>0</v>
      </c>
      <c r="I228" s="256" t="s">
        <v>59</v>
      </c>
      <c r="J228" s="256" t="s">
        <v>693</v>
      </c>
      <c r="K228" s="256" t="s">
        <v>694</v>
      </c>
      <c r="L228" s="256"/>
      <c r="M228" s="256" t="s">
        <v>694</v>
      </c>
      <c r="N228" s="256"/>
      <c r="O228" s="256" t="s">
        <v>686</v>
      </c>
      <c r="P228" s="256" t="s">
        <v>687</v>
      </c>
      <c r="Q228" s="256" t="s">
        <v>688</v>
      </c>
      <c r="R228" s="248" t="s">
        <v>936</v>
      </c>
      <c r="S228" s="248" t="s">
        <v>225</v>
      </c>
      <c r="T228" s="248" t="s">
        <v>762</v>
      </c>
      <c r="U228" s="248">
        <v>677</v>
      </c>
      <c r="V228" s="248" t="s">
        <v>699</v>
      </c>
    </row>
    <row r="229" spans="1:22" s="248" customFormat="1" x14ac:dyDescent="0.25">
      <c r="A229" s="253" t="s">
        <v>937</v>
      </c>
      <c r="B229" s="254">
        <v>575</v>
      </c>
      <c r="C229" s="255">
        <v>15750</v>
      </c>
      <c r="D229" s="255">
        <v>4998</v>
      </c>
      <c r="E229" s="255">
        <v>0</v>
      </c>
      <c r="F229" s="255">
        <v>0</v>
      </c>
      <c r="G229" s="255">
        <v>36.54</v>
      </c>
      <c r="H229" s="255">
        <v>49</v>
      </c>
      <c r="I229" s="256" t="s">
        <v>692</v>
      </c>
      <c r="J229" s="256" t="s">
        <v>707</v>
      </c>
      <c r="K229" s="256" t="s">
        <v>692</v>
      </c>
      <c r="L229" s="256" t="s">
        <v>707</v>
      </c>
      <c r="M229" s="256"/>
      <c r="N229" s="256"/>
      <c r="O229" s="256" t="s">
        <v>686</v>
      </c>
      <c r="P229" s="256" t="s">
        <v>687</v>
      </c>
      <c r="Q229" s="256"/>
      <c r="R229" s="248" t="s">
        <v>937</v>
      </c>
      <c r="S229" s="248" t="s">
        <v>161</v>
      </c>
      <c r="T229" s="248" t="s">
        <v>726</v>
      </c>
      <c r="U229" s="248">
        <v>931</v>
      </c>
      <c r="V229" s="248" t="s">
        <v>699</v>
      </c>
    </row>
    <row r="230" spans="1:22" s="248" customFormat="1" x14ac:dyDescent="0.25">
      <c r="A230" s="253" t="s">
        <v>938</v>
      </c>
      <c r="B230" s="254">
        <v>1268</v>
      </c>
      <c r="C230" s="255">
        <v>69014.84</v>
      </c>
      <c r="D230" s="255">
        <v>25091.11</v>
      </c>
      <c r="E230" s="255">
        <v>103.47</v>
      </c>
      <c r="F230" s="255">
        <v>37.619999999999997</v>
      </c>
      <c r="G230" s="255">
        <v>134.27000000000001</v>
      </c>
      <c r="H230" s="255">
        <v>48.82</v>
      </c>
      <c r="I230" s="256" t="s">
        <v>692</v>
      </c>
      <c r="J230" s="256" t="s">
        <v>693</v>
      </c>
      <c r="K230" s="256"/>
      <c r="L230" s="256"/>
      <c r="M230" s="256"/>
      <c r="N230" s="256"/>
      <c r="O230" s="256" t="s">
        <v>686</v>
      </c>
      <c r="P230" s="256" t="s">
        <v>687</v>
      </c>
      <c r="Q230" s="256" t="s">
        <v>701</v>
      </c>
      <c r="R230" s="248" t="s">
        <v>938</v>
      </c>
      <c r="S230" s="248" t="s">
        <v>215</v>
      </c>
      <c r="T230" s="248" t="s">
        <v>705</v>
      </c>
      <c r="U230" s="248">
        <v>863</v>
      </c>
      <c r="V230" s="248" t="s">
        <v>699</v>
      </c>
    </row>
    <row r="231" spans="1:22" s="248" customFormat="1" x14ac:dyDescent="0.25">
      <c r="A231" s="253" t="s">
        <v>939</v>
      </c>
      <c r="B231" s="254">
        <v>24661</v>
      </c>
      <c r="C231" s="255">
        <v>0</v>
      </c>
      <c r="D231" s="255">
        <v>0</v>
      </c>
      <c r="E231" s="255">
        <v>0</v>
      </c>
      <c r="F231" s="255">
        <v>0</v>
      </c>
      <c r="G231" s="255">
        <v>0</v>
      </c>
      <c r="H231" s="255">
        <v>0</v>
      </c>
      <c r="I231" s="256" t="s">
        <v>692</v>
      </c>
      <c r="J231" s="256" t="s">
        <v>693</v>
      </c>
      <c r="K231" s="256" t="s">
        <v>694</v>
      </c>
      <c r="L231" s="256"/>
      <c r="M231" s="256" t="s">
        <v>694</v>
      </c>
      <c r="N231" s="256"/>
      <c r="O231" s="256" t="s">
        <v>686</v>
      </c>
      <c r="P231" s="256" t="s">
        <v>687</v>
      </c>
      <c r="Q231" s="256" t="s">
        <v>712</v>
      </c>
      <c r="R231" s="248" t="s">
        <v>939</v>
      </c>
      <c r="S231" s="248" t="s">
        <v>239</v>
      </c>
      <c r="T231" s="248" t="s">
        <v>689</v>
      </c>
      <c r="U231" s="248">
        <v>19474</v>
      </c>
      <c r="V231" s="248" t="s">
        <v>703</v>
      </c>
    </row>
    <row r="232" spans="1:22" s="248" customFormat="1" x14ac:dyDescent="0.25">
      <c r="A232" s="253" t="s">
        <v>940</v>
      </c>
      <c r="B232" s="254">
        <v>409</v>
      </c>
      <c r="C232" s="255">
        <v>19596</v>
      </c>
      <c r="D232" s="255">
        <v>12345</v>
      </c>
      <c r="E232" s="255">
        <v>115</v>
      </c>
      <c r="F232" s="255">
        <v>0</v>
      </c>
      <c r="G232" s="255">
        <v>0</v>
      </c>
      <c r="H232" s="255">
        <v>0</v>
      </c>
      <c r="I232" s="256" t="s">
        <v>692</v>
      </c>
      <c r="J232" s="256" t="s">
        <v>693</v>
      </c>
      <c r="K232" s="256" t="s">
        <v>692</v>
      </c>
      <c r="L232" s="256" t="s">
        <v>693</v>
      </c>
      <c r="M232" s="256" t="s">
        <v>694</v>
      </c>
      <c r="N232" s="256"/>
      <c r="O232" s="256" t="s">
        <v>686</v>
      </c>
      <c r="P232" s="256" t="s">
        <v>687</v>
      </c>
      <c r="Q232" s="256" t="s">
        <v>701</v>
      </c>
      <c r="R232" s="248" t="s">
        <v>940</v>
      </c>
      <c r="S232" s="248" t="s">
        <v>189</v>
      </c>
      <c r="T232" s="248" t="s">
        <v>705</v>
      </c>
      <c r="U232" s="248">
        <v>484</v>
      </c>
      <c r="V232" s="248" t="s">
        <v>699</v>
      </c>
    </row>
    <row r="233" spans="1:22" s="248" customFormat="1" x14ac:dyDescent="0.25">
      <c r="A233" s="253" t="s">
        <v>941</v>
      </c>
      <c r="B233" s="254">
        <v>15176</v>
      </c>
      <c r="C233" s="255">
        <v>0</v>
      </c>
      <c r="D233" s="255">
        <v>0</v>
      </c>
      <c r="E233" s="255">
        <v>0</v>
      </c>
      <c r="F233" s="255">
        <v>0</v>
      </c>
      <c r="G233" s="255">
        <v>0</v>
      </c>
      <c r="H233" s="255">
        <v>0</v>
      </c>
      <c r="I233" s="256" t="s">
        <v>59</v>
      </c>
      <c r="J233" s="256" t="s">
        <v>685</v>
      </c>
      <c r="K233" s="256" t="s">
        <v>59</v>
      </c>
      <c r="L233" s="256" t="s">
        <v>685</v>
      </c>
      <c r="M233" s="256"/>
      <c r="N233" s="256"/>
      <c r="O233" s="256" t="s">
        <v>686</v>
      </c>
      <c r="P233" s="256" t="s">
        <v>687</v>
      </c>
      <c r="Q233" s="256" t="s">
        <v>701</v>
      </c>
      <c r="R233" s="248" t="s">
        <v>941</v>
      </c>
      <c r="S233" s="248" t="s">
        <v>176</v>
      </c>
      <c r="T233" s="248" t="s">
        <v>710</v>
      </c>
      <c r="U233" s="248">
        <v>12843</v>
      </c>
      <c r="V233" s="248" t="s">
        <v>703</v>
      </c>
    </row>
    <row r="234" spans="1:22" s="248" customFormat="1" x14ac:dyDescent="0.25">
      <c r="A234" s="253" t="s">
        <v>942</v>
      </c>
      <c r="B234" s="254">
        <v>560</v>
      </c>
      <c r="C234" s="255">
        <v>0</v>
      </c>
      <c r="D234" s="255">
        <v>0</v>
      </c>
      <c r="E234" s="255">
        <v>0</v>
      </c>
      <c r="F234" s="255">
        <v>0</v>
      </c>
      <c r="G234" s="255">
        <v>0</v>
      </c>
      <c r="H234" s="255">
        <v>0</v>
      </c>
      <c r="I234" s="256"/>
      <c r="J234" s="256" t="s">
        <v>693</v>
      </c>
      <c r="K234" s="256"/>
      <c r="L234" s="256" t="s">
        <v>685</v>
      </c>
      <c r="M234" s="256"/>
      <c r="N234" s="256" t="s">
        <v>685</v>
      </c>
      <c r="O234" s="256" t="s">
        <v>686</v>
      </c>
      <c r="P234" s="256" t="s">
        <v>687</v>
      </c>
      <c r="Q234" s="256" t="s">
        <v>701</v>
      </c>
      <c r="R234" s="248" t="s">
        <v>942</v>
      </c>
      <c r="S234" s="257" t="s">
        <v>205</v>
      </c>
      <c r="T234" s="248" t="s">
        <v>722</v>
      </c>
      <c r="U234" s="248">
        <v>667</v>
      </c>
      <c r="V234" s="248" t="s">
        <v>699</v>
      </c>
    </row>
    <row r="235" spans="1:22" s="248" customFormat="1" x14ac:dyDescent="0.25">
      <c r="A235" s="253" t="s">
        <v>943</v>
      </c>
      <c r="B235" s="254">
        <v>3776</v>
      </c>
      <c r="C235" s="255">
        <v>64681</v>
      </c>
      <c r="D235" s="255">
        <v>13064</v>
      </c>
      <c r="E235" s="255">
        <v>42.41</v>
      </c>
      <c r="F235" s="255">
        <v>8.57</v>
      </c>
      <c r="G235" s="255">
        <v>49.11</v>
      </c>
      <c r="H235" s="255">
        <v>10.210000000000001</v>
      </c>
      <c r="I235" s="256" t="s">
        <v>692</v>
      </c>
      <c r="J235" s="256" t="s">
        <v>693</v>
      </c>
      <c r="K235" s="256" t="s">
        <v>692</v>
      </c>
      <c r="L235" s="256" t="s">
        <v>693</v>
      </c>
      <c r="M235" s="256" t="s">
        <v>694</v>
      </c>
      <c r="N235" s="256"/>
      <c r="O235" s="256" t="s">
        <v>686</v>
      </c>
      <c r="P235" s="256" t="s">
        <v>687</v>
      </c>
      <c r="Q235" s="256" t="s">
        <v>695</v>
      </c>
      <c r="R235" s="248" t="s">
        <v>943</v>
      </c>
      <c r="S235" s="248" t="s">
        <v>165</v>
      </c>
      <c r="T235" s="248" t="s">
        <v>779</v>
      </c>
      <c r="U235" s="248">
        <v>3124</v>
      </c>
      <c r="V235" s="248" t="s">
        <v>690</v>
      </c>
    </row>
    <row r="236" spans="1:22" s="248" customFormat="1" x14ac:dyDescent="0.25">
      <c r="A236" s="253" t="s">
        <v>944</v>
      </c>
      <c r="B236" s="254">
        <v>46773</v>
      </c>
      <c r="C236" s="255">
        <v>1470000</v>
      </c>
      <c r="D236" s="255">
        <v>0</v>
      </c>
      <c r="E236" s="255">
        <v>93.04</v>
      </c>
      <c r="F236" s="255">
        <v>0</v>
      </c>
      <c r="G236" s="255">
        <v>52.17</v>
      </c>
      <c r="H236" s="255">
        <v>0</v>
      </c>
      <c r="I236" s="256" t="s">
        <v>692</v>
      </c>
      <c r="J236" s="256" t="s">
        <v>693</v>
      </c>
      <c r="K236" s="256" t="s">
        <v>694</v>
      </c>
      <c r="L236" s="256"/>
      <c r="M236" s="256" t="s">
        <v>694</v>
      </c>
      <c r="N236" s="256"/>
      <c r="O236" s="256" t="s">
        <v>686</v>
      </c>
      <c r="P236" s="256" t="s">
        <v>687</v>
      </c>
      <c r="Q236" s="256" t="s">
        <v>701</v>
      </c>
      <c r="R236" s="248" t="s">
        <v>944</v>
      </c>
      <c r="S236" s="248" t="s">
        <v>208</v>
      </c>
      <c r="T236" s="248" t="s">
        <v>702</v>
      </c>
      <c r="U236" s="248">
        <v>39191</v>
      </c>
      <c r="V236" s="248" t="s">
        <v>714</v>
      </c>
    </row>
    <row r="237" spans="1:22" s="248" customFormat="1" x14ac:dyDescent="0.25">
      <c r="A237" s="253" t="s">
        <v>945</v>
      </c>
      <c r="B237" s="254">
        <v>112</v>
      </c>
      <c r="C237" s="255">
        <v>0</v>
      </c>
      <c r="D237" s="255">
        <v>0</v>
      </c>
      <c r="E237" s="255">
        <v>0</v>
      </c>
      <c r="F237" s="255">
        <v>0</v>
      </c>
      <c r="G237" s="255">
        <v>0</v>
      </c>
      <c r="H237" s="255">
        <v>0</v>
      </c>
      <c r="I237" s="256"/>
      <c r="J237" s="256"/>
      <c r="K237" s="256"/>
      <c r="L237" s="256"/>
      <c r="M237" s="256"/>
      <c r="N237" s="256"/>
      <c r="O237" s="256" t="s">
        <v>686</v>
      </c>
      <c r="P237" s="256" t="s">
        <v>686</v>
      </c>
      <c r="Q237" s="256"/>
      <c r="R237" s="248" t="s">
        <v>945</v>
      </c>
      <c r="S237" s="248" t="s">
        <v>166</v>
      </c>
      <c r="T237" s="248" t="s">
        <v>705</v>
      </c>
      <c r="U237" s="248">
        <v>88</v>
      </c>
      <c r="V237" s="248" t="s">
        <v>699</v>
      </c>
    </row>
    <row r="238" spans="1:22" s="248" customFormat="1" x14ac:dyDescent="0.25">
      <c r="A238" s="253" t="s">
        <v>946</v>
      </c>
      <c r="B238" s="254">
        <v>33518</v>
      </c>
      <c r="C238" s="255">
        <v>1112506.3600000001</v>
      </c>
      <c r="D238" s="255">
        <v>441322.77</v>
      </c>
      <c r="E238" s="255">
        <v>8.26</v>
      </c>
      <c r="F238" s="255">
        <v>0</v>
      </c>
      <c r="G238" s="255">
        <v>0</v>
      </c>
      <c r="H238" s="255">
        <v>41</v>
      </c>
      <c r="I238" s="256" t="s">
        <v>692</v>
      </c>
      <c r="J238" s="256" t="s">
        <v>693</v>
      </c>
      <c r="K238" s="256"/>
      <c r="L238" s="256"/>
      <c r="M238" s="256"/>
      <c r="N238" s="256"/>
      <c r="O238" s="256" t="s">
        <v>686</v>
      </c>
      <c r="P238" s="256" t="s">
        <v>687</v>
      </c>
      <c r="Q238" s="256" t="s">
        <v>701</v>
      </c>
      <c r="R238" s="248" t="s">
        <v>946</v>
      </c>
      <c r="S238" s="248" t="s">
        <v>237</v>
      </c>
      <c r="T238" s="248" t="s">
        <v>702</v>
      </c>
      <c r="U238" s="248">
        <v>26010</v>
      </c>
      <c r="V238" s="248" t="s">
        <v>714</v>
      </c>
    </row>
    <row r="239" spans="1:22" s="248" customFormat="1" x14ac:dyDescent="0.25">
      <c r="A239" s="253" t="s">
        <v>198</v>
      </c>
      <c r="B239" s="254">
        <v>513</v>
      </c>
      <c r="C239" s="255">
        <v>0</v>
      </c>
      <c r="D239" s="255">
        <v>0</v>
      </c>
      <c r="E239" s="255">
        <v>0</v>
      </c>
      <c r="F239" s="255">
        <v>0</v>
      </c>
      <c r="G239" s="255">
        <v>0</v>
      </c>
      <c r="H239" s="255">
        <v>0</v>
      </c>
      <c r="I239" s="256"/>
      <c r="J239" s="256"/>
      <c r="K239" s="256"/>
      <c r="L239" s="256"/>
      <c r="M239" s="256"/>
      <c r="N239" s="256"/>
      <c r="O239" s="256" t="s">
        <v>686</v>
      </c>
      <c r="P239" s="256" t="s">
        <v>686</v>
      </c>
      <c r="Q239" s="256"/>
      <c r="R239" s="248" t="e">
        <v>#N/A</v>
      </c>
      <c r="S239" s="248" t="e">
        <v>#N/A</v>
      </c>
      <c r="T239" s="248" t="e">
        <v>#N/A</v>
      </c>
      <c r="U239" s="248" t="e">
        <v>#N/A</v>
      </c>
      <c r="V239" s="248" t="e">
        <v>#N/A</v>
      </c>
    </row>
    <row r="240" spans="1:22" s="248" customFormat="1" x14ac:dyDescent="0.25">
      <c r="A240" s="253" t="s">
        <v>947</v>
      </c>
      <c r="B240" s="254">
        <v>70145</v>
      </c>
      <c r="C240" s="255">
        <v>2879033</v>
      </c>
      <c r="D240" s="255">
        <v>1612481</v>
      </c>
      <c r="E240" s="255">
        <v>243.65546716316859</v>
      </c>
      <c r="F240" s="255">
        <v>136.46589370345293</v>
      </c>
      <c r="G240" s="255">
        <v>80.83</v>
      </c>
      <c r="H240" s="255">
        <v>45.27</v>
      </c>
      <c r="I240" s="256" t="s">
        <v>59</v>
      </c>
      <c r="J240" s="256" t="s">
        <v>693</v>
      </c>
      <c r="K240" s="256" t="s">
        <v>692</v>
      </c>
      <c r="L240" s="256" t="s">
        <v>707</v>
      </c>
      <c r="M240" s="256" t="s">
        <v>692</v>
      </c>
      <c r="N240" s="256" t="s">
        <v>707</v>
      </c>
      <c r="O240" s="256" t="s">
        <v>686</v>
      </c>
      <c r="P240" s="256" t="s">
        <v>687</v>
      </c>
      <c r="Q240" s="256" t="s">
        <v>701</v>
      </c>
      <c r="R240" s="248" t="s">
        <v>947</v>
      </c>
      <c r="S240" s="248" t="s">
        <v>215</v>
      </c>
      <c r="T240" s="248" t="s">
        <v>705</v>
      </c>
      <c r="U240" s="248">
        <v>77301</v>
      </c>
      <c r="V240" s="248" t="s">
        <v>723</v>
      </c>
    </row>
    <row r="241" spans="1:22" s="248" customFormat="1" x14ac:dyDescent="0.25">
      <c r="A241" s="253" t="s">
        <v>948</v>
      </c>
      <c r="B241" s="254">
        <v>3382</v>
      </c>
      <c r="C241" s="255">
        <v>136362.6</v>
      </c>
      <c r="D241" s="255">
        <v>45426.34</v>
      </c>
      <c r="E241" s="255">
        <v>98.67</v>
      </c>
      <c r="F241" s="255">
        <v>32.869999999999997</v>
      </c>
      <c r="G241" s="255">
        <v>114.07</v>
      </c>
      <c r="H241" s="255">
        <v>38</v>
      </c>
      <c r="I241" s="256" t="s">
        <v>59</v>
      </c>
      <c r="J241" s="256" t="s">
        <v>685</v>
      </c>
      <c r="K241" s="256" t="s">
        <v>59</v>
      </c>
      <c r="L241" s="256" t="s">
        <v>685</v>
      </c>
      <c r="M241" s="256" t="s">
        <v>694</v>
      </c>
      <c r="N241" s="256" t="s">
        <v>707</v>
      </c>
      <c r="O241" s="256" t="s">
        <v>686</v>
      </c>
      <c r="P241" s="256" t="s">
        <v>687</v>
      </c>
      <c r="Q241" s="256" t="s">
        <v>688</v>
      </c>
      <c r="R241" s="248" t="s">
        <v>948</v>
      </c>
      <c r="S241" s="248" t="s">
        <v>190</v>
      </c>
      <c r="T241" s="248" t="s">
        <v>698</v>
      </c>
      <c r="U241" s="248">
        <v>3369</v>
      </c>
      <c r="V241" s="248" t="s">
        <v>690</v>
      </c>
    </row>
    <row r="242" spans="1:22" s="248" customFormat="1" x14ac:dyDescent="0.25">
      <c r="A242" s="253" t="s">
        <v>949</v>
      </c>
      <c r="B242" s="254">
        <v>491</v>
      </c>
      <c r="C242" s="255">
        <v>7229</v>
      </c>
      <c r="D242" s="255">
        <v>0</v>
      </c>
      <c r="E242" s="255">
        <v>0</v>
      </c>
      <c r="F242" s="255">
        <v>0</v>
      </c>
      <c r="G242" s="255">
        <v>535</v>
      </c>
      <c r="H242" s="255">
        <v>0</v>
      </c>
      <c r="I242" s="256" t="s">
        <v>694</v>
      </c>
      <c r="J242" s="256" t="s">
        <v>693</v>
      </c>
      <c r="K242" s="256" t="s">
        <v>694</v>
      </c>
      <c r="L242" s="256" t="s">
        <v>693</v>
      </c>
      <c r="M242" s="256"/>
      <c r="N242" s="256"/>
      <c r="O242" s="256" t="s">
        <v>686</v>
      </c>
      <c r="P242" s="256" t="s">
        <v>687</v>
      </c>
      <c r="Q242" s="256" t="s">
        <v>712</v>
      </c>
      <c r="R242" s="248" t="s">
        <v>949</v>
      </c>
      <c r="S242" s="248" t="s">
        <v>206</v>
      </c>
      <c r="T242" s="248" t="s">
        <v>696</v>
      </c>
      <c r="U242" s="248">
        <v>455</v>
      </c>
      <c r="V242" s="248" t="s">
        <v>699</v>
      </c>
    </row>
    <row r="243" spans="1:22" s="248" customFormat="1" x14ac:dyDescent="0.25">
      <c r="A243" s="253" t="s">
        <v>950</v>
      </c>
      <c r="B243" s="254">
        <v>1611</v>
      </c>
      <c r="C243" s="255">
        <v>48624.5</v>
      </c>
      <c r="D243" s="255">
        <v>0</v>
      </c>
      <c r="E243" s="255">
        <v>93.508653846153848</v>
      </c>
      <c r="F243" s="255">
        <v>0</v>
      </c>
      <c r="G243" s="255">
        <v>0</v>
      </c>
      <c r="H243" s="255">
        <v>0</v>
      </c>
      <c r="I243" s="256" t="s">
        <v>692</v>
      </c>
      <c r="J243" s="256" t="s">
        <v>693</v>
      </c>
      <c r="K243" s="256"/>
      <c r="L243" s="256"/>
      <c r="M243" s="256"/>
      <c r="N243" s="256"/>
      <c r="O243" s="256" t="s">
        <v>686</v>
      </c>
      <c r="P243" s="256" t="s">
        <v>687</v>
      </c>
      <c r="Q243" s="256" t="s">
        <v>688</v>
      </c>
      <c r="R243" s="248" t="s">
        <v>950</v>
      </c>
      <c r="S243" s="248" t="s">
        <v>156</v>
      </c>
      <c r="T243" s="248" t="s">
        <v>737</v>
      </c>
      <c r="U243" s="248">
        <v>1445</v>
      </c>
      <c r="V243" s="248" t="s">
        <v>699</v>
      </c>
    </row>
    <row r="244" spans="1:22" s="248" customFormat="1" x14ac:dyDescent="0.25">
      <c r="A244" s="253" t="s">
        <v>951</v>
      </c>
      <c r="B244" s="254">
        <v>2285</v>
      </c>
      <c r="C244" s="255">
        <v>151580.29999999999</v>
      </c>
      <c r="D244" s="255">
        <v>0</v>
      </c>
      <c r="E244" s="255">
        <v>133.9</v>
      </c>
      <c r="F244" s="255">
        <v>0</v>
      </c>
      <c r="G244" s="255">
        <v>245.99</v>
      </c>
      <c r="H244" s="255">
        <v>0</v>
      </c>
      <c r="I244" s="256" t="s">
        <v>692</v>
      </c>
      <c r="J244" s="256" t="s">
        <v>693</v>
      </c>
      <c r="K244" s="256" t="s">
        <v>692</v>
      </c>
      <c r="L244" s="256" t="s">
        <v>693</v>
      </c>
      <c r="M244" s="256" t="s">
        <v>692</v>
      </c>
      <c r="N244" s="256" t="s">
        <v>693</v>
      </c>
      <c r="O244" s="256" t="s">
        <v>686</v>
      </c>
      <c r="P244" s="256" t="s">
        <v>687</v>
      </c>
      <c r="Q244" s="256" t="s">
        <v>712</v>
      </c>
      <c r="R244" s="248" t="s">
        <v>951</v>
      </c>
      <c r="S244" s="248" t="s">
        <v>246</v>
      </c>
      <c r="T244" s="248" t="s">
        <v>754</v>
      </c>
      <c r="U244" s="248">
        <v>2259</v>
      </c>
      <c r="V244" s="248" t="s">
        <v>699</v>
      </c>
    </row>
    <row r="245" spans="1:22" s="248" customFormat="1" x14ac:dyDescent="0.25">
      <c r="A245" s="253" t="s">
        <v>952</v>
      </c>
      <c r="B245" s="254">
        <v>42625</v>
      </c>
      <c r="C245" s="255">
        <v>1346552</v>
      </c>
      <c r="D245" s="255">
        <v>651503</v>
      </c>
      <c r="E245" s="255">
        <v>79.7</v>
      </c>
      <c r="F245" s="255">
        <v>38.56</v>
      </c>
      <c r="G245" s="255">
        <v>78.95</v>
      </c>
      <c r="H245" s="255">
        <v>38.200000000000003</v>
      </c>
      <c r="I245" s="256" t="s">
        <v>692</v>
      </c>
      <c r="J245" s="256" t="s">
        <v>693</v>
      </c>
      <c r="K245" s="256" t="s">
        <v>694</v>
      </c>
      <c r="L245" s="256"/>
      <c r="M245" s="256" t="s">
        <v>694</v>
      </c>
      <c r="N245" s="256"/>
      <c r="O245" s="256" t="s">
        <v>686</v>
      </c>
      <c r="P245" s="256" t="s">
        <v>687</v>
      </c>
      <c r="Q245" s="256" t="s">
        <v>712</v>
      </c>
      <c r="R245" s="248" t="s">
        <v>952</v>
      </c>
      <c r="S245" s="248" t="s">
        <v>164</v>
      </c>
      <c r="T245" s="248" t="s">
        <v>702</v>
      </c>
      <c r="U245" s="248">
        <v>42802</v>
      </c>
      <c r="V245" s="248" t="s">
        <v>714</v>
      </c>
    </row>
    <row r="246" spans="1:22" s="248" customFormat="1" x14ac:dyDescent="0.25">
      <c r="A246" s="253" t="s">
        <v>953</v>
      </c>
      <c r="B246" s="254">
        <v>251</v>
      </c>
      <c r="C246" s="255">
        <v>0</v>
      </c>
      <c r="D246" s="255">
        <v>0</v>
      </c>
      <c r="E246" s="255">
        <v>0</v>
      </c>
      <c r="F246" s="255">
        <v>0</v>
      </c>
      <c r="G246" s="255">
        <v>0</v>
      </c>
      <c r="H246" s="255">
        <v>0</v>
      </c>
      <c r="I246" s="256" t="s">
        <v>692</v>
      </c>
      <c r="J246" s="256" t="s">
        <v>693</v>
      </c>
      <c r="K246" s="256" t="s">
        <v>694</v>
      </c>
      <c r="L246" s="256"/>
      <c r="M246" s="256" t="s">
        <v>694</v>
      </c>
      <c r="N246" s="256"/>
      <c r="O246" s="256" t="s">
        <v>686</v>
      </c>
      <c r="P246" s="256" t="s">
        <v>687</v>
      </c>
      <c r="Q246" s="256" t="s">
        <v>701</v>
      </c>
      <c r="R246" s="248" t="s">
        <v>953</v>
      </c>
      <c r="S246" s="248" t="s">
        <v>159</v>
      </c>
      <c r="T246" s="248" t="s">
        <v>696</v>
      </c>
      <c r="U246" s="248">
        <v>248</v>
      </c>
      <c r="V246" s="248" t="s">
        <v>699</v>
      </c>
    </row>
    <row r="247" spans="1:22" s="248" customFormat="1" x14ac:dyDescent="0.25">
      <c r="A247" s="253" t="s">
        <v>954</v>
      </c>
      <c r="B247" s="254">
        <v>855</v>
      </c>
      <c r="C247" s="255">
        <v>70000</v>
      </c>
      <c r="D247" s="255">
        <v>0</v>
      </c>
      <c r="E247" s="255">
        <v>14.06</v>
      </c>
      <c r="F247" s="255">
        <v>0</v>
      </c>
      <c r="G247" s="255">
        <v>149.46</v>
      </c>
      <c r="H247" s="255">
        <v>0</v>
      </c>
      <c r="I247" s="256" t="s">
        <v>692</v>
      </c>
      <c r="J247" s="256" t="s">
        <v>693</v>
      </c>
      <c r="K247" s="256" t="s">
        <v>692</v>
      </c>
      <c r="L247" s="256" t="s">
        <v>693</v>
      </c>
      <c r="M247" s="256"/>
      <c r="N247" s="256"/>
      <c r="O247" s="256" t="s">
        <v>686</v>
      </c>
      <c r="P247" s="256" t="s">
        <v>687</v>
      </c>
      <c r="Q247" s="256" t="s">
        <v>688</v>
      </c>
      <c r="R247" s="248" t="s">
        <v>954</v>
      </c>
      <c r="S247" s="248" t="s">
        <v>180</v>
      </c>
      <c r="T247" s="248" t="s">
        <v>705</v>
      </c>
      <c r="U247" s="248">
        <v>1243</v>
      </c>
      <c r="V247" s="248" t="s">
        <v>699</v>
      </c>
    </row>
    <row r="248" spans="1:22" s="248" customFormat="1" x14ac:dyDescent="0.25">
      <c r="A248" s="253" t="s">
        <v>955</v>
      </c>
      <c r="B248" s="254">
        <v>1339</v>
      </c>
      <c r="C248" s="255">
        <v>92637.02</v>
      </c>
      <c r="D248" s="255">
        <v>0</v>
      </c>
      <c r="E248" s="255">
        <v>141.43</v>
      </c>
      <c r="F248" s="255">
        <v>0</v>
      </c>
      <c r="G248" s="255">
        <v>140.22</v>
      </c>
      <c r="H248" s="255">
        <v>0</v>
      </c>
      <c r="I248" s="256" t="s">
        <v>692</v>
      </c>
      <c r="J248" s="256" t="s">
        <v>693</v>
      </c>
      <c r="K248" s="256"/>
      <c r="L248" s="256"/>
      <c r="M248" s="256"/>
      <c r="N248" s="256"/>
      <c r="O248" s="256" t="s">
        <v>686</v>
      </c>
      <c r="P248" s="256" t="s">
        <v>687</v>
      </c>
      <c r="Q248" s="256" t="s">
        <v>701</v>
      </c>
      <c r="R248" s="248" t="s">
        <v>955</v>
      </c>
      <c r="S248" s="248" t="s">
        <v>199</v>
      </c>
      <c r="T248" s="248" t="s">
        <v>689</v>
      </c>
      <c r="U248" s="248">
        <v>1935</v>
      </c>
      <c r="V248" s="248" t="s">
        <v>699</v>
      </c>
    </row>
    <row r="249" spans="1:22" s="248" customFormat="1" x14ac:dyDescent="0.25">
      <c r="A249" s="253" t="s">
        <v>956</v>
      </c>
      <c r="B249" s="254">
        <v>23123</v>
      </c>
      <c r="C249" s="255">
        <v>739421.09</v>
      </c>
      <c r="D249" s="255">
        <v>428764.08</v>
      </c>
      <c r="E249" s="255">
        <v>115.21051573698971</v>
      </c>
      <c r="F249" s="255">
        <v>66.806494234964163</v>
      </c>
      <c r="G249" s="255">
        <v>55.25</v>
      </c>
      <c r="H249" s="255">
        <v>32</v>
      </c>
      <c r="I249" s="256" t="s">
        <v>59</v>
      </c>
      <c r="J249" s="256" t="s">
        <v>693</v>
      </c>
      <c r="K249" s="256" t="s">
        <v>59</v>
      </c>
      <c r="L249" s="256" t="s">
        <v>741</v>
      </c>
      <c r="M249" s="256" t="s">
        <v>59</v>
      </c>
      <c r="N249" s="256" t="s">
        <v>741</v>
      </c>
      <c r="O249" s="256" t="s">
        <v>686</v>
      </c>
      <c r="P249" s="256" t="s">
        <v>687</v>
      </c>
      <c r="Q249" s="256" t="s">
        <v>721</v>
      </c>
      <c r="R249" s="248" t="s">
        <v>956</v>
      </c>
      <c r="S249" s="248" t="s">
        <v>183</v>
      </c>
      <c r="T249" s="248" t="s">
        <v>754</v>
      </c>
      <c r="U249" s="248">
        <v>21961</v>
      </c>
      <c r="V249" s="248" t="s">
        <v>714</v>
      </c>
    </row>
    <row r="250" spans="1:22" s="248" customFormat="1" x14ac:dyDescent="0.25">
      <c r="A250" s="253" t="s">
        <v>957</v>
      </c>
      <c r="B250" s="254">
        <v>6683</v>
      </c>
      <c r="C250" s="255">
        <v>853921</v>
      </c>
      <c r="D250" s="255">
        <v>636758</v>
      </c>
      <c r="E250" s="255">
        <v>129.36236933797909</v>
      </c>
      <c r="F250" s="255">
        <v>96.463869110740802</v>
      </c>
      <c r="G250" s="255">
        <v>85.31</v>
      </c>
      <c r="H250" s="255">
        <v>69.069999999999993</v>
      </c>
      <c r="I250" s="256" t="s">
        <v>59</v>
      </c>
      <c r="J250" s="256" t="s">
        <v>685</v>
      </c>
      <c r="K250" s="256" t="s">
        <v>59</v>
      </c>
      <c r="L250" s="256" t="s">
        <v>769</v>
      </c>
      <c r="M250" s="256" t="s">
        <v>694</v>
      </c>
      <c r="N250" s="256"/>
      <c r="O250" s="256" t="s">
        <v>686</v>
      </c>
      <c r="P250" s="256" t="s">
        <v>687</v>
      </c>
      <c r="Q250" s="256" t="s">
        <v>712</v>
      </c>
      <c r="R250" s="248" t="s">
        <v>957</v>
      </c>
      <c r="S250" s="248" t="s">
        <v>177</v>
      </c>
      <c r="T250" s="248" t="s">
        <v>700</v>
      </c>
      <c r="U250" s="248">
        <v>6820</v>
      </c>
      <c r="V250" s="248" t="s">
        <v>718</v>
      </c>
    </row>
    <row r="251" spans="1:22" s="248" customFormat="1" x14ac:dyDescent="0.25">
      <c r="A251" s="253" t="s">
        <v>958</v>
      </c>
      <c r="B251" s="254">
        <v>6904</v>
      </c>
      <c r="C251" s="255">
        <v>278749.5</v>
      </c>
      <c r="D251" s="255">
        <v>0</v>
      </c>
      <c r="E251" s="255">
        <v>114.95</v>
      </c>
      <c r="F251" s="255">
        <v>0</v>
      </c>
      <c r="G251" s="255">
        <v>142.13</v>
      </c>
      <c r="H251" s="255">
        <v>0</v>
      </c>
      <c r="I251" s="256" t="s">
        <v>692</v>
      </c>
      <c r="J251" s="256" t="s">
        <v>693</v>
      </c>
      <c r="K251" s="256" t="s">
        <v>694</v>
      </c>
      <c r="L251" s="256"/>
      <c r="M251" s="256" t="s">
        <v>694</v>
      </c>
      <c r="N251" s="256"/>
      <c r="O251" s="256" t="s">
        <v>686</v>
      </c>
      <c r="P251" s="256" t="s">
        <v>687</v>
      </c>
      <c r="Q251" s="256" t="s">
        <v>701</v>
      </c>
      <c r="R251" s="248" t="s">
        <v>958</v>
      </c>
      <c r="S251" s="248" t="s">
        <v>233</v>
      </c>
      <c r="T251" s="248" t="s">
        <v>754</v>
      </c>
      <c r="U251" s="248">
        <v>6514</v>
      </c>
      <c r="V251" s="248" t="s">
        <v>718</v>
      </c>
    </row>
    <row r="252" spans="1:22" s="248" customFormat="1" x14ac:dyDescent="0.25">
      <c r="A252" s="253" t="s">
        <v>959</v>
      </c>
      <c r="B252" s="254">
        <v>10296</v>
      </c>
      <c r="C252" s="255">
        <v>629703</v>
      </c>
      <c r="D252" s="255">
        <v>230715</v>
      </c>
      <c r="E252" s="255">
        <v>154.26</v>
      </c>
      <c r="F252" s="255">
        <v>56.52</v>
      </c>
      <c r="G252" s="255">
        <v>81.599999999999994</v>
      </c>
      <c r="H252" s="255">
        <v>30</v>
      </c>
      <c r="I252" s="256" t="s">
        <v>59</v>
      </c>
      <c r="J252" s="256" t="s">
        <v>693</v>
      </c>
      <c r="K252" s="256" t="s">
        <v>59</v>
      </c>
      <c r="L252" s="256" t="s">
        <v>707</v>
      </c>
      <c r="M252" s="256" t="s">
        <v>59</v>
      </c>
      <c r="N252" s="256" t="s">
        <v>707</v>
      </c>
      <c r="O252" s="256" t="s">
        <v>686</v>
      </c>
      <c r="P252" s="256" t="s">
        <v>687</v>
      </c>
      <c r="Q252" s="256" t="s">
        <v>701</v>
      </c>
      <c r="R252" s="248" t="s">
        <v>959</v>
      </c>
      <c r="S252" s="248" t="s">
        <v>960</v>
      </c>
      <c r="T252" s="248" t="s">
        <v>751</v>
      </c>
      <c r="U252" s="248">
        <v>10662</v>
      </c>
      <c r="V252" s="248" t="s">
        <v>703</v>
      </c>
    </row>
    <row r="253" spans="1:22" s="248" customFormat="1" x14ac:dyDescent="0.25">
      <c r="A253" s="253" t="s">
        <v>961</v>
      </c>
      <c r="B253" s="254">
        <v>681</v>
      </c>
      <c r="C253" s="255">
        <v>22840.32</v>
      </c>
      <c r="D253" s="255">
        <v>6260.4</v>
      </c>
      <c r="E253" s="255">
        <v>83.06</v>
      </c>
      <c r="F253" s="255">
        <v>22.77</v>
      </c>
      <c r="G253" s="255">
        <v>109.45</v>
      </c>
      <c r="H253" s="255">
        <v>30</v>
      </c>
      <c r="I253" s="256" t="s">
        <v>692</v>
      </c>
      <c r="J253" s="256" t="s">
        <v>693</v>
      </c>
      <c r="K253" s="256" t="s">
        <v>692</v>
      </c>
      <c r="L253" s="256" t="s">
        <v>693</v>
      </c>
      <c r="M253" s="256" t="s">
        <v>694</v>
      </c>
      <c r="N253" s="256"/>
      <c r="O253" s="256" t="s">
        <v>686</v>
      </c>
      <c r="P253" s="256" t="s">
        <v>687</v>
      </c>
      <c r="Q253" s="256" t="s">
        <v>688</v>
      </c>
      <c r="R253" s="248" t="s">
        <v>961</v>
      </c>
      <c r="S253" s="248" t="s">
        <v>173</v>
      </c>
      <c r="T253" s="248" t="s">
        <v>751</v>
      </c>
      <c r="U253" s="248">
        <v>818</v>
      </c>
      <c r="V253" s="248" t="s">
        <v>699</v>
      </c>
    </row>
    <row r="254" spans="1:22" s="248" customFormat="1" x14ac:dyDescent="0.25">
      <c r="A254" s="253" t="s">
        <v>962</v>
      </c>
      <c r="B254" s="254">
        <v>21677</v>
      </c>
      <c r="C254" s="255">
        <v>1415813</v>
      </c>
      <c r="D254" s="255">
        <v>743783</v>
      </c>
      <c r="E254" s="255">
        <v>193.94698630136986</v>
      </c>
      <c r="F254" s="255">
        <v>101.88808219178082</v>
      </c>
      <c r="G254" s="255">
        <v>74</v>
      </c>
      <c r="H254" s="255">
        <v>39</v>
      </c>
      <c r="I254" s="256" t="s">
        <v>59</v>
      </c>
      <c r="J254" s="256" t="s">
        <v>693</v>
      </c>
      <c r="K254" s="256" t="s">
        <v>59</v>
      </c>
      <c r="L254" s="256" t="s">
        <v>741</v>
      </c>
      <c r="M254" s="256" t="s">
        <v>740</v>
      </c>
      <c r="N254" s="256" t="s">
        <v>741</v>
      </c>
      <c r="O254" s="256" t="s">
        <v>686</v>
      </c>
      <c r="P254" s="256" t="s">
        <v>687</v>
      </c>
      <c r="Q254" s="256" t="s">
        <v>721</v>
      </c>
      <c r="R254" s="248" t="s">
        <v>962</v>
      </c>
      <c r="S254" s="248" t="s">
        <v>202</v>
      </c>
      <c r="T254" s="248" t="s">
        <v>705</v>
      </c>
      <c r="U254" s="248">
        <v>22763</v>
      </c>
      <c r="V254" s="248" t="s">
        <v>714</v>
      </c>
    </row>
    <row r="255" spans="1:22" s="248" customFormat="1" x14ac:dyDescent="0.25">
      <c r="A255" s="253" t="s">
        <v>963</v>
      </c>
      <c r="B255" s="254">
        <v>467</v>
      </c>
      <c r="C255" s="255">
        <v>0</v>
      </c>
      <c r="D255" s="255">
        <v>0</v>
      </c>
      <c r="E255" s="255">
        <v>0</v>
      </c>
      <c r="F255" s="255">
        <v>0</v>
      </c>
      <c r="G255" s="255">
        <v>0</v>
      </c>
      <c r="H255" s="255">
        <v>0</v>
      </c>
      <c r="I255" s="256"/>
      <c r="J255" s="256"/>
      <c r="K255" s="256"/>
      <c r="L255" s="256"/>
      <c r="M255" s="256"/>
      <c r="N255" s="256"/>
      <c r="O255" s="256" t="s">
        <v>686</v>
      </c>
      <c r="P255" s="256" t="s">
        <v>686</v>
      </c>
      <c r="Q255" s="256"/>
      <c r="R255" s="248" t="s">
        <v>963</v>
      </c>
      <c r="S255" s="248" t="s">
        <v>238</v>
      </c>
      <c r="T255" s="248" t="s">
        <v>782</v>
      </c>
      <c r="U255" s="248">
        <v>135</v>
      </c>
      <c r="V255" s="248" t="s">
        <v>699</v>
      </c>
    </row>
    <row r="256" spans="1:22" s="248" customFormat="1" x14ac:dyDescent="0.25">
      <c r="A256" s="253" t="s">
        <v>964</v>
      </c>
      <c r="B256" s="254">
        <v>3272</v>
      </c>
      <c r="C256" s="255">
        <v>441581</v>
      </c>
      <c r="D256" s="255">
        <v>416112</v>
      </c>
      <c r="E256" s="255">
        <v>164.95367949196861</v>
      </c>
      <c r="F256" s="255">
        <v>155.43967127381396</v>
      </c>
      <c r="G256" s="255">
        <v>0</v>
      </c>
      <c r="H256" s="255">
        <v>69.069999999999993</v>
      </c>
      <c r="I256" s="256" t="s">
        <v>692</v>
      </c>
      <c r="J256" s="256" t="s">
        <v>685</v>
      </c>
      <c r="K256" s="256" t="s">
        <v>692</v>
      </c>
      <c r="L256" s="256" t="s">
        <v>707</v>
      </c>
      <c r="M256" s="256"/>
      <c r="N256" s="256"/>
      <c r="O256" s="256" t="s">
        <v>686</v>
      </c>
      <c r="P256" s="256" t="s">
        <v>687</v>
      </c>
      <c r="Q256" s="256" t="s">
        <v>712</v>
      </c>
      <c r="R256" s="248" t="s">
        <v>964</v>
      </c>
      <c r="S256" s="248" t="s">
        <v>177</v>
      </c>
      <c r="T256" s="248" t="s">
        <v>700</v>
      </c>
      <c r="U256" s="248">
        <v>3461</v>
      </c>
      <c r="V256" s="248" t="s">
        <v>690</v>
      </c>
    </row>
    <row r="257" spans="1:22" s="248" customFormat="1" x14ac:dyDescent="0.25">
      <c r="A257" s="253" t="s">
        <v>965</v>
      </c>
      <c r="B257" s="254">
        <v>11401</v>
      </c>
      <c r="C257" s="255">
        <v>391140</v>
      </c>
      <c r="D257" s="255">
        <v>0</v>
      </c>
      <c r="E257" s="255">
        <v>123</v>
      </c>
      <c r="F257" s="255">
        <v>0</v>
      </c>
      <c r="G257" s="255">
        <v>154.08000000000001</v>
      </c>
      <c r="H257" s="255">
        <v>0</v>
      </c>
      <c r="I257" s="256" t="s">
        <v>692</v>
      </c>
      <c r="J257" s="256" t="s">
        <v>693</v>
      </c>
      <c r="K257" s="256" t="s">
        <v>694</v>
      </c>
      <c r="L257" s="256"/>
      <c r="M257" s="256" t="s">
        <v>694</v>
      </c>
      <c r="N257" s="256"/>
      <c r="O257" s="256" t="s">
        <v>686</v>
      </c>
      <c r="P257" s="256" t="s">
        <v>687</v>
      </c>
      <c r="Q257" s="256" t="s">
        <v>701</v>
      </c>
      <c r="R257" s="248" t="s">
        <v>965</v>
      </c>
      <c r="S257" s="248" t="s">
        <v>239</v>
      </c>
      <c r="T257" s="248" t="s">
        <v>689</v>
      </c>
      <c r="U257" s="248">
        <v>9810</v>
      </c>
      <c r="V257" s="248" t="s">
        <v>718</v>
      </c>
    </row>
    <row r="258" spans="1:22" s="248" customFormat="1" x14ac:dyDescent="0.25">
      <c r="A258" s="253" t="s">
        <v>966</v>
      </c>
      <c r="B258" s="254">
        <v>2012</v>
      </c>
      <c r="C258" s="255">
        <v>295000</v>
      </c>
      <c r="D258" s="255">
        <v>104749.21</v>
      </c>
      <c r="E258" s="255">
        <v>161.91</v>
      </c>
      <c r="F258" s="255">
        <v>57.49</v>
      </c>
      <c r="G258" s="255">
        <v>167.7</v>
      </c>
      <c r="H258" s="255">
        <v>59.55</v>
      </c>
      <c r="I258" s="256" t="s">
        <v>59</v>
      </c>
      <c r="J258" s="256" t="s">
        <v>693</v>
      </c>
      <c r="K258" s="256" t="s">
        <v>59</v>
      </c>
      <c r="L258" s="256" t="s">
        <v>707</v>
      </c>
      <c r="M258" s="256"/>
      <c r="N258" s="256"/>
      <c r="O258" s="256" t="s">
        <v>686</v>
      </c>
      <c r="P258" s="256" t="s">
        <v>687</v>
      </c>
      <c r="Q258" s="256" t="s">
        <v>701</v>
      </c>
      <c r="R258" s="248" t="s">
        <v>966</v>
      </c>
      <c r="S258" s="248" t="s">
        <v>213</v>
      </c>
      <c r="T258" s="248" t="s">
        <v>726</v>
      </c>
      <c r="U258" s="248">
        <v>2160</v>
      </c>
      <c r="V258" s="248" t="s">
        <v>699</v>
      </c>
    </row>
    <row r="259" spans="1:22" s="248" customFormat="1" x14ac:dyDescent="0.25">
      <c r="A259" s="253" t="s">
        <v>967</v>
      </c>
      <c r="B259" s="254">
        <v>2873</v>
      </c>
      <c r="C259" s="255">
        <v>218669.91</v>
      </c>
      <c r="D259" s="255">
        <v>50920.92</v>
      </c>
      <c r="E259" s="255">
        <v>173.83</v>
      </c>
      <c r="F259" s="255">
        <v>40.479999999999997</v>
      </c>
      <c r="G259" s="255">
        <v>178.16</v>
      </c>
      <c r="H259" s="255">
        <v>41.49</v>
      </c>
      <c r="I259" s="256" t="s">
        <v>692</v>
      </c>
      <c r="J259" s="256" t="s">
        <v>693</v>
      </c>
      <c r="K259" s="256" t="s">
        <v>692</v>
      </c>
      <c r="L259" s="256" t="s">
        <v>693</v>
      </c>
      <c r="M259" s="256" t="s">
        <v>694</v>
      </c>
      <c r="N259" s="256"/>
      <c r="O259" s="256" t="s">
        <v>686</v>
      </c>
      <c r="P259" s="256" t="s">
        <v>687</v>
      </c>
      <c r="Q259" s="256" t="s">
        <v>688</v>
      </c>
      <c r="R259" s="248" t="s">
        <v>967</v>
      </c>
      <c r="S259" s="248" t="s">
        <v>202</v>
      </c>
      <c r="T259" s="248" t="s">
        <v>705</v>
      </c>
      <c r="U259" s="248">
        <v>2789</v>
      </c>
      <c r="V259" s="248" t="s">
        <v>690</v>
      </c>
    </row>
    <row r="260" spans="1:22" s="248" customFormat="1" x14ac:dyDescent="0.25">
      <c r="A260" s="253" t="s">
        <v>968</v>
      </c>
      <c r="B260" s="254">
        <v>1192</v>
      </c>
      <c r="C260" s="255">
        <v>134400</v>
      </c>
      <c r="D260" s="255">
        <v>34500</v>
      </c>
      <c r="E260" s="255">
        <v>122.18</v>
      </c>
      <c r="F260" s="255">
        <v>31.36</v>
      </c>
      <c r="G260" s="255">
        <v>73.64</v>
      </c>
      <c r="H260" s="255">
        <v>18.899999999999999</v>
      </c>
      <c r="I260" s="256" t="s">
        <v>692</v>
      </c>
      <c r="J260" s="256" t="s">
        <v>693</v>
      </c>
      <c r="K260" s="256" t="s">
        <v>692</v>
      </c>
      <c r="L260" s="256" t="s">
        <v>685</v>
      </c>
      <c r="M260" s="256"/>
      <c r="N260" s="256"/>
      <c r="O260" s="256" t="s">
        <v>686</v>
      </c>
      <c r="P260" s="256" t="s">
        <v>687</v>
      </c>
      <c r="Q260" s="256" t="s">
        <v>688</v>
      </c>
      <c r="R260" s="248" t="s">
        <v>968</v>
      </c>
      <c r="S260" s="257" t="s">
        <v>229</v>
      </c>
      <c r="T260" s="248" t="s">
        <v>751</v>
      </c>
      <c r="U260" s="248">
        <v>1077</v>
      </c>
      <c r="V260" s="248" t="s">
        <v>699</v>
      </c>
    </row>
    <row r="261" spans="1:22" s="248" customFormat="1" x14ac:dyDescent="0.25">
      <c r="A261" s="253" t="s">
        <v>969</v>
      </c>
      <c r="B261" s="254">
        <v>3422</v>
      </c>
      <c r="C261" s="255">
        <v>0</v>
      </c>
      <c r="D261" s="255">
        <v>0</v>
      </c>
      <c r="E261" s="255">
        <v>0</v>
      </c>
      <c r="F261" s="255">
        <v>0</v>
      </c>
      <c r="G261" s="255">
        <v>0</v>
      </c>
      <c r="H261" s="255">
        <v>0</v>
      </c>
      <c r="I261" s="256" t="s">
        <v>692</v>
      </c>
      <c r="J261" s="256" t="s">
        <v>693</v>
      </c>
      <c r="K261" s="256" t="s">
        <v>692</v>
      </c>
      <c r="L261" s="256" t="s">
        <v>685</v>
      </c>
      <c r="M261" s="256" t="s">
        <v>694</v>
      </c>
      <c r="N261" s="256"/>
      <c r="O261" s="256" t="s">
        <v>686</v>
      </c>
      <c r="P261" s="256" t="s">
        <v>687</v>
      </c>
      <c r="Q261" s="256" t="s">
        <v>695</v>
      </c>
      <c r="R261" s="248" t="s">
        <v>969</v>
      </c>
      <c r="S261" s="248" t="s">
        <v>237</v>
      </c>
      <c r="T261" s="248" t="s">
        <v>702</v>
      </c>
      <c r="U261" s="248">
        <v>3203</v>
      </c>
      <c r="V261" s="248" t="s">
        <v>690</v>
      </c>
    </row>
    <row r="262" spans="1:22" s="248" customFormat="1" x14ac:dyDescent="0.25">
      <c r="A262" s="253" t="s">
        <v>970</v>
      </c>
      <c r="B262" s="254">
        <v>45</v>
      </c>
      <c r="C262" s="255">
        <v>0</v>
      </c>
      <c r="D262" s="255">
        <v>0</v>
      </c>
      <c r="E262" s="255">
        <v>0</v>
      </c>
      <c r="F262" s="255">
        <v>0</v>
      </c>
      <c r="G262" s="255">
        <v>0</v>
      </c>
      <c r="H262" s="255">
        <v>0</v>
      </c>
      <c r="I262" s="256"/>
      <c r="J262" s="256"/>
      <c r="K262" s="256"/>
      <c r="L262" s="256"/>
      <c r="M262" s="256"/>
      <c r="N262" s="256"/>
      <c r="O262" s="256" t="s">
        <v>686</v>
      </c>
      <c r="P262" s="256" t="s">
        <v>686</v>
      </c>
      <c r="Q262" s="256"/>
      <c r="R262" s="248" t="s">
        <v>970</v>
      </c>
      <c r="S262" s="257" t="s">
        <v>187</v>
      </c>
      <c r="T262" s="248" t="s">
        <v>708</v>
      </c>
      <c r="U262" s="248">
        <v>70</v>
      </c>
      <c r="V262" s="248" t="s">
        <v>699</v>
      </c>
    </row>
    <row r="263" spans="1:22" s="248" customFormat="1" x14ac:dyDescent="0.25">
      <c r="A263" s="253" t="s">
        <v>971</v>
      </c>
      <c r="B263" s="254">
        <v>1480</v>
      </c>
      <c r="C263" s="255">
        <v>124505.84</v>
      </c>
      <c r="D263" s="255">
        <v>25958.62</v>
      </c>
      <c r="E263" s="255">
        <v>140.85</v>
      </c>
      <c r="F263" s="255">
        <v>29.37</v>
      </c>
      <c r="G263" s="255">
        <v>272.24</v>
      </c>
      <c r="H263" s="255">
        <v>56.76</v>
      </c>
      <c r="I263" s="256" t="s">
        <v>692</v>
      </c>
      <c r="J263" s="256" t="s">
        <v>693</v>
      </c>
      <c r="K263" s="256" t="s">
        <v>692</v>
      </c>
      <c r="L263" s="256" t="s">
        <v>741</v>
      </c>
      <c r="M263" s="256" t="s">
        <v>694</v>
      </c>
      <c r="N263" s="256"/>
      <c r="O263" s="256" t="s">
        <v>686</v>
      </c>
      <c r="P263" s="256" t="s">
        <v>687</v>
      </c>
      <c r="Q263" s="256" t="s">
        <v>701</v>
      </c>
      <c r="R263" s="248" t="s">
        <v>971</v>
      </c>
      <c r="S263" s="248" t="s">
        <v>765</v>
      </c>
      <c r="T263" s="248" t="s">
        <v>726</v>
      </c>
      <c r="U263" s="248">
        <v>1312</v>
      </c>
      <c r="V263" s="248" t="s">
        <v>699</v>
      </c>
    </row>
    <row r="264" spans="1:22" s="248" customFormat="1" x14ac:dyDescent="0.25">
      <c r="A264" s="253" t="s">
        <v>972</v>
      </c>
      <c r="B264" s="254">
        <v>3109</v>
      </c>
      <c r="C264" s="255">
        <v>262912</v>
      </c>
      <c r="D264" s="255">
        <v>52800</v>
      </c>
      <c r="E264" s="255">
        <v>175.27</v>
      </c>
      <c r="F264" s="255">
        <v>35.200000000000003</v>
      </c>
      <c r="G264" s="255">
        <v>1.1200000000000001</v>
      </c>
      <c r="H264" s="255">
        <v>31.42</v>
      </c>
      <c r="I264" s="256" t="s">
        <v>59</v>
      </c>
      <c r="J264" s="256" t="s">
        <v>693</v>
      </c>
      <c r="K264" s="256" t="s">
        <v>694</v>
      </c>
      <c r="L264" s="256"/>
      <c r="M264" s="256" t="s">
        <v>694</v>
      </c>
      <c r="N264" s="256"/>
      <c r="O264" s="256" t="s">
        <v>687</v>
      </c>
      <c r="P264" s="256" t="s">
        <v>686</v>
      </c>
      <c r="Q264" s="256" t="s">
        <v>688</v>
      </c>
      <c r="R264" s="248" t="s">
        <v>972</v>
      </c>
      <c r="S264" s="248" t="s">
        <v>228</v>
      </c>
      <c r="T264" s="248" t="s">
        <v>702</v>
      </c>
      <c r="U264" s="248">
        <v>3073</v>
      </c>
      <c r="V264" s="248" t="s">
        <v>690</v>
      </c>
    </row>
    <row r="265" spans="1:22" s="248" customFormat="1" x14ac:dyDescent="0.25">
      <c r="A265" s="253" t="s">
        <v>973</v>
      </c>
      <c r="B265" s="254">
        <v>158</v>
      </c>
      <c r="C265" s="255">
        <v>0</v>
      </c>
      <c r="D265" s="255">
        <v>0</v>
      </c>
      <c r="E265" s="255">
        <v>0</v>
      </c>
      <c r="F265" s="255">
        <v>0</v>
      </c>
      <c r="G265" s="255">
        <v>0</v>
      </c>
      <c r="H265" s="255">
        <v>0</v>
      </c>
      <c r="I265" s="256"/>
      <c r="J265" s="256"/>
      <c r="K265" s="256"/>
      <c r="L265" s="256"/>
      <c r="M265" s="256"/>
      <c r="N265" s="256"/>
      <c r="O265" s="256" t="s">
        <v>686</v>
      </c>
      <c r="P265" s="256" t="s">
        <v>686</v>
      </c>
      <c r="Q265" s="256"/>
      <c r="R265" s="248" t="s">
        <v>973</v>
      </c>
      <c r="S265" s="248" t="s">
        <v>156</v>
      </c>
      <c r="T265" s="248" t="s">
        <v>737</v>
      </c>
      <c r="U265" s="248">
        <v>150</v>
      </c>
      <c r="V265" s="248" t="s">
        <v>699</v>
      </c>
    </row>
    <row r="266" spans="1:22" s="248" customFormat="1" x14ac:dyDescent="0.25">
      <c r="A266" s="253" t="s">
        <v>974</v>
      </c>
      <c r="B266" s="254">
        <v>122</v>
      </c>
      <c r="C266" s="255">
        <v>0</v>
      </c>
      <c r="D266" s="255">
        <v>0</v>
      </c>
      <c r="E266" s="255">
        <v>0</v>
      </c>
      <c r="F266" s="255">
        <v>0</v>
      </c>
      <c r="G266" s="255">
        <v>0</v>
      </c>
      <c r="H266" s="255">
        <v>0</v>
      </c>
      <c r="I266" s="256"/>
      <c r="J266" s="256"/>
      <c r="K266" s="256"/>
      <c r="L266" s="256"/>
      <c r="M266" s="256"/>
      <c r="N266" s="256"/>
      <c r="O266" s="256" t="s">
        <v>686</v>
      </c>
      <c r="P266" s="256" t="s">
        <v>686</v>
      </c>
      <c r="Q266" s="256"/>
      <c r="R266" s="248" t="s">
        <v>974</v>
      </c>
      <c r="S266" s="248" t="s">
        <v>214</v>
      </c>
      <c r="T266" s="248" t="s">
        <v>735</v>
      </c>
      <c r="U266" s="248">
        <v>93</v>
      </c>
      <c r="V266" s="248" t="s">
        <v>699</v>
      </c>
    </row>
    <row r="267" spans="1:22" s="248" customFormat="1" x14ac:dyDescent="0.25">
      <c r="A267" s="253" t="s">
        <v>975</v>
      </c>
      <c r="B267" s="254">
        <v>488</v>
      </c>
      <c r="C267" s="255">
        <v>14837.76</v>
      </c>
      <c r="D267" s="255">
        <v>0</v>
      </c>
      <c r="E267" s="255">
        <v>108</v>
      </c>
      <c r="F267" s="255">
        <v>0</v>
      </c>
      <c r="G267" s="255">
        <v>123.65</v>
      </c>
      <c r="H267" s="255">
        <v>0</v>
      </c>
      <c r="I267" s="256" t="s">
        <v>692</v>
      </c>
      <c r="J267" s="256" t="s">
        <v>693</v>
      </c>
      <c r="K267" s="256" t="s">
        <v>694</v>
      </c>
      <c r="L267" s="256"/>
      <c r="M267" s="256" t="s">
        <v>694</v>
      </c>
      <c r="N267" s="256"/>
      <c r="O267" s="256" t="s">
        <v>686</v>
      </c>
      <c r="P267" s="256" t="s">
        <v>687</v>
      </c>
      <c r="Q267" s="256" t="s">
        <v>688</v>
      </c>
      <c r="R267" s="248" t="s">
        <v>975</v>
      </c>
      <c r="S267" s="248" t="s">
        <v>173</v>
      </c>
      <c r="T267" s="248" t="s">
        <v>751</v>
      </c>
      <c r="U267" s="248">
        <v>449</v>
      </c>
      <c r="V267" s="248" t="s">
        <v>699</v>
      </c>
    </row>
    <row r="268" spans="1:22" s="248" customFormat="1" x14ac:dyDescent="0.25">
      <c r="A268" s="253" t="s">
        <v>976</v>
      </c>
      <c r="B268" s="254">
        <v>2180</v>
      </c>
      <c r="C268" s="255">
        <v>92592</v>
      </c>
      <c r="D268" s="255">
        <v>34736</v>
      </c>
      <c r="E268" s="255">
        <v>77.16</v>
      </c>
      <c r="F268" s="255">
        <v>28.95</v>
      </c>
      <c r="G268" s="255">
        <v>138.61000000000001</v>
      </c>
      <c r="H268" s="255">
        <v>52</v>
      </c>
      <c r="I268" s="256" t="s">
        <v>692</v>
      </c>
      <c r="J268" s="256" t="s">
        <v>693</v>
      </c>
      <c r="K268" s="256" t="s">
        <v>694</v>
      </c>
      <c r="L268" s="256"/>
      <c r="M268" s="256"/>
      <c r="N268" s="256"/>
      <c r="O268" s="256" t="s">
        <v>686</v>
      </c>
      <c r="P268" s="256" t="s">
        <v>687</v>
      </c>
      <c r="Q268" s="256" t="s">
        <v>688</v>
      </c>
      <c r="R268" s="248" t="s">
        <v>976</v>
      </c>
      <c r="S268" s="257" t="s">
        <v>194</v>
      </c>
      <c r="T268" s="248" t="s">
        <v>722</v>
      </c>
      <c r="U268" s="248">
        <v>2249</v>
      </c>
      <c r="V268" s="248" t="s">
        <v>699</v>
      </c>
    </row>
    <row r="269" spans="1:22" s="248" customFormat="1" x14ac:dyDescent="0.25">
      <c r="A269" s="253" t="s">
        <v>977</v>
      </c>
      <c r="B269" s="254">
        <v>15962</v>
      </c>
      <c r="C269" s="255">
        <v>922081</v>
      </c>
      <c r="D269" s="255">
        <v>45.75</v>
      </c>
      <c r="E269" s="255">
        <v>81.47</v>
      </c>
      <c r="F269" s="255">
        <v>0</v>
      </c>
      <c r="G269" s="255">
        <v>92.54</v>
      </c>
      <c r="H269" s="255">
        <v>0</v>
      </c>
      <c r="I269" s="256" t="s">
        <v>59</v>
      </c>
      <c r="J269" s="256" t="s">
        <v>693</v>
      </c>
      <c r="K269" s="256" t="s">
        <v>59</v>
      </c>
      <c r="L269" s="256" t="s">
        <v>741</v>
      </c>
      <c r="M269" s="256" t="s">
        <v>694</v>
      </c>
      <c r="N269" s="256"/>
      <c r="O269" s="256" t="s">
        <v>686</v>
      </c>
      <c r="P269" s="256" t="s">
        <v>687</v>
      </c>
      <c r="Q269" s="256" t="s">
        <v>712</v>
      </c>
      <c r="R269" s="248" t="s">
        <v>977</v>
      </c>
      <c r="S269" s="248" t="s">
        <v>231</v>
      </c>
      <c r="T269" s="248" t="s">
        <v>762</v>
      </c>
      <c r="U269" s="248">
        <v>15895</v>
      </c>
      <c r="V269" s="248" t="s">
        <v>703</v>
      </c>
    </row>
    <row r="270" spans="1:22" s="248" customFormat="1" x14ac:dyDescent="0.25">
      <c r="A270" s="253" t="s">
        <v>978</v>
      </c>
      <c r="B270" s="254">
        <v>606</v>
      </c>
      <c r="C270" s="255">
        <v>33080</v>
      </c>
      <c r="D270" s="255">
        <v>0</v>
      </c>
      <c r="E270" s="255">
        <v>11.41</v>
      </c>
      <c r="F270" s="255">
        <v>0</v>
      </c>
      <c r="G270" s="255">
        <v>0</v>
      </c>
      <c r="H270" s="255">
        <v>0</v>
      </c>
      <c r="I270" s="256" t="s">
        <v>692</v>
      </c>
      <c r="J270" s="256" t="s">
        <v>693</v>
      </c>
      <c r="K270" s="256" t="s">
        <v>692</v>
      </c>
      <c r="L270" s="256" t="s">
        <v>741</v>
      </c>
      <c r="M270" s="256" t="s">
        <v>692</v>
      </c>
      <c r="N270" s="256" t="s">
        <v>741</v>
      </c>
      <c r="O270" s="256" t="s">
        <v>687</v>
      </c>
      <c r="P270" s="256" t="s">
        <v>687</v>
      </c>
      <c r="Q270" s="256" t="s">
        <v>712</v>
      </c>
      <c r="R270" s="248" t="s">
        <v>978</v>
      </c>
      <c r="S270" s="248" t="s">
        <v>173</v>
      </c>
      <c r="T270" s="248" t="s">
        <v>751</v>
      </c>
      <c r="U270" s="248">
        <v>635</v>
      </c>
      <c r="V270" s="248" t="s">
        <v>699</v>
      </c>
    </row>
    <row r="271" spans="1:22" s="248" customFormat="1" x14ac:dyDescent="0.25">
      <c r="A271" s="253" t="s">
        <v>979</v>
      </c>
      <c r="B271" s="254">
        <v>60</v>
      </c>
      <c r="C271" s="255">
        <v>0</v>
      </c>
      <c r="D271" s="255">
        <v>0</v>
      </c>
      <c r="E271" s="255">
        <v>0</v>
      </c>
      <c r="F271" s="255">
        <v>0</v>
      </c>
      <c r="G271" s="255">
        <v>0</v>
      </c>
      <c r="H271" s="255">
        <v>0</v>
      </c>
      <c r="I271" s="256"/>
      <c r="J271" s="256"/>
      <c r="K271" s="256"/>
      <c r="L271" s="256"/>
      <c r="M271" s="256"/>
      <c r="N271" s="256"/>
      <c r="O271" s="256" t="s">
        <v>686</v>
      </c>
      <c r="P271" s="256" t="s">
        <v>686</v>
      </c>
      <c r="Q271" s="256"/>
      <c r="R271" s="248" t="s">
        <v>979</v>
      </c>
      <c r="S271" s="248" t="s">
        <v>182</v>
      </c>
      <c r="T271" s="248" t="s">
        <v>735</v>
      </c>
      <c r="U271" s="248">
        <v>64</v>
      </c>
      <c r="V271" s="248" t="s">
        <v>699</v>
      </c>
    </row>
    <row r="272" spans="1:22" s="248" customFormat="1" x14ac:dyDescent="0.25">
      <c r="A272" s="253" t="s">
        <v>980</v>
      </c>
      <c r="B272" s="254">
        <v>13527</v>
      </c>
      <c r="C272" s="255">
        <v>0</v>
      </c>
      <c r="D272" s="255">
        <v>0</v>
      </c>
      <c r="E272" s="255">
        <v>0</v>
      </c>
      <c r="F272" s="255">
        <v>0</v>
      </c>
      <c r="G272" s="255">
        <v>0</v>
      </c>
      <c r="H272" s="255">
        <v>0</v>
      </c>
      <c r="I272" s="256" t="s">
        <v>694</v>
      </c>
      <c r="J272" s="256"/>
      <c r="K272" s="256" t="s">
        <v>694</v>
      </c>
      <c r="L272" s="256"/>
      <c r="M272" s="256" t="s">
        <v>694</v>
      </c>
      <c r="N272" s="256"/>
      <c r="O272" s="256" t="s">
        <v>686</v>
      </c>
      <c r="P272" s="256" t="s">
        <v>687</v>
      </c>
      <c r="Q272" s="256"/>
      <c r="R272" s="248" t="s">
        <v>980</v>
      </c>
      <c r="S272" s="248" t="s">
        <v>161</v>
      </c>
      <c r="T272" s="248" t="s">
        <v>726</v>
      </c>
      <c r="U272" s="248">
        <v>10306</v>
      </c>
      <c r="V272" s="248" t="s">
        <v>703</v>
      </c>
    </row>
    <row r="273" spans="1:22" s="248" customFormat="1" x14ac:dyDescent="0.25">
      <c r="A273" s="253" t="s">
        <v>202</v>
      </c>
      <c r="B273" s="254">
        <v>18228</v>
      </c>
      <c r="C273" s="255">
        <v>681365</v>
      </c>
      <c r="D273" s="255">
        <v>63000</v>
      </c>
      <c r="E273" s="255">
        <v>69.11</v>
      </c>
      <c r="F273" s="255">
        <v>6.39</v>
      </c>
      <c r="G273" s="255">
        <v>100.59</v>
      </c>
      <c r="H273" s="255">
        <v>9.3000000000000007</v>
      </c>
      <c r="I273" s="256" t="s">
        <v>59</v>
      </c>
      <c r="J273" s="256" t="s">
        <v>693</v>
      </c>
      <c r="K273" s="256" t="s">
        <v>59</v>
      </c>
      <c r="L273" s="256" t="s">
        <v>693</v>
      </c>
      <c r="M273" s="256" t="s">
        <v>59</v>
      </c>
      <c r="N273" s="256" t="s">
        <v>693</v>
      </c>
      <c r="O273" s="256" t="s">
        <v>686</v>
      </c>
      <c r="P273" s="256" t="s">
        <v>687</v>
      </c>
      <c r="Q273" s="256" t="s">
        <v>701</v>
      </c>
      <c r="R273" s="248" t="s">
        <v>202</v>
      </c>
      <c r="S273" s="248" t="s">
        <v>165</v>
      </c>
      <c r="T273" s="248" t="s">
        <v>779</v>
      </c>
      <c r="U273" s="248">
        <v>18952</v>
      </c>
      <c r="V273" s="248" t="s">
        <v>703</v>
      </c>
    </row>
    <row r="274" spans="1:22" s="248" customFormat="1" x14ac:dyDescent="0.25">
      <c r="A274" s="253" t="s">
        <v>981</v>
      </c>
      <c r="B274" s="254">
        <v>549</v>
      </c>
      <c r="C274" s="255">
        <v>20754</v>
      </c>
      <c r="D274" s="255">
        <v>0</v>
      </c>
      <c r="E274" s="255">
        <v>91.03</v>
      </c>
      <c r="F274" s="255">
        <v>0</v>
      </c>
      <c r="G274" s="255">
        <v>97.03</v>
      </c>
      <c r="H274" s="255">
        <v>0</v>
      </c>
      <c r="I274" s="256" t="s">
        <v>59</v>
      </c>
      <c r="J274" s="256" t="s">
        <v>685</v>
      </c>
      <c r="K274" s="256" t="s">
        <v>59</v>
      </c>
      <c r="L274" s="256" t="s">
        <v>685</v>
      </c>
      <c r="M274" s="256"/>
      <c r="N274" s="256"/>
      <c r="O274" s="256" t="s">
        <v>686</v>
      </c>
      <c r="P274" s="256" t="s">
        <v>687</v>
      </c>
      <c r="Q274" s="256" t="s">
        <v>688</v>
      </c>
      <c r="R274" s="248" t="s">
        <v>981</v>
      </c>
      <c r="S274" s="248" t="s">
        <v>159</v>
      </c>
      <c r="T274" s="248" t="s">
        <v>696</v>
      </c>
      <c r="U274" s="248">
        <v>561</v>
      </c>
      <c r="V274" s="248" t="s">
        <v>699</v>
      </c>
    </row>
    <row r="275" spans="1:22" s="248" customFormat="1" x14ac:dyDescent="0.25">
      <c r="A275" s="253" t="s">
        <v>982</v>
      </c>
      <c r="B275" s="254">
        <v>12639</v>
      </c>
      <c r="C275" s="255">
        <v>557412.15</v>
      </c>
      <c r="D275" s="255">
        <v>0</v>
      </c>
      <c r="E275" s="255">
        <v>120.89</v>
      </c>
      <c r="F275" s="255">
        <v>0</v>
      </c>
      <c r="G275" s="255">
        <v>154.02000000000001</v>
      </c>
      <c r="H275" s="255">
        <v>0</v>
      </c>
      <c r="I275" s="256" t="s">
        <v>692</v>
      </c>
      <c r="J275" s="256" t="s">
        <v>693</v>
      </c>
      <c r="K275" s="256" t="s">
        <v>694</v>
      </c>
      <c r="L275" s="256"/>
      <c r="M275" s="256" t="s">
        <v>694</v>
      </c>
      <c r="N275" s="256"/>
      <c r="O275" s="256" t="s">
        <v>686</v>
      </c>
      <c r="P275" s="256" t="s">
        <v>687</v>
      </c>
      <c r="Q275" s="256" t="s">
        <v>712</v>
      </c>
      <c r="R275" s="248" t="s">
        <v>982</v>
      </c>
      <c r="S275" s="248" t="s">
        <v>183</v>
      </c>
      <c r="T275" s="248" t="s">
        <v>754</v>
      </c>
      <c r="U275" s="248">
        <v>13378</v>
      </c>
      <c r="V275" s="248" t="s">
        <v>703</v>
      </c>
    </row>
    <row r="276" spans="1:22" s="248" customFormat="1" x14ac:dyDescent="0.25">
      <c r="A276" s="253" t="s">
        <v>983</v>
      </c>
      <c r="B276" s="254">
        <v>18931</v>
      </c>
      <c r="C276" s="255">
        <v>797156</v>
      </c>
      <c r="D276" s="255">
        <v>274468</v>
      </c>
      <c r="E276" s="255">
        <v>93.783058823529416</v>
      </c>
      <c r="F276" s="255">
        <v>32.290352941176472</v>
      </c>
      <c r="G276" s="255">
        <v>0</v>
      </c>
      <c r="H276" s="255">
        <v>0</v>
      </c>
      <c r="I276" s="256" t="s">
        <v>59</v>
      </c>
      <c r="J276" s="256" t="s">
        <v>693</v>
      </c>
      <c r="K276" s="256" t="s">
        <v>692</v>
      </c>
      <c r="L276" s="256" t="s">
        <v>707</v>
      </c>
      <c r="M276" s="256" t="s">
        <v>694</v>
      </c>
      <c r="N276" s="256"/>
      <c r="O276" s="256" t="s">
        <v>686</v>
      </c>
      <c r="P276" s="256" t="s">
        <v>687</v>
      </c>
      <c r="Q276" s="256" t="s">
        <v>697</v>
      </c>
      <c r="R276" s="248" t="s">
        <v>983</v>
      </c>
      <c r="S276" s="248" t="s">
        <v>178</v>
      </c>
      <c r="T276" s="248" t="s">
        <v>698</v>
      </c>
      <c r="U276" s="248">
        <v>21149</v>
      </c>
      <c r="V276" s="248" t="s">
        <v>714</v>
      </c>
    </row>
    <row r="277" spans="1:22" s="248" customFormat="1" x14ac:dyDescent="0.25">
      <c r="A277" s="253" t="s">
        <v>984</v>
      </c>
      <c r="B277" s="254">
        <v>2656</v>
      </c>
      <c r="C277" s="255">
        <v>165228</v>
      </c>
      <c r="D277" s="255">
        <v>8312</v>
      </c>
      <c r="E277" s="255">
        <v>140.97999999999999</v>
      </c>
      <c r="F277" s="255">
        <v>7.09</v>
      </c>
      <c r="G277" s="255">
        <v>0</v>
      </c>
      <c r="H277" s="255">
        <v>44.32</v>
      </c>
      <c r="I277" s="256" t="s">
        <v>692</v>
      </c>
      <c r="J277" s="256" t="s">
        <v>693</v>
      </c>
      <c r="K277" s="256" t="s">
        <v>692</v>
      </c>
      <c r="L277" s="256" t="s">
        <v>693</v>
      </c>
      <c r="M277" s="256" t="s">
        <v>692</v>
      </c>
      <c r="N277" s="256" t="s">
        <v>693</v>
      </c>
      <c r="O277" s="256" t="s">
        <v>686</v>
      </c>
      <c r="P277" s="256" t="s">
        <v>687</v>
      </c>
      <c r="Q277" s="256" t="s">
        <v>701</v>
      </c>
      <c r="R277" s="248" t="s">
        <v>984</v>
      </c>
      <c r="S277" s="248" t="s">
        <v>224</v>
      </c>
      <c r="T277" s="248" t="s">
        <v>698</v>
      </c>
      <c r="U277" s="248">
        <v>2828</v>
      </c>
      <c r="V277" s="248" t="s">
        <v>690</v>
      </c>
    </row>
    <row r="278" spans="1:22" s="248" customFormat="1" x14ac:dyDescent="0.25">
      <c r="A278" s="253" t="s">
        <v>985</v>
      </c>
      <c r="B278" s="254">
        <v>536</v>
      </c>
      <c r="C278" s="255">
        <v>0</v>
      </c>
      <c r="D278" s="255">
        <v>0</v>
      </c>
      <c r="E278" s="255">
        <v>0</v>
      </c>
      <c r="F278" s="255">
        <v>0</v>
      </c>
      <c r="G278" s="255">
        <v>0</v>
      </c>
      <c r="H278" s="255">
        <v>0</v>
      </c>
      <c r="I278" s="256"/>
      <c r="J278" s="256"/>
      <c r="K278" s="256"/>
      <c r="L278" s="256"/>
      <c r="M278" s="256"/>
      <c r="N278" s="256"/>
      <c r="O278" s="256" t="s">
        <v>686</v>
      </c>
      <c r="P278" s="256" t="s">
        <v>686</v>
      </c>
      <c r="Q278" s="256"/>
      <c r="R278" s="248" t="s">
        <v>985</v>
      </c>
      <c r="S278" s="248" t="s">
        <v>155</v>
      </c>
      <c r="T278" s="248" t="s">
        <v>702</v>
      </c>
      <c r="U278" s="248">
        <v>440</v>
      </c>
      <c r="V278" s="248" t="s">
        <v>699</v>
      </c>
    </row>
    <row r="279" spans="1:22" s="248" customFormat="1" x14ac:dyDescent="0.25">
      <c r="A279" s="253" t="s">
        <v>986</v>
      </c>
      <c r="B279" s="254">
        <v>3194</v>
      </c>
      <c r="C279" s="255">
        <v>135000</v>
      </c>
      <c r="D279" s="255">
        <v>0</v>
      </c>
      <c r="E279" s="255">
        <v>0</v>
      </c>
      <c r="F279" s="255">
        <v>0</v>
      </c>
      <c r="G279" s="255">
        <v>48</v>
      </c>
      <c r="H279" s="255">
        <v>0</v>
      </c>
      <c r="I279" s="256" t="s">
        <v>692</v>
      </c>
      <c r="J279" s="256" t="s">
        <v>693</v>
      </c>
      <c r="K279" s="256" t="s">
        <v>692</v>
      </c>
      <c r="L279" s="256" t="s">
        <v>741</v>
      </c>
      <c r="M279" s="256" t="s">
        <v>692</v>
      </c>
      <c r="N279" s="256" t="s">
        <v>741</v>
      </c>
      <c r="O279" s="256" t="s">
        <v>686</v>
      </c>
      <c r="P279" s="256" t="s">
        <v>687</v>
      </c>
      <c r="Q279" s="256" t="s">
        <v>701</v>
      </c>
      <c r="R279" s="248" t="s">
        <v>986</v>
      </c>
      <c r="S279" s="248" t="s">
        <v>192</v>
      </c>
      <c r="T279" s="248" t="s">
        <v>710</v>
      </c>
      <c r="U279" s="248">
        <v>3123</v>
      </c>
      <c r="V279" s="248" t="s">
        <v>690</v>
      </c>
    </row>
    <row r="280" spans="1:22" s="248" customFormat="1" x14ac:dyDescent="0.25">
      <c r="A280" s="253" t="s">
        <v>987</v>
      </c>
      <c r="B280" s="254">
        <v>10486</v>
      </c>
      <c r="C280" s="255">
        <v>579577</v>
      </c>
      <c r="D280" s="255">
        <v>0</v>
      </c>
      <c r="E280" s="255">
        <v>131.72204545454545</v>
      </c>
      <c r="F280" s="255">
        <v>0</v>
      </c>
      <c r="G280" s="255">
        <v>86</v>
      </c>
      <c r="H280" s="255">
        <v>0</v>
      </c>
      <c r="I280" s="256" t="s">
        <v>59</v>
      </c>
      <c r="J280" s="256" t="s">
        <v>693</v>
      </c>
      <c r="K280" s="256" t="s">
        <v>59</v>
      </c>
      <c r="L280" s="256" t="s">
        <v>769</v>
      </c>
      <c r="M280" s="256" t="s">
        <v>694</v>
      </c>
      <c r="N280" s="256"/>
      <c r="O280" s="256" t="s">
        <v>686</v>
      </c>
      <c r="P280" s="256" t="s">
        <v>687</v>
      </c>
      <c r="Q280" s="256" t="s">
        <v>688</v>
      </c>
      <c r="R280" s="248" t="s">
        <v>987</v>
      </c>
      <c r="S280" s="248" t="s">
        <v>203</v>
      </c>
      <c r="T280" s="248" t="s">
        <v>702</v>
      </c>
      <c r="U280" s="248">
        <v>11061</v>
      </c>
      <c r="V280" s="248" t="s">
        <v>703</v>
      </c>
    </row>
    <row r="281" spans="1:22" s="248" customFormat="1" x14ac:dyDescent="0.25">
      <c r="A281" s="253" t="s">
        <v>988</v>
      </c>
      <c r="B281" s="254">
        <v>130</v>
      </c>
      <c r="C281" s="255">
        <v>14838.18</v>
      </c>
      <c r="D281" s="255">
        <v>0</v>
      </c>
      <c r="E281" s="255">
        <v>255.83</v>
      </c>
      <c r="F281" s="255">
        <v>0</v>
      </c>
      <c r="G281" s="255">
        <v>219.73</v>
      </c>
      <c r="H281" s="255">
        <v>0</v>
      </c>
      <c r="I281" s="256"/>
      <c r="J281" s="256" t="s">
        <v>693</v>
      </c>
      <c r="K281" s="256"/>
      <c r="L281" s="256" t="s">
        <v>707</v>
      </c>
      <c r="M281" s="256"/>
      <c r="N281" s="256" t="s">
        <v>707</v>
      </c>
      <c r="O281" s="256" t="s">
        <v>686</v>
      </c>
      <c r="P281" s="256" t="s">
        <v>687</v>
      </c>
      <c r="Q281" s="256" t="s">
        <v>701</v>
      </c>
      <c r="R281" s="248" t="s">
        <v>988</v>
      </c>
      <c r="S281" s="248" t="s">
        <v>176</v>
      </c>
      <c r="T281" s="248" t="s">
        <v>710</v>
      </c>
      <c r="U281" s="248">
        <v>142</v>
      </c>
      <c r="V281" s="248" t="s">
        <v>699</v>
      </c>
    </row>
    <row r="282" spans="1:22" s="248" customFormat="1" x14ac:dyDescent="0.25">
      <c r="A282" s="253" t="s">
        <v>989</v>
      </c>
      <c r="B282" s="254">
        <v>674</v>
      </c>
      <c r="C282" s="255">
        <v>0</v>
      </c>
      <c r="D282" s="255">
        <v>0</v>
      </c>
      <c r="E282" s="255">
        <v>0</v>
      </c>
      <c r="F282" s="255">
        <v>0</v>
      </c>
      <c r="G282" s="255">
        <v>0</v>
      </c>
      <c r="H282" s="255">
        <v>0</v>
      </c>
      <c r="I282" s="256" t="s">
        <v>694</v>
      </c>
      <c r="J282" s="256"/>
      <c r="K282" s="256" t="s">
        <v>694</v>
      </c>
      <c r="L282" s="256"/>
      <c r="M282" s="256" t="s">
        <v>694</v>
      </c>
      <c r="N282" s="256"/>
      <c r="O282" s="256" t="s">
        <v>686</v>
      </c>
      <c r="P282" s="256" t="s">
        <v>686</v>
      </c>
      <c r="Q282" s="256"/>
      <c r="R282" s="248" t="s">
        <v>989</v>
      </c>
      <c r="S282" s="248" t="s">
        <v>191</v>
      </c>
      <c r="T282" s="248" t="s">
        <v>735</v>
      </c>
      <c r="U282" s="248">
        <v>669</v>
      </c>
      <c r="V282" s="248" t="s">
        <v>699</v>
      </c>
    </row>
    <row r="283" spans="1:22" s="248" customFormat="1" x14ac:dyDescent="0.25">
      <c r="A283" s="253" t="s">
        <v>990</v>
      </c>
      <c r="B283" s="254">
        <v>2930</v>
      </c>
      <c r="C283" s="255">
        <v>99982.96</v>
      </c>
      <c r="D283" s="255">
        <v>0</v>
      </c>
      <c r="E283" s="255">
        <v>114.79099885189439</v>
      </c>
      <c r="F283" s="255">
        <v>0</v>
      </c>
      <c r="G283" s="255">
        <v>100.71</v>
      </c>
      <c r="H283" s="255">
        <v>0</v>
      </c>
      <c r="I283" s="256" t="s">
        <v>692</v>
      </c>
      <c r="J283" s="256" t="s">
        <v>693</v>
      </c>
      <c r="K283" s="256" t="s">
        <v>692</v>
      </c>
      <c r="L283" s="256" t="s">
        <v>693</v>
      </c>
      <c r="M283" s="256" t="s">
        <v>694</v>
      </c>
      <c r="N283" s="256"/>
      <c r="O283" s="256" t="s">
        <v>686</v>
      </c>
      <c r="P283" s="256" t="s">
        <v>687</v>
      </c>
      <c r="Q283" s="256" t="s">
        <v>712</v>
      </c>
      <c r="R283" s="248" t="s">
        <v>990</v>
      </c>
      <c r="S283" s="248" t="s">
        <v>232</v>
      </c>
      <c r="T283" s="248" t="s">
        <v>702</v>
      </c>
      <c r="U283" s="248">
        <v>3108</v>
      </c>
      <c r="V283" s="248" t="s">
        <v>690</v>
      </c>
    </row>
    <row r="284" spans="1:22" s="248" customFormat="1" x14ac:dyDescent="0.25">
      <c r="A284" s="253" t="s">
        <v>991</v>
      </c>
      <c r="B284" s="254">
        <v>4871</v>
      </c>
      <c r="C284" s="255">
        <v>0</v>
      </c>
      <c r="D284" s="255">
        <v>180200</v>
      </c>
      <c r="E284" s="255">
        <v>0</v>
      </c>
      <c r="F284" s="255">
        <v>94.050104384133618</v>
      </c>
      <c r="G284" s="255">
        <v>0</v>
      </c>
      <c r="H284" s="255">
        <v>69.3</v>
      </c>
      <c r="I284" s="256" t="s">
        <v>59</v>
      </c>
      <c r="J284" s="256" t="s">
        <v>693</v>
      </c>
      <c r="K284" s="256"/>
      <c r="L284" s="256"/>
      <c r="M284" s="256"/>
      <c r="N284" s="256"/>
      <c r="O284" s="256" t="s">
        <v>686</v>
      </c>
      <c r="P284" s="256" t="s">
        <v>687</v>
      </c>
      <c r="Q284" s="256" t="s">
        <v>688</v>
      </c>
      <c r="R284" s="248" t="s">
        <v>991</v>
      </c>
      <c r="S284" s="248" t="s">
        <v>163</v>
      </c>
      <c r="T284" s="248" t="s">
        <v>779</v>
      </c>
      <c r="U284" s="248">
        <v>4882</v>
      </c>
      <c r="V284" s="248" t="s">
        <v>690</v>
      </c>
    </row>
    <row r="285" spans="1:22" s="248" customFormat="1" x14ac:dyDescent="0.25">
      <c r="A285" s="253" t="s">
        <v>992</v>
      </c>
      <c r="B285" s="254">
        <v>3359</v>
      </c>
      <c r="C285" s="255">
        <v>238876.85</v>
      </c>
      <c r="D285" s="255">
        <v>13696.79</v>
      </c>
      <c r="E285" s="255">
        <v>11</v>
      </c>
      <c r="F285" s="255">
        <v>9.5500000000000007</v>
      </c>
      <c r="G285" s="255">
        <v>0</v>
      </c>
      <c r="H285" s="255">
        <v>0</v>
      </c>
      <c r="I285" s="256" t="s">
        <v>692</v>
      </c>
      <c r="J285" s="256" t="s">
        <v>685</v>
      </c>
      <c r="K285" s="256" t="s">
        <v>694</v>
      </c>
      <c r="L285" s="256"/>
      <c r="M285" s="256" t="s">
        <v>694</v>
      </c>
      <c r="N285" s="256"/>
      <c r="O285" s="256" t="s">
        <v>687</v>
      </c>
      <c r="P285" s="256" t="s">
        <v>686</v>
      </c>
      <c r="Q285" s="256" t="s">
        <v>688</v>
      </c>
      <c r="R285" s="248" t="s">
        <v>992</v>
      </c>
      <c r="S285" s="248" t="s">
        <v>184</v>
      </c>
      <c r="T285" s="248" t="s">
        <v>782</v>
      </c>
      <c r="U285" s="248">
        <v>3679</v>
      </c>
      <c r="V285" s="248" t="s">
        <v>690</v>
      </c>
    </row>
    <row r="286" spans="1:22" s="248" customFormat="1" x14ac:dyDescent="0.25">
      <c r="A286" s="253" t="s">
        <v>993</v>
      </c>
      <c r="B286" s="254">
        <v>90</v>
      </c>
      <c r="C286" s="255">
        <v>7093</v>
      </c>
      <c r="D286" s="255">
        <v>0</v>
      </c>
      <c r="E286" s="255">
        <v>120.22</v>
      </c>
      <c r="F286" s="255">
        <v>0</v>
      </c>
      <c r="G286" s="255">
        <v>80.14</v>
      </c>
      <c r="H286" s="255">
        <v>0</v>
      </c>
      <c r="I286" s="256" t="s">
        <v>692</v>
      </c>
      <c r="J286" s="256" t="s">
        <v>796</v>
      </c>
      <c r="K286" s="256" t="s">
        <v>694</v>
      </c>
      <c r="L286" s="256"/>
      <c r="M286" s="256" t="s">
        <v>694</v>
      </c>
      <c r="N286" s="256"/>
      <c r="O286" s="256" t="s">
        <v>686</v>
      </c>
      <c r="P286" s="256" t="s">
        <v>686</v>
      </c>
      <c r="Q286" s="256"/>
      <c r="R286" s="248" t="s">
        <v>993</v>
      </c>
      <c r="S286" s="248" t="s">
        <v>197</v>
      </c>
      <c r="T286" s="248" t="s">
        <v>702</v>
      </c>
      <c r="U286" s="248">
        <v>53</v>
      </c>
      <c r="V286" s="248" t="s">
        <v>699</v>
      </c>
    </row>
    <row r="287" spans="1:22" s="248" customFormat="1" x14ac:dyDescent="0.25">
      <c r="A287" s="253" t="s">
        <v>994</v>
      </c>
      <c r="B287" s="254">
        <v>3526</v>
      </c>
      <c r="C287" s="255">
        <v>129419</v>
      </c>
      <c r="D287" s="255">
        <v>41000</v>
      </c>
      <c r="E287" s="255">
        <v>82</v>
      </c>
      <c r="F287" s="255">
        <v>26</v>
      </c>
      <c r="G287" s="255">
        <v>84</v>
      </c>
      <c r="H287" s="255">
        <v>27</v>
      </c>
      <c r="I287" s="256" t="s">
        <v>59</v>
      </c>
      <c r="J287" s="256" t="s">
        <v>693</v>
      </c>
      <c r="K287" s="256" t="s">
        <v>59</v>
      </c>
      <c r="L287" s="256" t="s">
        <v>693</v>
      </c>
      <c r="M287" s="256" t="s">
        <v>694</v>
      </c>
      <c r="N287" s="256" t="s">
        <v>707</v>
      </c>
      <c r="O287" s="256" t="s">
        <v>686</v>
      </c>
      <c r="P287" s="256" t="s">
        <v>687</v>
      </c>
      <c r="Q287" s="256" t="s">
        <v>701</v>
      </c>
      <c r="R287" s="248" t="s">
        <v>994</v>
      </c>
      <c r="S287" s="248" t="s">
        <v>185</v>
      </c>
      <c r="T287" s="248" t="s">
        <v>702</v>
      </c>
      <c r="U287" s="248">
        <v>2719</v>
      </c>
      <c r="V287" s="248" t="s">
        <v>690</v>
      </c>
    </row>
    <row r="288" spans="1:22" s="248" customFormat="1" x14ac:dyDescent="0.25">
      <c r="A288" s="253" t="s">
        <v>995</v>
      </c>
      <c r="B288" s="254">
        <v>1108</v>
      </c>
      <c r="C288" s="255">
        <v>27287</v>
      </c>
      <c r="D288" s="255">
        <v>16785</v>
      </c>
      <c r="E288" s="255">
        <v>63.91</v>
      </c>
      <c r="F288" s="255">
        <v>39.31</v>
      </c>
      <c r="G288" s="255">
        <v>37.590000000000003</v>
      </c>
      <c r="H288" s="255">
        <v>23.12</v>
      </c>
      <c r="I288" s="256" t="s">
        <v>59</v>
      </c>
      <c r="J288" s="256" t="s">
        <v>693</v>
      </c>
      <c r="K288" s="256" t="s">
        <v>694</v>
      </c>
      <c r="L288" s="256"/>
      <c r="M288" s="256" t="s">
        <v>694</v>
      </c>
      <c r="N288" s="256"/>
      <c r="O288" s="256" t="s">
        <v>686</v>
      </c>
      <c r="P288" s="256" t="s">
        <v>687</v>
      </c>
      <c r="Q288" s="256" t="s">
        <v>701</v>
      </c>
      <c r="R288" s="248" t="s">
        <v>995</v>
      </c>
      <c r="S288" s="248" t="s">
        <v>245</v>
      </c>
      <c r="T288" s="248" t="s">
        <v>735</v>
      </c>
      <c r="U288" s="248">
        <v>879</v>
      </c>
      <c r="V288" s="248" t="s">
        <v>699</v>
      </c>
    </row>
    <row r="289" spans="1:22" s="248" customFormat="1" x14ac:dyDescent="0.25">
      <c r="A289" s="253" t="s">
        <v>996</v>
      </c>
      <c r="B289" s="254">
        <v>94</v>
      </c>
      <c r="C289" s="255">
        <v>0</v>
      </c>
      <c r="D289" s="255">
        <v>0</v>
      </c>
      <c r="E289" s="255">
        <v>0</v>
      </c>
      <c r="F289" s="255">
        <v>0</v>
      </c>
      <c r="G289" s="255">
        <v>0</v>
      </c>
      <c r="H289" s="255">
        <v>0</v>
      </c>
      <c r="I289" s="256"/>
      <c r="J289" s="256"/>
      <c r="K289" s="256"/>
      <c r="L289" s="256"/>
      <c r="M289" s="256"/>
      <c r="N289" s="256"/>
      <c r="O289" s="256" t="s">
        <v>686</v>
      </c>
      <c r="P289" s="256" t="s">
        <v>686</v>
      </c>
      <c r="Q289" s="256"/>
      <c r="R289" s="248" t="s">
        <v>996</v>
      </c>
      <c r="S289" s="248" t="s">
        <v>227</v>
      </c>
      <c r="T289" s="248" t="s">
        <v>698</v>
      </c>
      <c r="U289" s="248">
        <v>120</v>
      </c>
      <c r="V289" s="248" t="s">
        <v>699</v>
      </c>
    </row>
    <row r="290" spans="1:22" s="248" customFormat="1" x14ac:dyDescent="0.25">
      <c r="A290" s="253" t="s">
        <v>997</v>
      </c>
      <c r="B290" s="254">
        <v>21542</v>
      </c>
      <c r="C290" s="255">
        <v>1669720</v>
      </c>
      <c r="D290" s="255">
        <v>48368</v>
      </c>
      <c r="E290" s="255">
        <v>0</v>
      </c>
      <c r="F290" s="255">
        <v>0</v>
      </c>
      <c r="G290" s="255">
        <v>0</v>
      </c>
      <c r="H290" s="255">
        <v>0</v>
      </c>
      <c r="I290" s="256"/>
      <c r="J290" s="256" t="s">
        <v>693</v>
      </c>
      <c r="K290" s="256"/>
      <c r="L290" s="256" t="s">
        <v>707</v>
      </c>
      <c r="M290" s="256"/>
      <c r="N290" s="256"/>
      <c r="O290" s="256" t="s">
        <v>686</v>
      </c>
      <c r="P290" s="256" t="s">
        <v>687</v>
      </c>
      <c r="Q290" s="256" t="s">
        <v>695</v>
      </c>
      <c r="R290" s="248" t="s">
        <v>997</v>
      </c>
      <c r="S290" s="248" t="s">
        <v>226</v>
      </c>
      <c r="T290" s="248" t="s">
        <v>762</v>
      </c>
      <c r="U290" s="248">
        <v>22929</v>
      </c>
      <c r="V290" s="248" t="s">
        <v>714</v>
      </c>
    </row>
    <row r="291" spans="1:22" s="248" customFormat="1" x14ac:dyDescent="0.25">
      <c r="A291" s="253" t="s">
        <v>998</v>
      </c>
      <c r="B291" s="254">
        <v>471</v>
      </c>
      <c r="C291" s="255">
        <v>37139.57</v>
      </c>
      <c r="D291" s="255">
        <v>1538.93</v>
      </c>
      <c r="E291" s="255">
        <v>138.58000000000001</v>
      </c>
      <c r="F291" s="255">
        <v>4.21</v>
      </c>
      <c r="G291" s="255">
        <v>173.49</v>
      </c>
      <c r="H291" s="255">
        <v>0</v>
      </c>
      <c r="I291" s="256" t="s">
        <v>692</v>
      </c>
      <c r="J291" s="256" t="s">
        <v>693</v>
      </c>
      <c r="K291" s="256" t="s">
        <v>692</v>
      </c>
      <c r="L291" s="256" t="s">
        <v>693</v>
      </c>
      <c r="M291" s="256" t="s">
        <v>694</v>
      </c>
      <c r="N291" s="256"/>
      <c r="O291" s="256" t="s">
        <v>686</v>
      </c>
      <c r="P291" s="256" t="s">
        <v>687</v>
      </c>
      <c r="Q291" s="256"/>
      <c r="R291" s="248" t="s">
        <v>998</v>
      </c>
      <c r="S291" s="248" t="s">
        <v>182</v>
      </c>
      <c r="T291" s="248" t="s">
        <v>735</v>
      </c>
      <c r="U291" s="248">
        <v>409</v>
      </c>
      <c r="V291" s="248" t="s">
        <v>699</v>
      </c>
    </row>
    <row r="292" spans="1:22" s="248" customFormat="1" x14ac:dyDescent="0.25">
      <c r="A292" s="253" t="s">
        <v>204</v>
      </c>
      <c r="B292" s="254">
        <v>119</v>
      </c>
      <c r="C292" s="255">
        <v>0</v>
      </c>
      <c r="D292" s="255">
        <v>0</v>
      </c>
      <c r="E292" s="255">
        <v>0</v>
      </c>
      <c r="F292" s="255">
        <v>0</v>
      </c>
      <c r="G292" s="255">
        <v>0</v>
      </c>
      <c r="H292" s="255">
        <v>0</v>
      </c>
      <c r="I292" s="256"/>
      <c r="J292" s="256"/>
      <c r="K292" s="256"/>
      <c r="L292" s="256"/>
      <c r="M292" s="256"/>
      <c r="N292" s="256"/>
      <c r="O292" s="256" t="s">
        <v>686</v>
      </c>
      <c r="P292" s="256" t="s">
        <v>686</v>
      </c>
      <c r="Q292" s="256"/>
      <c r="R292" s="248" t="s">
        <v>204</v>
      </c>
      <c r="S292" s="248" t="s">
        <v>240</v>
      </c>
      <c r="T292" s="248" t="s">
        <v>782</v>
      </c>
      <c r="U292" s="248">
        <v>105</v>
      </c>
      <c r="V292" s="248" t="s">
        <v>699</v>
      </c>
    </row>
    <row r="293" spans="1:22" s="248" customFormat="1" x14ac:dyDescent="0.25">
      <c r="A293" s="253" t="s">
        <v>205</v>
      </c>
      <c r="B293" s="254">
        <v>2246</v>
      </c>
      <c r="C293" s="255">
        <v>139415.31</v>
      </c>
      <c r="D293" s="255">
        <v>8068.67</v>
      </c>
      <c r="E293" s="255">
        <v>149.59</v>
      </c>
      <c r="F293" s="255">
        <v>8.66</v>
      </c>
      <c r="G293" s="255">
        <v>164.99</v>
      </c>
      <c r="H293" s="255">
        <v>9.5500000000000007</v>
      </c>
      <c r="I293" s="256" t="s">
        <v>692</v>
      </c>
      <c r="J293" s="256" t="s">
        <v>693</v>
      </c>
      <c r="K293" s="256" t="s">
        <v>692</v>
      </c>
      <c r="L293" s="256" t="s">
        <v>685</v>
      </c>
      <c r="M293" s="256" t="s">
        <v>692</v>
      </c>
      <c r="N293" s="256" t="s">
        <v>707</v>
      </c>
      <c r="O293" s="256" t="s">
        <v>686</v>
      </c>
      <c r="P293" s="256" t="s">
        <v>687</v>
      </c>
      <c r="Q293" s="256" t="s">
        <v>688</v>
      </c>
      <c r="R293" s="248" t="s">
        <v>205</v>
      </c>
      <c r="S293" s="248" t="s">
        <v>227</v>
      </c>
      <c r="T293" s="248" t="s">
        <v>698</v>
      </c>
      <c r="U293" s="248">
        <v>2219</v>
      </c>
      <c r="V293" s="248" t="s">
        <v>699</v>
      </c>
    </row>
    <row r="294" spans="1:22" s="248" customFormat="1" x14ac:dyDescent="0.25">
      <c r="A294" s="253" t="s">
        <v>13</v>
      </c>
      <c r="B294" s="254">
        <v>1150</v>
      </c>
      <c r="C294" s="255">
        <v>77167</v>
      </c>
      <c r="D294" s="255">
        <v>0</v>
      </c>
      <c r="E294" s="255">
        <v>94.8</v>
      </c>
      <c r="F294" s="255">
        <v>0</v>
      </c>
      <c r="G294" s="255">
        <v>200.96</v>
      </c>
      <c r="H294" s="255">
        <v>0</v>
      </c>
      <c r="I294" s="256" t="s">
        <v>692</v>
      </c>
      <c r="J294" s="256" t="s">
        <v>693</v>
      </c>
      <c r="K294" s="256" t="s">
        <v>694</v>
      </c>
      <c r="L294" s="256"/>
      <c r="M294" s="256" t="s">
        <v>694</v>
      </c>
      <c r="N294" s="256"/>
      <c r="O294" s="256" t="s">
        <v>686</v>
      </c>
      <c r="P294" s="256" t="s">
        <v>687</v>
      </c>
      <c r="Q294" s="256" t="s">
        <v>701</v>
      </c>
      <c r="R294" s="248" t="s">
        <v>13</v>
      </c>
      <c r="S294" s="257" t="s">
        <v>193</v>
      </c>
      <c r="T294" s="248" t="s">
        <v>708</v>
      </c>
      <c r="U294" s="248">
        <v>1593</v>
      </c>
      <c r="V294" s="248" t="s">
        <v>699</v>
      </c>
    </row>
    <row r="295" spans="1:22" s="248" customFormat="1" x14ac:dyDescent="0.25">
      <c r="A295" s="253" t="s">
        <v>999</v>
      </c>
      <c r="B295" s="254">
        <v>939</v>
      </c>
      <c r="C295" s="255">
        <v>0</v>
      </c>
      <c r="D295" s="255">
        <v>0</v>
      </c>
      <c r="E295" s="255">
        <v>0</v>
      </c>
      <c r="F295" s="255">
        <v>0</v>
      </c>
      <c r="G295" s="255">
        <v>0</v>
      </c>
      <c r="H295" s="255">
        <v>0</v>
      </c>
      <c r="I295" s="256" t="s">
        <v>692</v>
      </c>
      <c r="J295" s="256" t="s">
        <v>693</v>
      </c>
      <c r="K295" s="256" t="s">
        <v>692</v>
      </c>
      <c r="L295" s="256" t="s">
        <v>693</v>
      </c>
      <c r="M295" s="256"/>
      <c r="N295" s="256"/>
      <c r="O295" s="256" t="s">
        <v>686</v>
      </c>
      <c r="P295" s="256" t="s">
        <v>687</v>
      </c>
      <c r="Q295" s="256" t="s">
        <v>712</v>
      </c>
      <c r="R295" s="248" t="s">
        <v>999</v>
      </c>
      <c r="S295" s="248" t="s">
        <v>180</v>
      </c>
      <c r="T295" s="248" t="s">
        <v>705</v>
      </c>
      <c r="U295" s="248">
        <v>1004</v>
      </c>
      <c r="V295" s="248" t="s">
        <v>699</v>
      </c>
    </row>
    <row r="296" spans="1:22" s="248" customFormat="1" x14ac:dyDescent="0.25">
      <c r="A296" s="253" t="s">
        <v>1000</v>
      </c>
      <c r="B296" s="254">
        <v>3310</v>
      </c>
      <c r="C296" s="255">
        <v>115159.08</v>
      </c>
      <c r="D296" s="255">
        <v>37910.699999999997</v>
      </c>
      <c r="E296" s="255">
        <v>85.94</v>
      </c>
      <c r="F296" s="255">
        <v>28.29</v>
      </c>
      <c r="G296" s="255">
        <v>0</v>
      </c>
      <c r="H296" s="255">
        <v>18.600000000000001</v>
      </c>
      <c r="I296" s="256" t="s">
        <v>692</v>
      </c>
      <c r="J296" s="256" t="s">
        <v>693</v>
      </c>
      <c r="K296" s="256" t="s">
        <v>694</v>
      </c>
      <c r="L296" s="256"/>
      <c r="M296" s="256" t="s">
        <v>694</v>
      </c>
      <c r="N296" s="256"/>
      <c r="O296" s="256" t="s">
        <v>686</v>
      </c>
      <c r="P296" s="256" t="s">
        <v>687</v>
      </c>
      <c r="Q296" s="256" t="s">
        <v>701</v>
      </c>
      <c r="R296" s="248" t="s">
        <v>1000</v>
      </c>
      <c r="S296" s="248" t="s">
        <v>168</v>
      </c>
      <c r="T296" s="248" t="s">
        <v>779</v>
      </c>
      <c r="U296" s="248">
        <v>3404</v>
      </c>
      <c r="V296" s="248" t="s">
        <v>690</v>
      </c>
    </row>
    <row r="297" spans="1:22" s="248" customFormat="1" x14ac:dyDescent="0.25">
      <c r="A297" s="253" t="s">
        <v>1001</v>
      </c>
      <c r="B297" s="254">
        <v>1434</v>
      </c>
      <c r="C297" s="255">
        <v>321422.7</v>
      </c>
      <c r="D297" s="255">
        <v>139134.47</v>
      </c>
      <c r="E297" s="255">
        <v>0</v>
      </c>
      <c r="F297" s="255">
        <v>176.119582278481</v>
      </c>
      <c r="G297" s="255">
        <v>159.88</v>
      </c>
      <c r="H297" s="255">
        <v>69.209999999999994</v>
      </c>
      <c r="I297" s="256" t="s">
        <v>59</v>
      </c>
      <c r="J297" s="256" t="s">
        <v>685</v>
      </c>
      <c r="K297" s="256" t="s">
        <v>59</v>
      </c>
      <c r="L297" s="256" t="s">
        <v>707</v>
      </c>
      <c r="M297" s="256" t="s">
        <v>694</v>
      </c>
      <c r="N297" s="256" t="s">
        <v>707</v>
      </c>
      <c r="O297" s="256" t="s">
        <v>686</v>
      </c>
      <c r="P297" s="256" t="s">
        <v>687</v>
      </c>
      <c r="Q297" s="256" t="s">
        <v>701</v>
      </c>
      <c r="R297" s="248" t="s">
        <v>1001</v>
      </c>
      <c r="S297" s="248" t="s">
        <v>177</v>
      </c>
      <c r="T297" s="248" t="s">
        <v>700</v>
      </c>
      <c r="U297" s="248">
        <v>1066</v>
      </c>
      <c r="V297" s="248" t="s">
        <v>699</v>
      </c>
    </row>
    <row r="298" spans="1:22" s="248" customFormat="1" x14ac:dyDescent="0.25">
      <c r="A298" s="253" t="s">
        <v>1002</v>
      </c>
      <c r="B298" s="254">
        <v>175</v>
      </c>
      <c r="C298" s="255">
        <v>0</v>
      </c>
      <c r="D298" s="255">
        <v>0</v>
      </c>
      <c r="E298" s="255">
        <v>0</v>
      </c>
      <c r="F298" s="255">
        <v>0</v>
      </c>
      <c r="G298" s="255">
        <v>0</v>
      </c>
      <c r="H298" s="255">
        <v>0</v>
      </c>
      <c r="I298" s="256"/>
      <c r="J298" s="256"/>
      <c r="K298" s="256"/>
      <c r="L298" s="256"/>
      <c r="M298" s="256"/>
      <c r="N298" s="256"/>
      <c r="O298" s="256" t="s">
        <v>686</v>
      </c>
      <c r="P298" s="256" t="s">
        <v>686</v>
      </c>
      <c r="Q298" s="256"/>
      <c r="R298" s="248" t="s">
        <v>1002</v>
      </c>
      <c r="S298" s="248" t="s">
        <v>226</v>
      </c>
      <c r="T298" s="248" t="s">
        <v>762</v>
      </c>
      <c r="U298" s="248">
        <v>159</v>
      </c>
      <c r="V298" s="248" t="s">
        <v>699</v>
      </c>
    </row>
    <row r="299" spans="1:22" s="248" customFormat="1" x14ac:dyDescent="0.25">
      <c r="A299" s="253" t="s">
        <v>1003</v>
      </c>
      <c r="B299" s="254">
        <v>7838</v>
      </c>
      <c r="C299" s="255">
        <v>277140</v>
      </c>
      <c r="D299" s="255">
        <v>113220</v>
      </c>
      <c r="E299" s="255">
        <v>106.26533742331289</v>
      </c>
      <c r="F299" s="255">
        <v>43.412576687116562</v>
      </c>
      <c r="G299" s="255">
        <v>42.36</v>
      </c>
      <c r="H299" s="255">
        <v>42.99</v>
      </c>
      <c r="I299" s="256" t="s">
        <v>59</v>
      </c>
      <c r="J299" s="256" t="s">
        <v>693</v>
      </c>
      <c r="K299" s="256" t="s">
        <v>59</v>
      </c>
      <c r="L299" s="256" t="s">
        <v>741</v>
      </c>
      <c r="M299" s="256"/>
      <c r="N299" s="256"/>
      <c r="O299" s="256" t="s">
        <v>687</v>
      </c>
      <c r="P299" s="256" t="s">
        <v>686</v>
      </c>
      <c r="Q299" s="256" t="s">
        <v>688</v>
      </c>
      <c r="R299" s="248" t="s">
        <v>1003</v>
      </c>
      <c r="S299" s="257" t="s">
        <v>207</v>
      </c>
      <c r="T299" s="248" t="s">
        <v>751</v>
      </c>
      <c r="U299" s="248">
        <v>7107</v>
      </c>
      <c r="V299" s="248" t="s">
        <v>718</v>
      </c>
    </row>
    <row r="300" spans="1:22" s="248" customFormat="1" x14ac:dyDescent="0.25">
      <c r="A300" s="253" t="s">
        <v>1004</v>
      </c>
      <c r="B300" s="254">
        <v>1869</v>
      </c>
      <c r="C300" s="255">
        <v>41400</v>
      </c>
      <c r="D300" s="255">
        <v>0</v>
      </c>
      <c r="E300" s="255">
        <v>63</v>
      </c>
      <c r="F300" s="255">
        <v>0</v>
      </c>
      <c r="G300" s="255">
        <v>73</v>
      </c>
      <c r="H300" s="255">
        <v>0</v>
      </c>
      <c r="I300" s="256" t="s">
        <v>59</v>
      </c>
      <c r="J300" s="256" t="s">
        <v>693</v>
      </c>
      <c r="K300" s="256" t="s">
        <v>59</v>
      </c>
      <c r="L300" s="256" t="s">
        <v>693</v>
      </c>
      <c r="M300" s="256" t="s">
        <v>59</v>
      </c>
      <c r="N300" s="256" t="s">
        <v>693</v>
      </c>
      <c r="O300" s="256" t="s">
        <v>686</v>
      </c>
      <c r="P300" s="256" t="s">
        <v>687</v>
      </c>
      <c r="Q300" s="256" t="s">
        <v>701</v>
      </c>
      <c r="R300" s="248" t="s">
        <v>1004</v>
      </c>
      <c r="S300" s="257" t="s">
        <v>205</v>
      </c>
      <c r="T300" s="248" t="s">
        <v>722</v>
      </c>
      <c r="U300" s="248">
        <v>1873</v>
      </c>
      <c r="V300" s="248" t="s">
        <v>699</v>
      </c>
    </row>
    <row r="301" spans="1:22" s="248" customFormat="1" x14ac:dyDescent="0.25">
      <c r="A301" s="253" t="s">
        <v>1005</v>
      </c>
      <c r="B301" s="254">
        <v>872</v>
      </c>
      <c r="C301" s="255">
        <v>16805.88</v>
      </c>
      <c r="D301" s="255">
        <v>0</v>
      </c>
      <c r="E301" s="255">
        <v>0</v>
      </c>
      <c r="F301" s="255">
        <v>0</v>
      </c>
      <c r="G301" s="255">
        <v>0</v>
      </c>
      <c r="H301" s="255">
        <v>0</v>
      </c>
      <c r="I301" s="256" t="s">
        <v>59</v>
      </c>
      <c r="J301" s="256" t="s">
        <v>693</v>
      </c>
      <c r="K301" s="256" t="s">
        <v>59</v>
      </c>
      <c r="L301" s="256" t="s">
        <v>693</v>
      </c>
      <c r="M301" s="256" t="s">
        <v>694</v>
      </c>
      <c r="N301" s="256"/>
      <c r="O301" s="256" t="s">
        <v>686</v>
      </c>
      <c r="P301" s="256" t="s">
        <v>687</v>
      </c>
      <c r="Q301" s="256" t="s">
        <v>688</v>
      </c>
      <c r="R301" s="248" t="s">
        <v>1005</v>
      </c>
      <c r="S301" s="257" t="s">
        <v>205</v>
      </c>
      <c r="T301" s="248" t="s">
        <v>722</v>
      </c>
      <c r="U301" s="248">
        <v>855</v>
      </c>
      <c r="V301" s="248" t="s">
        <v>699</v>
      </c>
    </row>
    <row r="302" spans="1:22" s="248" customFormat="1" x14ac:dyDescent="0.25">
      <c r="A302" s="253" t="s">
        <v>1006</v>
      </c>
      <c r="B302" s="254">
        <v>2402</v>
      </c>
      <c r="C302" s="255">
        <v>149324</v>
      </c>
      <c r="D302" s="255">
        <v>0</v>
      </c>
      <c r="E302" s="255">
        <v>216</v>
      </c>
      <c r="F302" s="255">
        <v>0</v>
      </c>
      <c r="G302" s="255">
        <v>170</v>
      </c>
      <c r="H302" s="255">
        <v>0</v>
      </c>
      <c r="I302" s="256"/>
      <c r="J302" s="256"/>
      <c r="K302" s="256"/>
      <c r="L302" s="256"/>
      <c r="M302" s="256"/>
      <c r="N302" s="256"/>
      <c r="O302" s="256" t="s">
        <v>686</v>
      </c>
      <c r="P302" s="256" t="s">
        <v>687</v>
      </c>
      <c r="Q302" s="256" t="s">
        <v>712</v>
      </c>
      <c r="R302" s="248" t="s">
        <v>1006</v>
      </c>
      <c r="S302" s="248" t="s">
        <v>237</v>
      </c>
      <c r="T302" s="248" t="s">
        <v>702</v>
      </c>
      <c r="U302" s="248">
        <v>3002</v>
      </c>
      <c r="V302" s="248" t="s">
        <v>690</v>
      </c>
    </row>
    <row r="303" spans="1:22" s="248" customFormat="1" x14ac:dyDescent="0.25">
      <c r="A303" s="253" t="s">
        <v>1007</v>
      </c>
      <c r="B303" s="254">
        <v>5579</v>
      </c>
      <c r="C303" s="255">
        <v>0</v>
      </c>
      <c r="D303" s="255">
        <v>0</v>
      </c>
      <c r="E303" s="255">
        <v>0</v>
      </c>
      <c r="F303" s="255">
        <v>0</v>
      </c>
      <c r="G303" s="255">
        <v>0</v>
      </c>
      <c r="H303" s="255">
        <v>0</v>
      </c>
      <c r="I303" s="256"/>
      <c r="J303" s="256"/>
      <c r="K303" s="256"/>
      <c r="L303" s="256"/>
      <c r="M303" s="256"/>
      <c r="N303" s="256"/>
      <c r="O303" s="256" t="s">
        <v>686</v>
      </c>
      <c r="P303" s="256" t="s">
        <v>686</v>
      </c>
      <c r="Q303" s="256"/>
      <c r="R303" s="248" t="s">
        <v>1007</v>
      </c>
      <c r="S303" s="248" t="s">
        <v>237</v>
      </c>
      <c r="T303" s="248" t="s">
        <v>702</v>
      </c>
      <c r="U303" s="248">
        <v>2639</v>
      </c>
      <c r="V303" s="248" t="s">
        <v>690</v>
      </c>
    </row>
    <row r="304" spans="1:22" s="248" customFormat="1" x14ac:dyDescent="0.25">
      <c r="A304" s="253" t="s">
        <v>1008</v>
      </c>
      <c r="B304" s="254">
        <v>27198</v>
      </c>
      <c r="C304" s="255">
        <v>714715</v>
      </c>
      <c r="D304" s="255">
        <v>214413</v>
      </c>
      <c r="E304" s="255">
        <v>82.66</v>
      </c>
      <c r="F304" s="255">
        <v>24.79</v>
      </c>
      <c r="G304" s="255">
        <v>26.03</v>
      </c>
      <c r="H304" s="255">
        <v>26</v>
      </c>
      <c r="I304" s="256" t="s">
        <v>692</v>
      </c>
      <c r="J304" s="256" t="s">
        <v>693</v>
      </c>
      <c r="K304" s="256" t="s">
        <v>694</v>
      </c>
      <c r="L304" s="256"/>
      <c r="M304" s="256" t="s">
        <v>694</v>
      </c>
      <c r="N304" s="256"/>
      <c r="O304" s="256" t="s">
        <v>686</v>
      </c>
      <c r="P304" s="256" t="s">
        <v>687</v>
      </c>
      <c r="Q304" s="256" t="s">
        <v>701</v>
      </c>
      <c r="R304" s="248" t="s">
        <v>1008</v>
      </c>
      <c r="S304" s="248" t="s">
        <v>208</v>
      </c>
      <c r="T304" s="248" t="s">
        <v>702</v>
      </c>
      <c r="U304" s="248">
        <v>28072</v>
      </c>
      <c r="V304" s="248" t="s">
        <v>714</v>
      </c>
    </row>
    <row r="305" spans="1:22" s="248" customFormat="1" x14ac:dyDescent="0.25">
      <c r="A305" s="253" t="s">
        <v>1009</v>
      </c>
      <c r="B305" s="254">
        <v>2426</v>
      </c>
      <c r="C305" s="255">
        <v>182177.4</v>
      </c>
      <c r="D305" s="255">
        <v>4200.0600000000004</v>
      </c>
      <c r="E305" s="255">
        <v>185.33</v>
      </c>
      <c r="F305" s="255">
        <v>4.2699999999999996</v>
      </c>
      <c r="G305" s="255">
        <v>107.23</v>
      </c>
      <c r="H305" s="255">
        <v>48.28</v>
      </c>
      <c r="I305" s="256" t="s">
        <v>59</v>
      </c>
      <c r="J305" s="256" t="s">
        <v>693</v>
      </c>
      <c r="K305" s="256" t="s">
        <v>740</v>
      </c>
      <c r="L305" s="256" t="s">
        <v>693</v>
      </c>
      <c r="M305" s="256"/>
      <c r="N305" s="256"/>
      <c r="O305" s="256" t="s">
        <v>686</v>
      </c>
      <c r="P305" s="256" t="s">
        <v>687</v>
      </c>
      <c r="Q305" s="256" t="s">
        <v>701</v>
      </c>
      <c r="R305" s="248" t="s">
        <v>1009</v>
      </c>
      <c r="S305" s="248" t="s">
        <v>1010</v>
      </c>
      <c r="T305" s="248" t="s">
        <v>762</v>
      </c>
      <c r="U305" s="248">
        <v>2530</v>
      </c>
      <c r="V305" s="248" t="s">
        <v>690</v>
      </c>
    </row>
    <row r="306" spans="1:22" s="248" customFormat="1" x14ac:dyDescent="0.25">
      <c r="A306" s="253" t="s">
        <v>1011</v>
      </c>
      <c r="B306" s="254">
        <v>2478</v>
      </c>
      <c r="C306" s="255">
        <v>63803</v>
      </c>
      <c r="D306" s="255">
        <v>66394</v>
      </c>
      <c r="E306" s="255">
        <v>54.16</v>
      </c>
      <c r="F306" s="255">
        <v>56.36</v>
      </c>
      <c r="G306" s="255">
        <v>65.77</v>
      </c>
      <c r="H306" s="255">
        <v>68.45</v>
      </c>
      <c r="I306" s="256" t="s">
        <v>59</v>
      </c>
      <c r="J306" s="256" t="s">
        <v>693</v>
      </c>
      <c r="K306" s="256" t="s">
        <v>59</v>
      </c>
      <c r="L306" s="256" t="s">
        <v>685</v>
      </c>
      <c r="M306" s="256" t="s">
        <v>694</v>
      </c>
      <c r="N306" s="256"/>
      <c r="O306" s="256" t="s">
        <v>686</v>
      </c>
      <c r="P306" s="256" t="s">
        <v>687</v>
      </c>
      <c r="Q306" s="256" t="s">
        <v>712</v>
      </c>
      <c r="R306" s="248" t="s">
        <v>1011</v>
      </c>
      <c r="S306" s="248" t="s">
        <v>227</v>
      </c>
      <c r="T306" s="248" t="s">
        <v>698</v>
      </c>
      <c r="U306" s="248">
        <v>2494</v>
      </c>
      <c r="V306" s="248" t="s">
        <v>699</v>
      </c>
    </row>
    <row r="307" spans="1:22" s="248" customFormat="1" x14ac:dyDescent="0.25">
      <c r="A307" s="253" t="s">
        <v>1012</v>
      </c>
      <c r="B307" s="254">
        <v>1019</v>
      </c>
      <c r="C307" s="255">
        <v>0</v>
      </c>
      <c r="D307" s="255">
        <v>49924.55</v>
      </c>
      <c r="E307" s="255">
        <v>0</v>
      </c>
      <c r="F307" s="255">
        <v>11.5</v>
      </c>
      <c r="G307" s="255">
        <v>0</v>
      </c>
      <c r="H307" s="255">
        <v>44.5</v>
      </c>
      <c r="I307" s="256" t="s">
        <v>692</v>
      </c>
      <c r="J307" s="256" t="s">
        <v>693</v>
      </c>
      <c r="K307" s="256"/>
      <c r="L307" s="256"/>
      <c r="M307" s="256"/>
      <c r="N307" s="256"/>
      <c r="O307" s="256" t="s">
        <v>686</v>
      </c>
      <c r="P307" s="256" t="s">
        <v>687</v>
      </c>
      <c r="Q307" s="256" t="s">
        <v>712</v>
      </c>
      <c r="R307" s="248" t="s">
        <v>1012</v>
      </c>
      <c r="S307" s="248" t="s">
        <v>200</v>
      </c>
      <c r="T307" s="248" t="s">
        <v>705</v>
      </c>
      <c r="U307" s="248">
        <v>996</v>
      </c>
      <c r="V307" s="248" t="s">
        <v>699</v>
      </c>
    </row>
    <row r="308" spans="1:22" s="248" customFormat="1" x14ac:dyDescent="0.25">
      <c r="A308" s="253" t="s">
        <v>1013</v>
      </c>
      <c r="B308" s="254">
        <v>651</v>
      </c>
      <c r="C308" s="255">
        <v>0</v>
      </c>
      <c r="D308" s="255">
        <v>0</v>
      </c>
      <c r="E308" s="255">
        <v>0</v>
      </c>
      <c r="F308" s="255">
        <v>0</v>
      </c>
      <c r="G308" s="255">
        <v>0</v>
      </c>
      <c r="H308" s="255">
        <v>0</v>
      </c>
      <c r="I308" s="256" t="s">
        <v>692</v>
      </c>
      <c r="J308" s="256" t="s">
        <v>693</v>
      </c>
      <c r="K308" s="256" t="s">
        <v>694</v>
      </c>
      <c r="L308" s="256"/>
      <c r="M308" s="256" t="s">
        <v>694</v>
      </c>
      <c r="N308" s="256"/>
      <c r="O308" s="256" t="s">
        <v>686</v>
      </c>
      <c r="P308" s="256" t="s">
        <v>687</v>
      </c>
      <c r="Q308" s="256" t="s">
        <v>688</v>
      </c>
      <c r="R308" s="248" t="s">
        <v>1014</v>
      </c>
      <c r="S308" s="248" t="s">
        <v>185</v>
      </c>
      <c r="T308" s="248" t="s">
        <v>702</v>
      </c>
      <c r="U308" s="248">
        <v>598</v>
      </c>
      <c r="V308" s="248" t="s">
        <v>699</v>
      </c>
    </row>
    <row r="309" spans="1:22" s="248" customFormat="1" x14ac:dyDescent="0.25">
      <c r="A309" s="253" t="s">
        <v>1015</v>
      </c>
      <c r="B309" s="254">
        <v>113</v>
      </c>
      <c r="C309" s="255">
        <v>0</v>
      </c>
      <c r="D309" s="255">
        <v>0</v>
      </c>
      <c r="E309" s="255">
        <v>0</v>
      </c>
      <c r="F309" s="255">
        <v>0</v>
      </c>
      <c r="G309" s="255">
        <v>0</v>
      </c>
      <c r="H309" s="255">
        <v>0</v>
      </c>
      <c r="I309" s="256"/>
      <c r="J309" s="256"/>
      <c r="K309" s="256"/>
      <c r="L309" s="256"/>
      <c r="M309" s="256"/>
      <c r="N309" s="256"/>
      <c r="O309" s="256" t="s">
        <v>686</v>
      </c>
      <c r="P309" s="256" t="s">
        <v>686</v>
      </c>
      <c r="Q309" s="256"/>
      <c r="R309" s="248" t="s">
        <v>1016</v>
      </c>
      <c r="S309" s="248" t="s">
        <v>226</v>
      </c>
      <c r="T309" s="248" t="s">
        <v>762</v>
      </c>
      <c r="U309" s="248">
        <v>127</v>
      </c>
      <c r="V309" s="248" t="s">
        <v>699</v>
      </c>
    </row>
    <row r="310" spans="1:22" s="248" customFormat="1" x14ac:dyDescent="0.25">
      <c r="A310" s="253" t="s">
        <v>1017</v>
      </c>
      <c r="B310" s="254">
        <v>117</v>
      </c>
      <c r="C310" s="255">
        <v>0</v>
      </c>
      <c r="D310" s="255">
        <v>0</v>
      </c>
      <c r="E310" s="255">
        <v>0</v>
      </c>
      <c r="F310" s="255">
        <v>0</v>
      </c>
      <c r="G310" s="255">
        <v>0</v>
      </c>
      <c r="H310" s="255">
        <v>0</v>
      </c>
      <c r="I310" s="256"/>
      <c r="J310" s="256"/>
      <c r="K310" s="256"/>
      <c r="L310" s="256"/>
      <c r="M310" s="256"/>
      <c r="N310" s="256"/>
      <c r="O310" s="256" t="s">
        <v>686</v>
      </c>
      <c r="P310" s="256" t="s">
        <v>686</v>
      </c>
      <c r="Q310" s="256"/>
      <c r="R310" s="248" t="s">
        <v>1018</v>
      </c>
      <c r="S310" s="248" t="s">
        <v>155</v>
      </c>
      <c r="T310" s="248" t="s">
        <v>702</v>
      </c>
      <c r="U310" s="248">
        <v>84</v>
      </c>
      <c r="V310" s="248" t="s">
        <v>699</v>
      </c>
    </row>
    <row r="311" spans="1:22" s="248" customFormat="1" x14ac:dyDescent="0.25">
      <c r="A311" s="253" t="s">
        <v>1019</v>
      </c>
      <c r="B311" s="254">
        <v>11393</v>
      </c>
      <c r="C311" s="255">
        <v>443400.26</v>
      </c>
      <c r="D311" s="255">
        <v>118803.58</v>
      </c>
      <c r="E311" s="255">
        <v>108</v>
      </c>
      <c r="F311" s="255">
        <v>29</v>
      </c>
      <c r="G311" s="255">
        <v>141</v>
      </c>
      <c r="H311" s="255">
        <v>38</v>
      </c>
      <c r="I311" s="256" t="s">
        <v>59</v>
      </c>
      <c r="J311" s="256" t="s">
        <v>693</v>
      </c>
      <c r="K311" s="256"/>
      <c r="L311" s="256"/>
      <c r="M311" s="256"/>
      <c r="N311" s="256"/>
      <c r="O311" s="256" t="s">
        <v>686</v>
      </c>
      <c r="P311" s="256" t="s">
        <v>687</v>
      </c>
      <c r="Q311" s="256" t="s">
        <v>712</v>
      </c>
      <c r="R311" s="248" t="s">
        <v>1019</v>
      </c>
      <c r="S311" s="248" t="s">
        <v>152</v>
      </c>
      <c r="T311" s="248" t="s">
        <v>698</v>
      </c>
      <c r="U311" s="248">
        <v>9187</v>
      </c>
      <c r="V311" s="248" t="s">
        <v>718</v>
      </c>
    </row>
    <row r="312" spans="1:22" s="248" customFormat="1" x14ac:dyDescent="0.25">
      <c r="A312" s="253" t="s">
        <v>1020</v>
      </c>
      <c r="B312" s="254">
        <v>220</v>
      </c>
      <c r="C312" s="255">
        <v>0</v>
      </c>
      <c r="D312" s="255">
        <v>0</v>
      </c>
      <c r="E312" s="255">
        <v>0</v>
      </c>
      <c r="F312" s="255">
        <v>0</v>
      </c>
      <c r="G312" s="255">
        <v>0</v>
      </c>
      <c r="H312" s="255">
        <v>0</v>
      </c>
      <c r="I312" s="256" t="s">
        <v>692</v>
      </c>
      <c r="J312" s="256" t="s">
        <v>693</v>
      </c>
      <c r="K312" s="256"/>
      <c r="L312" s="256"/>
      <c r="M312" s="256"/>
      <c r="N312" s="256"/>
      <c r="O312" s="256" t="s">
        <v>686</v>
      </c>
      <c r="P312" s="256" t="s">
        <v>687</v>
      </c>
      <c r="Q312" s="256" t="s">
        <v>701</v>
      </c>
      <c r="R312" s="248" t="s">
        <v>1020</v>
      </c>
      <c r="S312" s="248" t="s">
        <v>217</v>
      </c>
      <c r="T312" s="248" t="s">
        <v>705</v>
      </c>
      <c r="U312" s="248">
        <v>243</v>
      </c>
      <c r="V312" s="248" t="s">
        <v>699</v>
      </c>
    </row>
    <row r="313" spans="1:22" s="248" customFormat="1" x14ac:dyDescent="0.25">
      <c r="A313" s="253" t="s">
        <v>1021</v>
      </c>
      <c r="B313" s="254">
        <v>441</v>
      </c>
      <c r="C313" s="255">
        <v>0</v>
      </c>
      <c r="D313" s="255">
        <v>0</v>
      </c>
      <c r="E313" s="255">
        <v>0</v>
      </c>
      <c r="F313" s="255">
        <v>0</v>
      </c>
      <c r="G313" s="255">
        <v>0</v>
      </c>
      <c r="H313" s="255">
        <v>0</v>
      </c>
      <c r="I313" s="256" t="s">
        <v>692</v>
      </c>
      <c r="J313" s="256" t="s">
        <v>693</v>
      </c>
      <c r="K313" s="256"/>
      <c r="L313" s="256"/>
      <c r="M313" s="256"/>
      <c r="N313" s="256"/>
      <c r="O313" s="256" t="s">
        <v>686</v>
      </c>
      <c r="P313" s="256" t="s">
        <v>687</v>
      </c>
      <c r="Q313" s="256" t="s">
        <v>688</v>
      </c>
      <c r="R313" s="248" t="s">
        <v>1021</v>
      </c>
      <c r="S313" s="248" t="s">
        <v>199</v>
      </c>
      <c r="T313" s="248" t="s">
        <v>689</v>
      </c>
      <c r="U313" s="248">
        <v>533</v>
      </c>
      <c r="V313" s="248" t="s">
        <v>699</v>
      </c>
    </row>
    <row r="314" spans="1:22" s="248" customFormat="1" x14ac:dyDescent="0.25">
      <c r="A314" s="253" t="s">
        <v>1022</v>
      </c>
      <c r="B314" s="254">
        <v>133</v>
      </c>
      <c r="C314" s="255">
        <v>0</v>
      </c>
      <c r="D314" s="255">
        <v>0</v>
      </c>
      <c r="E314" s="255">
        <v>0</v>
      </c>
      <c r="F314" s="255">
        <v>0</v>
      </c>
      <c r="G314" s="255">
        <v>0</v>
      </c>
      <c r="H314" s="255">
        <v>0</v>
      </c>
      <c r="I314" s="256"/>
      <c r="J314" s="256"/>
      <c r="K314" s="256"/>
      <c r="L314" s="256"/>
      <c r="M314" s="256"/>
      <c r="N314" s="256"/>
      <c r="O314" s="256" t="s">
        <v>686</v>
      </c>
      <c r="P314" s="256" t="s">
        <v>686</v>
      </c>
      <c r="Q314" s="256"/>
      <c r="R314" s="248" t="s">
        <v>1022</v>
      </c>
      <c r="S314" s="248" t="s">
        <v>238</v>
      </c>
      <c r="T314" s="248" t="s">
        <v>782</v>
      </c>
      <c r="U314" s="248">
        <v>168</v>
      </c>
      <c r="V314" s="248" t="s">
        <v>699</v>
      </c>
    </row>
    <row r="315" spans="1:22" s="248" customFormat="1" x14ac:dyDescent="0.25">
      <c r="A315" s="253" t="s">
        <v>1023</v>
      </c>
      <c r="B315" s="254">
        <v>822</v>
      </c>
      <c r="C315" s="255">
        <v>44691</v>
      </c>
      <c r="D315" s="255">
        <v>17466</v>
      </c>
      <c r="E315" s="255">
        <v>119.176</v>
      </c>
      <c r="F315" s="255">
        <v>46.576000000000001</v>
      </c>
      <c r="G315" s="255">
        <v>161.37</v>
      </c>
      <c r="H315" s="255">
        <v>63.07</v>
      </c>
      <c r="I315" s="256" t="s">
        <v>59</v>
      </c>
      <c r="J315" s="256" t="s">
        <v>693</v>
      </c>
      <c r="K315" s="256" t="s">
        <v>59</v>
      </c>
      <c r="L315" s="256" t="s">
        <v>693</v>
      </c>
      <c r="M315" s="256" t="s">
        <v>694</v>
      </c>
      <c r="N315" s="256" t="s">
        <v>707</v>
      </c>
      <c r="O315" s="256" t="s">
        <v>686</v>
      </c>
      <c r="P315" s="256" t="s">
        <v>687</v>
      </c>
      <c r="Q315" s="256" t="s">
        <v>701</v>
      </c>
      <c r="R315" s="248" t="s">
        <v>1023</v>
      </c>
      <c r="S315" s="248" t="s">
        <v>212</v>
      </c>
      <c r="T315" s="248" t="s">
        <v>735</v>
      </c>
      <c r="U315" s="248">
        <v>875</v>
      </c>
      <c r="V315" s="248" t="s">
        <v>699</v>
      </c>
    </row>
    <row r="316" spans="1:22" s="248" customFormat="1" x14ac:dyDescent="0.25">
      <c r="A316" s="253" t="s">
        <v>1024</v>
      </c>
      <c r="B316" s="254">
        <v>3073</v>
      </c>
      <c r="C316" s="255">
        <v>161104</v>
      </c>
      <c r="D316" s="255">
        <v>0</v>
      </c>
      <c r="E316" s="255">
        <v>136</v>
      </c>
      <c r="F316" s="255">
        <v>0</v>
      </c>
      <c r="G316" s="255">
        <v>124</v>
      </c>
      <c r="H316" s="255">
        <v>0</v>
      </c>
      <c r="I316" s="256" t="s">
        <v>692</v>
      </c>
      <c r="J316" s="256" t="s">
        <v>693</v>
      </c>
      <c r="K316" s="256"/>
      <c r="L316" s="256"/>
      <c r="M316" s="256"/>
      <c r="N316" s="256"/>
      <c r="O316" s="256" t="s">
        <v>686</v>
      </c>
      <c r="P316" s="256" t="s">
        <v>687</v>
      </c>
      <c r="Q316" s="256" t="s">
        <v>721</v>
      </c>
      <c r="R316" s="248" t="s">
        <v>1024</v>
      </c>
      <c r="S316" s="248" t="s">
        <v>164</v>
      </c>
      <c r="T316" s="248" t="s">
        <v>702</v>
      </c>
      <c r="U316" s="248">
        <v>3121</v>
      </c>
      <c r="V316" s="248" t="s">
        <v>690</v>
      </c>
    </row>
    <row r="317" spans="1:22" s="248" customFormat="1" x14ac:dyDescent="0.25">
      <c r="A317" s="253" t="s">
        <v>1025</v>
      </c>
      <c r="B317" s="254">
        <v>4679</v>
      </c>
      <c r="C317" s="255">
        <v>218260</v>
      </c>
      <c r="D317" s="255">
        <v>0</v>
      </c>
      <c r="E317" s="255">
        <v>7.5</v>
      </c>
      <c r="F317" s="255">
        <v>0</v>
      </c>
      <c r="G317" s="255">
        <v>0</v>
      </c>
      <c r="H317" s="255">
        <v>0</v>
      </c>
      <c r="I317" s="256"/>
      <c r="J317" s="256"/>
      <c r="K317" s="256"/>
      <c r="L317" s="256"/>
      <c r="M317" s="256"/>
      <c r="N317" s="256"/>
      <c r="O317" s="256" t="s">
        <v>686</v>
      </c>
      <c r="P317" s="256" t="s">
        <v>686</v>
      </c>
      <c r="Q317" s="256"/>
      <c r="R317" s="248" t="s">
        <v>1025</v>
      </c>
      <c r="S317" s="248" t="s">
        <v>178</v>
      </c>
      <c r="T317" s="248" t="s">
        <v>698</v>
      </c>
      <c r="U317" s="248">
        <v>4457</v>
      </c>
      <c r="V317" s="248" t="s">
        <v>690</v>
      </c>
    </row>
    <row r="318" spans="1:22" s="248" customFormat="1" x14ac:dyDescent="0.25">
      <c r="A318" s="253" t="s">
        <v>1026</v>
      </c>
      <c r="B318" s="254">
        <v>6802</v>
      </c>
      <c r="C318" s="255">
        <v>0</v>
      </c>
      <c r="D318" s="255">
        <v>0</v>
      </c>
      <c r="E318" s="255">
        <v>0</v>
      </c>
      <c r="F318" s="255">
        <v>0</v>
      </c>
      <c r="G318" s="255">
        <v>0</v>
      </c>
      <c r="H318" s="255">
        <v>0</v>
      </c>
      <c r="I318" s="256"/>
      <c r="J318" s="256"/>
      <c r="K318" s="256"/>
      <c r="L318" s="256"/>
      <c r="M318" s="256"/>
      <c r="N318" s="256"/>
      <c r="O318" s="256" t="s">
        <v>686</v>
      </c>
      <c r="P318" s="256" t="s">
        <v>686</v>
      </c>
      <c r="Q318" s="256"/>
      <c r="R318" s="248" t="s">
        <v>1026</v>
      </c>
      <c r="S318" s="257" t="s">
        <v>194</v>
      </c>
      <c r="T318" s="248" t="s">
        <v>722</v>
      </c>
      <c r="U318" s="248">
        <v>6334</v>
      </c>
      <c r="V318" s="248" t="s">
        <v>718</v>
      </c>
    </row>
    <row r="319" spans="1:22" s="248" customFormat="1" x14ac:dyDescent="0.25">
      <c r="A319" s="253" t="s">
        <v>1027</v>
      </c>
      <c r="B319" s="254">
        <v>166</v>
      </c>
      <c r="C319" s="255">
        <v>0</v>
      </c>
      <c r="D319" s="255">
        <v>0</v>
      </c>
      <c r="E319" s="255">
        <v>0</v>
      </c>
      <c r="F319" s="255">
        <v>0</v>
      </c>
      <c r="G319" s="255">
        <v>0</v>
      </c>
      <c r="H319" s="255">
        <v>0</v>
      </c>
      <c r="I319" s="256"/>
      <c r="J319" s="256"/>
      <c r="K319" s="256"/>
      <c r="L319" s="256"/>
      <c r="M319" s="256"/>
      <c r="N319" s="256"/>
      <c r="O319" s="256" t="s">
        <v>686</v>
      </c>
      <c r="P319" s="256" t="s">
        <v>686</v>
      </c>
      <c r="Q319" s="256"/>
      <c r="R319" s="248" t="s">
        <v>1027</v>
      </c>
      <c r="S319" s="248" t="s">
        <v>167</v>
      </c>
      <c r="T319" s="248" t="s">
        <v>698</v>
      </c>
      <c r="U319" s="248">
        <v>115</v>
      </c>
      <c r="V319" s="248" t="s">
        <v>699</v>
      </c>
    </row>
    <row r="320" spans="1:22" s="248" customFormat="1" x14ac:dyDescent="0.25">
      <c r="A320" s="253" t="s">
        <v>1028</v>
      </c>
      <c r="B320" s="254">
        <v>2639</v>
      </c>
      <c r="C320" s="255">
        <v>0</v>
      </c>
      <c r="D320" s="255">
        <v>0</v>
      </c>
      <c r="E320" s="255">
        <v>0</v>
      </c>
      <c r="F320" s="255">
        <v>0</v>
      </c>
      <c r="G320" s="255">
        <v>0</v>
      </c>
      <c r="H320" s="255">
        <v>0</v>
      </c>
      <c r="I320" s="256"/>
      <c r="J320" s="256"/>
      <c r="K320" s="256"/>
      <c r="L320" s="256"/>
      <c r="M320" s="256"/>
      <c r="N320" s="256"/>
      <c r="O320" s="256" t="s">
        <v>686</v>
      </c>
      <c r="P320" s="256" t="s">
        <v>686</v>
      </c>
      <c r="Q320" s="256"/>
      <c r="R320" s="248" t="s">
        <v>1028</v>
      </c>
      <c r="S320" s="248" t="s">
        <v>237</v>
      </c>
      <c r="T320" s="248" t="s">
        <v>702</v>
      </c>
      <c r="U320" s="248">
        <v>2401</v>
      </c>
      <c r="V320" s="248" t="s">
        <v>699</v>
      </c>
    </row>
    <row r="321" spans="1:22" s="248" customFormat="1" x14ac:dyDescent="0.25">
      <c r="A321" s="253" t="s">
        <v>1029</v>
      </c>
      <c r="B321" s="254">
        <v>440</v>
      </c>
      <c r="C321" s="255">
        <v>28223.65</v>
      </c>
      <c r="D321" s="255">
        <v>6960.44</v>
      </c>
      <c r="E321" s="255">
        <v>102.63145454545455</v>
      </c>
      <c r="F321" s="255">
        <v>25.310690909090908</v>
      </c>
      <c r="G321" s="255">
        <v>0</v>
      </c>
      <c r="H321" s="255">
        <v>0</v>
      </c>
      <c r="I321" s="256" t="s">
        <v>692</v>
      </c>
      <c r="J321" s="256" t="s">
        <v>693</v>
      </c>
      <c r="K321" s="256" t="s">
        <v>740</v>
      </c>
      <c r="L321" s="256" t="s">
        <v>693</v>
      </c>
      <c r="M321" s="256"/>
      <c r="N321" s="256"/>
      <c r="O321" s="256" t="s">
        <v>686</v>
      </c>
      <c r="P321" s="256" t="s">
        <v>687</v>
      </c>
      <c r="Q321" s="256"/>
      <c r="R321" s="248" t="s">
        <v>1029</v>
      </c>
      <c r="S321" s="248" t="s">
        <v>217</v>
      </c>
      <c r="T321" s="248" t="s">
        <v>705</v>
      </c>
      <c r="U321" s="248">
        <v>366</v>
      </c>
      <c r="V321" s="248" t="s">
        <v>699</v>
      </c>
    </row>
    <row r="322" spans="1:22" s="248" customFormat="1" x14ac:dyDescent="0.25">
      <c r="A322" s="253" t="s">
        <v>1030</v>
      </c>
      <c r="B322" s="254">
        <v>22722</v>
      </c>
      <c r="C322" s="255">
        <v>0</v>
      </c>
      <c r="D322" s="255">
        <v>0</v>
      </c>
      <c r="E322" s="255">
        <v>0</v>
      </c>
      <c r="F322" s="255">
        <v>0</v>
      </c>
      <c r="G322" s="255">
        <v>0</v>
      </c>
      <c r="H322" s="255">
        <v>0</v>
      </c>
      <c r="I322" s="256" t="s">
        <v>692</v>
      </c>
      <c r="J322" s="256" t="s">
        <v>693</v>
      </c>
      <c r="K322" s="256" t="s">
        <v>694</v>
      </c>
      <c r="L322" s="256"/>
      <c r="M322" s="256" t="s">
        <v>694</v>
      </c>
      <c r="N322" s="256"/>
      <c r="O322" s="256" t="s">
        <v>686</v>
      </c>
      <c r="P322" s="256" t="s">
        <v>687</v>
      </c>
      <c r="Q322" s="256" t="s">
        <v>701</v>
      </c>
      <c r="R322" s="248" t="s">
        <v>1030</v>
      </c>
      <c r="S322" s="248" t="s">
        <v>1031</v>
      </c>
      <c r="T322" s="248" t="s">
        <v>702</v>
      </c>
      <c r="U322" s="248">
        <v>20519</v>
      </c>
      <c r="V322" s="248" t="s">
        <v>714</v>
      </c>
    </row>
    <row r="323" spans="1:22" s="248" customFormat="1" x14ac:dyDescent="0.25">
      <c r="A323" s="253" t="s">
        <v>1032</v>
      </c>
      <c r="B323" s="254">
        <v>728</v>
      </c>
      <c r="C323" s="255">
        <v>19336</v>
      </c>
      <c r="D323" s="255">
        <v>0</v>
      </c>
      <c r="E323" s="255">
        <v>148.74</v>
      </c>
      <c r="F323" s="255">
        <v>0</v>
      </c>
      <c r="G323" s="255">
        <v>114.48</v>
      </c>
      <c r="H323" s="255">
        <v>0</v>
      </c>
      <c r="I323" s="256" t="s">
        <v>692</v>
      </c>
      <c r="J323" s="256" t="s">
        <v>693</v>
      </c>
      <c r="K323" s="256"/>
      <c r="L323" s="256"/>
      <c r="M323" s="256"/>
      <c r="N323" s="256"/>
      <c r="O323" s="256" t="s">
        <v>686</v>
      </c>
      <c r="P323" s="256" t="s">
        <v>687</v>
      </c>
      <c r="Q323" s="256" t="s">
        <v>701</v>
      </c>
      <c r="R323" s="248" t="s">
        <v>1032</v>
      </c>
      <c r="S323" s="248" t="s">
        <v>232</v>
      </c>
      <c r="T323" s="248" t="s">
        <v>702</v>
      </c>
      <c r="U323" s="248">
        <v>677</v>
      </c>
      <c r="V323" s="248" t="s">
        <v>699</v>
      </c>
    </row>
    <row r="324" spans="1:22" s="248" customFormat="1" x14ac:dyDescent="0.25">
      <c r="A324" s="253" t="s">
        <v>1033</v>
      </c>
      <c r="B324" s="254">
        <v>5051</v>
      </c>
      <c r="C324" s="255">
        <v>161962.79999999999</v>
      </c>
      <c r="D324" s="255">
        <v>0</v>
      </c>
      <c r="E324" s="255">
        <v>0</v>
      </c>
      <c r="F324" s="255">
        <v>0</v>
      </c>
      <c r="G324" s="255">
        <v>120.52</v>
      </c>
      <c r="H324" s="255">
        <v>0</v>
      </c>
      <c r="I324" s="256" t="s">
        <v>692</v>
      </c>
      <c r="J324" s="256" t="s">
        <v>693</v>
      </c>
      <c r="K324" s="256" t="s">
        <v>694</v>
      </c>
      <c r="L324" s="256"/>
      <c r="M324" s="256" t="s">
        <v>694</v>
      </c>
      <c r="N324" s="256"/>
      <c r="O324" s="256" t="s">
        <v>686</v>
      </c>
      <c r="P324" s="256" t="s">
        <v>687</v>
      </c>
      <c r="Q324" s="256" t="s">
        <v>688</v>
      </c>
      <c r="R324" s="248" t="s">
        <v>1033</v>
      </c>
      <c r="S324" s="248" t="s">
        <v>179</v>
      </c>
      <c r="T324" s="248" t="s">
        <v>754</v>
      </c>
      <c r="U324" s="248">
        <v>4547</v>
      </c>
      <c r="V324" s="248" t="s">
        <v>690</v>
      </c>
    </row>
    <row r="325" spans="1:22" s="248" customFormat="1" x14ac:dyDescent="0.25">
      <c r="A325" s="253" t="s">
        <v>1034</v>
      </c>
      <c r="B325" s="254">
        <v>224</v>
      </c>
      <c r="C325" s="255">
        <v>0</v>
      </c>
      <c r="D325" s="255">
        <v>0</v>
      </c>
      <c r="E325" s="255">
        <v>0</v>
      </c>
      <c r="F325" s="255">
        <v>0</v>
      </c>
      <c r="G325" s="255">
        <v>0</v>
      </c>
      <c r="H325" s="255">
        <v>0</v>
      </c>
      <c r="I325" s="256"/>
      <c r="J325" s="256"/>
      <c r="K325" s="256"/>
      <c r="L325" s="256"/>
      <c r="M325" s="256"/>
      <c r="N325" s="256"/>
      <c r="O325" s="256" t="s">
        <v>686</v>
      </c>
      <c r="P325" s="256" t="s">
        <v>686</v>
      </c>
      <c r="Q325" s="256"/>
      <c r="R325" s="248" t="s">
        <v>1034</v>
      </c>
      <c r="S325" s="248" t="s">
        <v>212</v>
      </c>
      <c r="T325" s="248" t="s">
        <v>735</v>
      </c>
      <c r="U325" s="248">
        <v>299</v>
      </c>
      <c r="V325" s="248" t="s">
        <v>699</v>
      </c>
    </row>
    <row r="326" spans="1:22" s="248" customFormat="1" x14ac:dyDescent="0.25">
      <c r="A326" s="253" t="s">
        <v>1035</v>
      </c>
      <c r="B326" s="254">
        <v>32797</v>
      </c>
      <c r="C326" s="255">
        <v>0</v>
      </c>
      <c r="D326" s="255">
        <v>0</v>
      </c>
      <c r="E326" s="255">
        <v>0</v>
      </c>
      <c r="F326" s="255">
        <v>0</v>
      </c>
      <c r="G326" s="255">
        <v>0</v>
      </c>
      <c r="H326" s="255">
        <v>0</v>
      </c>
      <c r="I326" s="256" t="s">
        <v>692</v>
      </c>
      <c r="J326" s="256" t="s">
        <v>693</v>
      </c>
      <c r="K326" s="256" t="s">
        <v>692</v>
      </c>
      <c r="L326" s="256" t="s">
        <v>741</v>
      </c>
      <c r="M326" s="256" t="s">
        <v>692</v>
      </c>
      <c r="N326" s="256" t="s">
        <v>741</v>
      </c>
      <c r="O326" s="256" t="s">
        <v>686</v>
      </c>
      <c r="P326" s="256" t="s">
        <v>687</v>
      </c>
      <c r="Q326" s="256" t="s">
        <v>712</v>
      </c>
      <c r="R326" s="248" t="s">
        <v>1035</v>
      </c>
      <c r="S326" s="248" t="s">
        <v>237</v>
      </c>
      <c r="T326" s="248" t="s">
        <v>702</v>
      </c>
      <c r="U326" s="248">
        <v>35966</v>
      </c>
      <c r="V326" s="248" t="s">
        <v>714</v>
      </c>
    </row>
    <row r="327" spans="1:22" s="248" customFormat="1" x14ac:dyDescent="0.25">
      <c r="A327" s="253" t="s">
        <v>6</v>
      </c>
      <c r="B327" s="254">
        <v>723</v>
      </c>
      <c r="C327" s="255">
        <v>60780.34</v>
      </c>
      <c r="D327" s="255">
        <v>11239.19</v>
      </c>
      <c r="E327" s="255">
        <v>91.81</v>
      </c>
      <c r="F327" s="255">
        <v>16.98</v>
      </c>
      <c r="G327" s="255">
        <v>235.51</v>
      </c>
      <c r="H327" s="255">
        <v>43</v>
      </c>
      <c r="I327" s="256" t="s">
        <v>59</v>
      </c>
      <c r="J327" s="256" t="s">
        <v>693</v>
      </c>
      <c r="K327" s="256"/>
      <c r="L327" s="256"/>
      <c r="M327" s="256"/>
      <c r="N327" s="256"/>
      <c r="O327" s="256" t="s">
        <v>686</v>
      </c>
      <c r="P327" s="256" t="s">
        <v>687</v>
      </c>
      <c r="Q327" s="256" t="s">
        <v>688</v>
      </c>
      <c r="R327" s="248" t="s">
        <v>6</v>
      </c>
      <c r="S327" s="257" t="s">
        <v>162</v>
      </c>
      <c r="T327" s="248" t="s">
        <v>722</v>
      </c>
      <c r="U327" s="248">
        <v>730</v>
      </c>
      <c r="V327" s="248" t="s">
        <v>699</v>
      </c>
    </row>
    <row r="328" spans="1:22" s="248" customFormat="1" x14ac:dyDescent="0.25">
      <c r="A328" s="253" t="s">
        <v>1036</v>
      </c>
      <c r="B328" s="254">
        <v>311</v>
      </c>
      <c r="C328" s="255">
        <v>0</v>
      </c>
      <c r="D328" s="255">
        <v>0</v>
      </c>
      <c r="E328" s="255">
        <v>0</v>
      </c>
      <c r="F328" s="255">
        <v>0</v>
      </c>
      <c r="G328" s="255">
        <v>0</v>
      </c>
      <c r="H328" s="255">
        <v>0</v>
      </c>
      <c r="I328" s="256"/>
      <c r="J328" s="256"/>
      <c r="K328" s="256"/>
      <c r="L328" s="256"/>
      <c r="M328" s="256"/>
      <c r="N328" s="256"/>
      <c r="O328" s="256" t="s">
        <v>686</v>
      </c>
      <c r="P328" s="256" t="s">
        <v>686</v>
      </c>
      <c r="Q328" s="256"/>
      <c r="R328" s="248" t="s">
        <v>1036</v>
      </c>
      <c r="S328" s="248" t="s">
        <v>173</v>
      </c>
      <c r="T328" s="248" t="s">
        <v>751</v>
      </c>
      <c r="U328" s="248">
        <v>315</v>
      </c>
      <c r="V328" s="248" t="s">
        <v>699</v>
      </c>
    </row>
    <row r="329" spans="1:22" s="248" customFormat="1" x14ac:dyDescent="0.25">
      <c r="A329" s="253" t="s">
        <v>1037</v>
      </c>
      <c r="B329" s="254">
        <v>32711</v>
      </c>
      <c r="C329" s="255">
        <v>503990</v>
      </c>
      <c r="D329" s="255">
        <v>209208</v>
      </c>
      <c r="E329" s="255">
        <v>48</v>
      </c>
      <c r="F329" s="255">
        <v>19.920000000000002</v>
      </c>
      <c r="G329" s="255">
        <v>41.67</v>
      </c>
      <c r="H329" s="255">
        <v>17.29</v>
      </c>
      <c r="I329" s="256" t="s">
        <v>59</v>
      </c>
      <c r="J329" s="256" t="s">
        <v>693</v>
      </c>
      <c r="K329" s="256" t="s">
        <v>694</v>
      </c>
      <c r="L329" s="256"/>
      <c r="M329" s="256" t="s">
        <v>694</v>
      </c>
      <c r="N329" s="256"/>
      <c r="O329" s="256" t="s">
        <v>686</v>
      </c>
      <c r="P329" s="256" t="s">
        <v>687</v>
      </c>
      <c r="Q329" s="256" t="s">
        <v>712</v>
      </c>
      <c r="R329" s="248" t="s">
        <v>1037</v>
      </c>
      <c r="S329" s="248" t="s">
        <v>197</v>
      </c>
      <c r="T329" s="248" t="s">
        <v>702</v>
      </c>
      <c r="U329" s="248">
        <v>27628</v>
      </c>
      <c r="V329" s="248" t="s">
        <v>714</v>
      </c>
    </row>
    <row r="330" spans="1:22" s="248" customFormat="1" x14ac:dyDescent="0.25">
      <c r="A330" s="253" t="s">
        <v>1038</v>
      </c>
      <c r="B330" s="254">
        <v>8661</v>
      </c>
      <c r="C330" s="255">
        <v>345962.71</v>
      </c>
      <c r="D330" s="255">
        <v>210572.33</v>
      </c>
      <c r="E330" s="255">
        <v>87.54</v>
      </c>
      <c r="F330" s="255">
        <v>53.28</v>
      </c>
      <c r="G330" s="255">
        <v>64.98</v>
      </c>
      <c r="H330" s="255">
        <v>39.549999999999997</v>
      </c>
      <c r="I330" s="256" t="s">
        <v>692</v>
      </c>
      <c r="J330" s="256" t="s">
        <v>693</v>
      </c>
      <c r="K330" s="256" t="s">
        <v>694</v>
      </c>
      <c r="L330" s="256" t="s">
        <v>707</v>
      </c>
      <c r="M330" s="256" t="s">
        <v>694</v>
      </c>
      <c r="N330" s="256" t="s">
        <v>707</v>
      </c>
      <c r="O330" s="256" t="s">
        <v>686</v>
      </c>
      <c r="P330" s="256" t="s">
        <v>687</v>
      </c>
      <c r="Q330" s="256" t="s">
        <v>701</v>
      </c>
      <c r="R330" s="248" t="s">
        <v>1038</v>
      </c>
      <c r="S330" s="248" t="s">
        <v>166</v>
      </c>
      <c r="T330" s="248" t="s">
        <v>705</v>
      </c>
      <c r="U330" s="248">
        <v>8691</v>
      </c>
      <c r="V330" s="248" t="s">
        <v>718</v>
      </c>
    </row>
    <row r="331" spans="1:22" s="248" customFormat="1" x14ac:dyDescent="0.25">
      <c r="A331" s="253" t="s">
        <v>1039</v>
      </c>
      <c r="B331" s="254">
        <v>16918</v>
      </c>
      <c r="C331" s="255">
        <v>573775</v>
      </c>
      <c r="D331" s="255">
        <v>0</v>
      </c>
      <c r="E331" s="255">
        <v>72.430000000000007</v>
      </c>
      <c r="F331" s="255">
        <v>0</v>
      </c>
      <c r="G331" s="255">
        <v>93.6</v>
      </c>
      <c r="H331" s="255">
        <v>0</v>
      </c>
      <c r="I331" s="256" t="s">
        <v>59</v>
      </c>
      <c r="J331" s="256" t="s">
        <v>693</v>
      </c>
      <c r="K331" s="256" t="s">
        <v>59</v>
      </c>
      <c r="L331" s="256" t="s">
        <v>741</v>
      </c>
      <c r="M331" s="256" t="s">
        <v>692</v>
      </c>
      <c r="N331" s="256" t="s">
        <v>741</v>
      </c>
      <c r="O331" s="256" t="s">
        <v>687</v>
      </c>
      <c r="P331" s="256" t="s">
        <v>686</v>
      </c>
      <c r="Q331" s="256" t="s">
        <v>695</v>
      </c>
      <c r="R331" s="248" t="s">
        <v>1039</v>
      </c>
      <c r="S331" s="248" t="s">
        <v>163</v>
      </c>
      <c r="T331" s="248" t="s">
        <v>779</v>
      </c>
      <c r="U331" s="248">
        <v>17097</v>
      </c>
      <c r="V331" s="248" t="s">
        <v>703</v>
      </c>
    </row>
    <row r="332" spans="1:22" s="248" customFormat="1" x14ac:dyDescent="0.25">
      <c r="A332" s="253" t="s">
        <v>1040</v>
      </c>
      <c r="B332" s="254">
        <v>18576</v>
      </c>
      <c r="C332" s="255">
        <v>511302.15</v>
      </c>
      <c r="D332" s="255">
        <v>0</v>
      </c>
      <c r="E332" s="255">
        <v>119.07</v>
      </c>
      <c r="F332" s="255">
        <v>0</v>
      </c>
      <c r="G332" s="255">
        <v>211.23</v>
      </c>
      <c r="H332" s="255">
        <v>0</v>
      </c>
      <c r="I332" s="256" t="s">
        <v>692</v>
      </c>
      <c r="J332" s="256" t="s">
        <v>693</v>
      </c>
      <c r="K332" s="256" t="s">
        <v>694</v>
      </c>
      <c r="L332" s="256"/>
      <c r="M332" s="256" t="s">
        <v>694</v>
      </c>
      <c r="N332" s="256"/>
      <c r="O332" s="256" t="s">
        <v>686</v>
      </c>
      <c r="P332" s="256" t="s">
        <v>687</v>
      </c>
      <c r="Q332" s="256" t="s">
        <v>701</v>
      </c>
      <c r="R332" s="248" t="s">
        <v>1040</v>
      </c>
      <c r="S332" s="248" t="s">
        <v>239</v>
      </c>
      <c r="T332" s="248" t="s">
        <v>689</v>
      </c>
      <c r="U332" s="248">
        <v>14308</v>
      </c>
      <c r="V332" s="248" t="s">
        <v>703</v>
      </c>
    </row>
    <row r="333" spans="1:22" s="248" customFormat="1" x14ac:dyDescent="0.25">
      <c r="A333" s="253" t="s">
        <v>1041</v>
      </c>
      <c r="B333" s="254">
        <v>511</v>
      </c>
      <c r="C333" s="255">
        <v>2670.94</v>
      </c>
      <c r="D333" s="255">
        <v>0</v>
      </c>
      <c r="E333" s="255">
        <v>0</v>
      </c>
      <c r="F333" s="255">
        <v>0</v>
      </c>
      <c r="G333" s="255">
        <v>0</v>
      </c>
      <c r="H333" s="255">
        <v>0</v>
      </c>
      <c r="I333" s="256" t="s">
        <v>692</v>
      </c>
      <c r="J333" s="256" t="s">
        <v>693</v>
      </c>
      <c r="K333" s="256" t="s">
        <v>692</v>
      </c>
      <c r="L333" s="256" t="s">
        <v>693</v>
      </c>
      <c r="M333" s="256" t="s">
        <v>692</v>
      </c>
      <c r="N333" s="256" t="s">
        <v>693</v>
      </c>
      <c r="O333" s="256" t="s">
        <v>686</v>
      </c>
      <c r="P333" s="256" t="s">
        <v>687</v>
      </c>
      <c r="Q333" s="256" t="s">
        <v>688</v>
      </c>
      <c r="R333" s="248" t="s">
        <v>1041</v>
      </c>
      <c r="S333" s="248" t="s">
        <v>155</v>
      </c>
      <c r="T333" s="248" t="s">
        <v>702</v>
      </c>
      <c r="U333" s="248">
        <v>557</v>
      </c>
      <c r="V333" s="248" t="s">
        <v>699</v>
      </c>
    </row>
    <row r="334" spans="1:22" s="248" customFormat="1" x14ac:dyDescent="0.25">
      <c r="A334" s="253" t="s">
        <v>1042</v>
      </c>
      <c r="B334" s="254">
        <v>10388</v>
      </c>
      <c r="C334" s="255">
        <v>679930</v>
      </c>
      <c r="D334" s="255">
        <v>62678</v>
      </c>
      <c r="E334" s="255">
        <v>0</v>
      </c>
      <c r="F334" s="255">
        <v>0</v>
      </c>
      <c r="G334" s="255">
        <v>84.12</v>
      </c>
      <c r="H334" s="255">
        <v>7.75</v>
      </c>
      <c r="I334" s="256" t="s">
        <v>59</v>
      </c>
      <c r="J334" s="256" t="s">
        <v>693</v>
      </c>
      <c r="K334" s="256" t="s">
        <v>59</v>
      </c>
      <c r="L334" s="256" t="s">
        <v>741</v>
      </c>
      <c r="M334" s="256" t="s">
        <v>59</v>
      </c>
      <c r="N334" s="256" t="s">
        <v>741</v>
      </c>
      <c r="O334" s="256" t="s">
        <v>686</v>
      </c>
      <c r="P334" s="256" t="s">
        <v>687</v>
      </c>
      <c r="Q334" s="256" t="s">
        <v>701</v>
      </c>
      <c r="R334" s="248" t="s">
        <v>1042</v>
      </c>
      <c r="S334" s="248" t="s">
        <v>234</v>
      </c>
      <c r="T334" s="248" t="s">
        <v>754</v>
      </c>
      <c r="U334" s="248">
        <v>9477</v>
      </c>
      <c r="V334" s="248" t="s">
        <v>718</v>
      </c>
    </row>
    <row r="335" spans="1:22" s="248" customFormat="1" x14ac:dyDescent="0.25">
      <c r="A335" s="253" t="s">
        <v>1043</v>
      </c>
      <c r="B335" s="254">
        <v>1181</v>
      </c>
      <c r="C335" s="255">
        <v>89500</v>
      </c>
      <c r="D335" s="255">
        <v>0</v>
      </c>
      <c r="E335" s="255">
        <v>168.55</v>
      </c>
      <c r="F335" s="255">
        <v>0</v>
      </c>
      <c r="G335" s="255">
        <v>0</v>
      </c>
      <c r="H335" s="255">
        <v>0</v>
      </c>
      <c r="I335" s="256" t="s">
        <v>692</v>
      </c>
      <c r="J335" s="256" t="s">
        <v>693</v>
      </c>
      <c r="K335" s="256" t="s">
        <v>694</v>
      </c>
      <c r="L335" s="256"/>
      <c r="M335" s="256" t="s">
        <v>694</v>
      </c>
      <c r="N335" s="256"/>
      <c r="O335" s="256" t="s">
        <v>686</v>
      </c>
      <c r="P335" s="256" t="s">
        <v>687</v>
      </c>
      <c r="Q335" s="256" t="s">
        <v>712</v>
      </c>
      <c r="R335" s="248" t="s">
        <v>1043</v>
      </c>
      <c r="S335" s="248" t="s">
        <v>210</v>
      </c>
      <c r="T335" s="248" t="s">
        <v>698</v>
      </c>
      <c r="U335" s="248">
        <v>1381</v>
      </c>
      <c r="V335" s="248" t="s">
        <v>699</v>
      </c>
    </row>
    <row r="336" spans="1:22" s="248" customFormat="1" x14ac:dyDescent="0.25">
      <c r="A336" s="253" t="s">
        <v>1044</v>
      </c>
      <c r="B336" s="254">
        <v>13656</v>
      </c>
      <c r="C336" s="255">
        <v>384590.42</v>
      </c>
      <c r="D336" s="255">
        <v>71303.509999999995</v>
      </c>
      <c r="E336" s="255">
        <v>82.71</v>
      </c>
      <c r="F336" s="255">
        <v>15.33</v>
      </c>
      <c r="G336" s="255">
        <v>85.48</v>
      </c>
      <c r="H336" s="255">
        <v>15.85</v>
      </c>
      <c r="I336" s="256" t="s">
        <v>59</v>
      </c>
      <c r="J336" s="256" t="s">
        <v>693</v>
      </c>
      <c r="K336" s="256" t="s">
        <v>59</v>
      </c>
      <c r="L336" s="256"/>
      <c r="M336" s="256" t="s">
        <v>740</v>
      </c>
      <c r="N336" s="256" t="s">
        <v>707</v>
      </c>
      <c r="O336" s="256" t="s">
        <v>686</v>
      </c>
      <c r="P336" s="256" t="s">
        <v>687</v>
      </c>
      <c r="Q336" s="256" t="s">
        <v>697</v>
      </c>
      <c r="R336" s="248" t="s">
        <v>1044</v>
      </c>
      <c r="S336" s="248" t="s">
        <v>185</v>
      </c>
      <c r="T336" s="248" t="s">
        <v>702</v>
      </c>
      <c r="U336" s="248">
        <v>10213</v>
      </c>
      <c r="V336" s="248" t="s">
        <v>703</v>
      </c>
    </row>
    <row r="337" spans="1:22" s="248" customFormat="1" x14ac:dyDescent="0.25">
      <c r="A337" s="253" t="s">
        <v>1045</v>
      </c>
      <c r="B337" s="254">
        <v>4589</v>
      </c>
      <c r="C337" s="255">
        <v>331535.90999999997</v>
      </c>
      <c r="D337" s="255">
        <v>0</v>
      </c>
      <c r="E337" s="255">
        <v>157.79</v>
      </c>
      <c r="F337" s="255">
        <v>0</v>
      </c>
      <c r="G337" s="255">
        <v>158.34</v>
      </c>
      <c r="H337" s="255">
        <v>0</v>
      </c>
      <c r="I337" s="256" t="s">
        <v>692</v>
      </c>
      <c r="J337" s="256" t="s">
        <v>693</v>
      </c>
      <c r="K337" s="256" t="s">
        <v>692</v>
      </c>
      <c r="L337" s="256" t="s">
        <v>741</v>
      </c>
      <c r="M337" s="256" t="s">
        <v>692</v>
      </c>
      <c r="N337" s="256" t="s">
        <v>741</v>
      </c>
      <c r="O337" s="256" t="s">
        <v>686</v>
      </c>
      <c r="P337" s="256" t="s">
        <v>687</v>
      </c>
      <c r="Q337" s="256" t="s">
        <v>701</v>
      </c>
      <c r="R337" s="248" t="s">
        <v>1045</v>
      </c>
      <c r="S337" s="248" t="s">
        <v>243</v>
      </c>
      <c r="T337" s="248" t="s">
        <v>705</v>
      </c>
      <c r="U337" s="248">
        <v>4587</v>
      </c>
      <c r="V337" s="248" t="s">
        <v>690</v>
      </c>
    </row>
    <row r="338" spans="1:22" s="248" customFormat="1" x14ac:dyDescent="0.25">
      <c r="A338" s="253" t="s">
        <v>1046</v>
      </c>
      <c r="B338" s="254">
        <v>1652</v>
      </c>
      <c r="C338" s="255">
        <v>106079.69</v>
      </c>
      <c r="D338" s="255">
        <v>27805.29</v>
      </c>
      <c r="E338" s="255">
        <v>153.96</v>
      </c>
      <c r="F338" s="255">
        <v>40.36</v>
      </c>
      <c r="G338" s="255">
        <v>161.24</v>
      </c>
      <c r="H338" s="255">
        <v>42.26</v>
      </c>
      <c r="I338" s="256" t="s">
        <v>59</v>
      </c>
      <c r="J338" s="256" t="s">
        <v>693</v>
      </c>
      <c r="K338" s="256" t="s">
        <v>59</v>
      </c>
      <c r="L338" s="256" t="s">
        <v>693</v>
      </c>
      <c r="M338" s="256" t="s">
        <v>694</v>
      </c>
      <c r="N338" s="256"/>
      <c r="O338" s="256" t="s">
        <v>686</v>
      </c>
      <c r="P338" s="256" t="s">
        <v>687</v>
      </c>
      <c r="Q338" s="256" t="s">
        <v>701</v>
      </c>
      <c r="R338" s="248" t="s">
        <v>1046</v>
      </c>
      <c r="S338" s="248" t="s">
        <v>164</v>
      </c>
      <c r="T338" s="248" t="s">
        <v>702</v>
      </c>
      <c r="U338" s="248">
        <v>1514</v>
      </c>
      <c r="V338" s="248" t="s">
        <v>699</v>
      </c>
    </row>
    <row r="339" spans="1:22" s="248" customFormat="1" x14ac:dyDescent="0.25">
      <c r="A339" s="253" t="s">
        <v>1047</v>
      </c>
      <c r="B339" s="254">
        <v>2835</v>
      </c>
      <c r="C339" s="255">
        <v>142345</v>
      </c>
      <c r="D339" s="255">
        <v>63978</v>
      </c>
      <c r="E339" s="255">
        <v>162.86613272311212</v>
      </c>
      <c r="F339" s="255">
        <v>73.201372997711672</v>
      </c>
      <c r="G339" s="255">
        <v>0</v>
      </c>
      <c r="H339" s="255">
        <v>0</v>
      </c>
      <c r="I339" s="256" t="s">
        <v>692</v>
      </c>
      <c r="J339" s="256" t="s">
        <v>693</v>
      </c>
      <c r="K339" s="256" t="s">
        <v>692</v>
      </c>
      <c r="L339" s="256" t="s">
        <v>693</v>
      </c>
      <c r="M339" s="256" t="s">
        <v>692</v>
      </c>
      <c r="N339" s="256" t="s">
        <v>693</v>
      </c>
      <c r="O339" s="256" t="s">
        <v>686</v>
      </c>
      <c r="P339" s="256" t="s">
        <v>687</v>
      </c>
      <c r="Q339" s="256" t="s">
        <v>688</v>
      </c>
      <c r="R339" s="248" t="s">
        <v>1047</v>
      </c>
      <c r="S339" s="248" t="s">
        <v>195</v>
      </c>
      <c r="T339" s="248" t="s">
        <v>696</v>
      </c>
      <c r="U339" s="248">
        <v>2443</v>
      </c>
      <c r="V339" s="248" t="s">
        <v>699</v>
      </c>
    </row>
    <row r="340" spans="1:22" s="248" customFormat="1" x14ac:dyDescent="0.25">
      <c r="A340" s="253" t="s">
        <v>1048</v>
      </c>
      <c r="B340" s="254">
        <v>1627</v>
      </c>
      <c r="C340" s="255">
        <v>100571</v>
      </c>
      <c r="D340" s="255">
        <v>11276</v>
      </c>
      <c r="E340" s="255">
        <v>84.66</v>
      </c>
      <c r="F340" s="255">
        <v>9.49</v>
      </c>
      <c r="G340" s="255">
        <v>140.01</v>
      </c>
      <c r="H340" s="255">
        <v>15.7</v>
      </c>
      <c r="I340" s="256" t="s">
        <v>59</v>
      </c>
      <c r="J340" s="256" t="s">
        <v>693</v>
      </c>
      <c r="K340" s="256"/>
      <c r="L340" s="256"/>
      <c r="M340" s="256"/>
      <c r="N340" s="256"/>
      <c r="O340" s="256" t="s">
        <v>687</v>
      </c>
      <c r="P340" s="256" t="s">
        <v>686</v>
      </c>
      <c r="Q340" s="256" t="s">
        <v>688</v>
      </c>
      <c r="R340" s="248" t="s">
        <v>1048</v>
      </c>
      <c r="S340" s="257" t="s">
        <v>170</v>
      </c>
      <c r="T340" s="248" t="s">
        <v>708</v>
      </c>
      <c r="U340" s="248">
        <v>1632</v>
      </c>
      <c r="V340" s="248" t="s">
        <v>699</v>
      </c>
    </row>
    <row r="341" spans="1:22" s="248" customFormat="1" x14ac:dyDescent="0.25">
      <c r="A341" s="253" t="s">
        <v>1049</v>
      </c>
      <c r="B341" s="254">
        <v>2757</v>
      </c>
      <c r="C341" s="255">
        <v>984550.95</v>
      </c>
      <c r="D341" s="255">
        <v>644021.74</v>
      </c>
      <c r="E341" s="255">
        <v>196.12568725099601</v>
      </c>
      <c r="F341" s="255">
        <v>128.29118326693228</v>
      </c>
      <c r="G341" s="255">
        <v>103.65</v>
      </c>
      <c r="H341" s="255">
        <v>73.569999999999993</v>
      </c>
      <c r="I341" s="256" t="s">
        <v>59</v>
      </c>
      <c r="J341" s="256" t="s">
        <v>707</v>
      </c>
      <c r="K341" s="256" t="s">
        <v>59</v>
      </c>
      <c r="L341" s="256" t="s">
        <v>707</v>
      </c>
      <c r="M341" s="256"/>
      <c r="N341" s="256"/>
      <c r="O341" s="256" t="s">
        <v>686</v>
      </c>
      <c r="P341" s="256" t="s">
        <v>687</v>
      </c>
      <c r="Q341" s="256" t="s">
        <v>712</v>
      </c>
      <c r="R341" s="248" t="s">
        <v>1049</v>
      </c>
      <c r="S341" s="248" t="s">
        <v>177</v>
      </c>
      <c r="T341" s="248" t="s">
        <v>700</v>
      </c>
      <c r="U341" s="248">
        <v>3113</v>
      </c>
      <c r="V341" s="248" t="s">
        <v>690</v>
      </c>
    </row>
    <row r="342" spans="1:22" s="248" customFormat="1" x14ac:dyDescent="0.25">
      <c r="A342" s="253" t="s">
        <v>1050</v>
      </c>
      <c r="B342" s="254">
        <v>5352</v>
      </c>
      <c r="C342" s="255">
        <v>120000</v>
      </c>
      <c r="D342" s="255">
        <v>96399</v>
      </c>
      <c r="E342" s="255">
        <v>147.01</v>
      </c>
      <c r="F342" s="255">
        <v>0</v>
      </c>
      <c r="G342" s="255">
        <v>0</v>
      </c>
      <c r="H342" s="255">
        <v>48</v>
      </c>
      <c r="I342" s="256" t="s">
        <v>59</v>
      </c>
      <c r="J342" s="256"/>
      <c r="K342" s="256" t="s">
        <v>694</v>
      </c>
      <c r="L342" s="256"/>
      <c r="M342" s="256" t="s">
        <v>694</v>
      </c>
      <c r="N342" s="256"/>
      <c r="O342" s="256" t="s">
        <v>686</v>
      </c>
      <c r="P342" s="256" t="s">
        <v>687</v>
      </c>
      <c r="Q342" s="256" t="s">
        <v>701</v>
      </c>
      <c r="R342" s="248" t="s">
        <v>1050</v>
      </c>
      <c r="S342" s="248" t="s">
        <v>212</v>
      </c>
      <c r="T342" s="248" t="s">
        <v>735</v>
      </c>
      <c r="U342" s="248">
        <v>4791</v>
      </c>
      <c r="V342" s="248" t="s">
        <v>690</v>
      </c>
    </row>
    <row r="343" spans="1:22" s="248" customFormat="1" x14ac:dyDescent="0.25">
      <c r="A343" s="253" t="s">
        <v>1051</v>
      </c>
      <c r="B343" s="254">
        <v>1505</v>
      </c>
      <c r="C343" s="255">
        <v>0</v>
      </c>
      <c r="D343" s="255">
        <v>0</v>
      </c>
      <c r="E343" s="255">
        <v>0</v>
      </c>
      <c r="F343" s="255">
        <v>0</v>
      </c>
      <c r="G343" s="255">
        <v>0</v>
      </c>
      <c r="H343" s="255">
        <v>0</v>
      </c>
      <c r="I343" s="256"/>
      <c r="J343" s="256"/>
      <c r="K343" s="256"/>
      <c r="L343" s="256"/>
      <c r="M343" s="256"/>
      <c r="N343" s="256"/>
      <c r="O343" s="256" t="s">
        <v>686</v>
      </c>
      <c r="P343" s="256" t="s">
        <v>686</v>
      </c>
      <c r="Q343" s="256"/>
      <c r="R343" s="248" t="s">
        <v>1051</v>
      </c>
      <c r="S343" s="248" t="s">
        <v>161</v>
      </c>
      <c r="T343" s="248" t="s">
        <v>726</v>
      </c>
      <c r="U343" s="248">
        <v>1871</v>
      </c>
      <c r="V343" s="248" t="s">
        <v>699</v>
      </c>
    </row>
    <row r="344" spans="1:22" s="248" customFormat="1" x14ac:dyDescent="0.25">
      <c r="A344" s="253" t="s">
        <v>1052</v>
      </c>
      <c r="B344" s="254">
        <v>29524</v>
      </c>
      <c r="C344" s="255">
        <v>815979</v>
      </c>
      <c r="D344" s="255">
        <v>273792</v>
      </c>
      <c r="E344" s="255">
        <v>68.328504438117562</v>
      </c>
      <c r="F344" s="255">
        <v>22.926812929157595</v>
      </c>
      <c r="G344" s="255">
        <v>43.82</v>
      </c>
      <c r="H344" s="255">
        <v>14.71</v>
      </c>
      <c r="I344" s="256" t="s">
        <v>692</v>
      </c>
      <c r="J344" s="256" t="s">
        <v>693</v>
      </c>
      <c r="K344" s="256" t="s">
        <v>692</v>
      </c>
      <c r="L344" s="256" t="s">
        <v>741</v>
      </c>
      <c r="M344" s="256" t="s">
        <v>694</v>
      </c>
      <c r="N344" s="256"/>
      <c r="O344" s="256" t="s">
        <v>686</v>
      </c>
      <c r="P344" s="256" t="s">
        <v>687</v>
      </c>
      <c r="Q344" s="256" t="s">
        <v>701</v>
      </c>
      <c r="R344" s="248" t="s">
        <v>1052</v>
      </c>
      <c r="S344" s="248" t="s">
        <v>175</v>
      </c>
      <c r="T344" s="248" t="s">
        <v>705</v>
      </c>
      <c r="U344" s="248">
        <v>25684</v>
      </c>
      <c r="V344" s="248" t="s">
        <v>714</v>
      </c>
    </row>
    <row r="345" spans="1:22" s="248" customFormat="1" x14ac:dyDescent="0.25">
      <c r="A345" s="253" t="s">
        <v>1053</v>
      </c>
      <c r="B345" s="254">
        <v>600</v>
      </c>
      <c r="C345" s="255">
        <v>40480.21</v>
      </c>
      <c r="D345" s="255">
        <v>0</v>
      </c>
      <c r="E345" s="255">
        <v>170.08</v>
      </c>
      <c r="F345" s="255">
        <v>0</v>
      </c>
      <c r="G345" s="255">
        <v>0</v>
      </c>
      <c r="H345" s="255">
        <v>0</v>
      </c>
      <c r="I345" s="256" t="s">
        <v>692</v>
      </c>
      <c r="J345" s="256" t="s">
        <v>693</v>
      </c>
      <c r="K345" s="256"/>
      <c r="L345" s="256"/>
      <c r="M345" s="256"/>
      <c r="N345" s="256"/>
      <c r="O345" s="256" t="s">
        <v>686</v>
      </c>
      <c r="P345" s="256" t="s">
        <v>687</v>
      </c>
      <c r="Q345" s="256" t="s">
        <v>701</v>
      </c>
      <c r="R345" s="248" t="s">
        <v>1053</v>
      </c>
      <c r="S345" s="248" t="s">
        <v>232</v>
      </c>
      <c r="T345" s="248" t="s">
        <v>702</v>
      </c>
      <c r="U345" s="248">
        <v>597</v>
      </c>
      <c r="V345" s="248" t="s">
        <v>699</v>
      </c>
    </row>
    <row r="346" spans="1:22" s="248" customFormat="1" x14ac:dyDescent="0.25">
      <c r="A346" s="253" t="s">
        <v>1054</v>
      </c>
      <c r="B346" s="254">
        <v>698</v>
      </c>
      <c r="C346" s="255">
        <v>60000</v>
      </c>
      <c r="D346" s="255">
        <v>0</v>
      </c>
      <c r="E346" s="255">
        <v>0</v>
      </c>
      <c r="F346" s="255">
        <v>0</v>
      </c>
      <c r="G346" s="255">
        <v>0</v>
      </c>
      <c r="H346" s="255">
        <v>0</v>
      </c>
      <c r="I346" s="256"/>
      <c r="J346" s="256"/>
      <c r="K346" s="256"/>
      <c r="L346" s="256"/>
      <c r="M346" s="256"/>
      <c r="N346" s="256"/>
      <c r="O346" s="256" t="s">
        <v>686</v>
      </c>
      <c r="P346" s="256" t="s">
        <v>687</v>
      </c>
      <c r="Q346" s="256" t="s">
        <v>701</v>
      </c>
      <c r="R346" s="248" t="s">
        <v>1054</v>
      </c>
      <c r="S346" s="248" t="s">
        <v>157</v>
      </c>
      <c r="T346" s="248" t="s">
        <v>737</v>
      </c>
      <c r="U346" s="248">
        <v>298</v>
      </c>
      <c r="V346" s="248" t="s">
        <v>699</v>
      </c>
    </row>
    <row r="347" spans="1:22" s="248" customFormat="1" x14ac:dyDescent="0.25">
      <c r="A347" s="253" t="s">
        <v>1055</v>
      </c>
      <c r="B347" s="254">
        <v>4150</v>
      </c>
      <c r="C347" s="255">
        <v>160670.16</v>
      </c>
      <c r="D347" s="255">
        <v>58063.74</v>
      </c>
      <c r="E347" s="255">
        <v>103.1921387283237</v>
      </c>
      <c r="F347" s="255">
        <v>37.292061657032754</v>
      </c>
      <c r="G347" s="255">
        <v>0</v>
      </c>
      <c r="H347" s="255">
        <v>0</v>
      </c>
      <c r="I347" s="256" t="s">
        <v>692</v>
      </c>
      <c r="J347" s="256" t="s">
        <v>693</v>
      </c>
      <c r="K347" s="256" t="s">
        <v>692</v>
      </c>
      <c r="L347" s="256" t="s">
        <v>693</v>
      </c>
      <c r="M347" s="256" t="s">
        <v>694</v>
      </c>
      <c r="N347" s="256" t="s">
        <v>707</v>
      </c>
      <c r="O347" s="256" t="s">
        <v>686</v>
      </c>
      <c r="P347" s="256" t="s">
        <v>687</v>
      </c>
      <c r="Q347" s="256" t="s">
        <v>701</v>
      </c>
      <c r="R347" s="248" t="s">
        <v>1055</v>
      </c>
      <c r="S347" s="248" t="s">
        <v>166</v>
      </c>
      <c r="T347" s="248" t="s">
        <v>705</v>
      </c>
      <c r="U347" s="248">
        <v>3806</v>
      </c>
      <c r="V347" s="248" t="s">
        <v>690</v>
      </c>
    </row>
    <row r="348" spans="1:22" s="248" customFormat="1" x14ac:dyDescent="0.25">
      <c r="A348" s="253" t="s">
        <v>1056</v>
      </c>
      <c r="B348" s="254">
        <v>12968</v>
      </c>
      <c r="C348" s="255">
        <v>486172.79</v>
      </c>
      <c r="D348" s="255">
        <v>260449.71</v>
      </c>
      <c r="E348" s="255">
        <v>90.57</v>
      </c>
      <c r="F348" s="255">
        <v>48.52</v>
      </c>
      <c r="G348" s="255">
        <v>78.72</v>
      </c>
      <c r="H348" s="255">
        <v>42.17</v>
      </c>
      <c r="I348" s="256" t="s">
        <v>59</v>
      </c>
      <c r="J348" s="256" t="s">
        <v>693</v>
      </c>
      <c r="K348" s="256" t="s">
        <v>740</v>
      </c>
      <c r="L348" s="256" t="s">
        <v>741</v>
      </c>
      <c r="M348" s="256" t="s">
        <v>740</v>
      </c>
      <c r="N348" s="256" t="s">
        <v>741</v>
      </c>
      <c r="O348" s="256" t="s">
        <v>686</v>
      </c>
      <c r="P348" s="256" t="s">
        <v>687</v>
      </c>
      <c r="Q348" s="256" t="s">
        <v>701</v>
      </c>
      <c r="R348" s="248" t="s">
        <v>1056</v>
      </c>
      <c r="S348" s="248" t="s">
        <v>168</v>
      </c>
      <c r="T348" s="248" t="s">
        <v>779</v>
      </c>
      <c r="U348" s="248">
        <v>13554</v>
      </c>
      <c r="V348" s="248" t="s">
        <v>703</v>
      </c>
    </row>
    <row r="349" spans="1:22" s="248" customFormat="1" x14ac:dyDescent="0.25">
      <c r="A349" s="253" t="s">
        <v>1057</v>
      </c>
      <c r="B349" s="254">
        <v>569</v>
      </c>
      <c r="C349" s="255">
        <v>0</v>
      </c>
      <c r="D349" s="255">
        <v>0</v>
      </c>
      <c r="E349" s="255">
        <v>0</v>
      </c>
      <c r="F349" s="255">
        <v>0</v>
      </c>
      <c r="G349" s="255">
        <v>0</v>
      </c>
      <c r="H349" s="255">
        <v>0</v>
      </c>
      <c r="I349" s="256" t="s">
        <v>692</v>
      </c>
      <c r="J349" s="256" t="s">
        <v>693</v>
      </c>
      <c r="K349" s="256" t="s">
        <v>694</v>
      </c>
      <c r="L349" s="256"/>
      <c r="M349" s="256" t="s">
        <v>694</v>
      </c>
      <c r="N349" s="256"/>
      <c r="O349" s="256" t="s">
        <v>686</v>
      </c>
      <c r="P349" s="256" t="s">
        <v>687</v>
      </c>
      <c r="Q349" s="256" t="s">
        <v>688</v>
      </c>
      <c r="R349" s="248" t="s">
        <v>1057</v>
      </c>
      <c r="S349" s="248" t="s">
        <v>230</v>
      </c>
      <c r="T349" s="248" t="s">
        <v>710</v>
      </c>
      <c r="U349" s="248">
        <v>632</v>
      </c>
      <c r="V349" s="248" t="s">
        <v>699</v>
      </c>
    </row>
    <row r="350" spans="1:22" s="248" customFormat="1" x14ac:dyDescent="0.25">
      <c r="A350" s="253" t="s">
        <v>1058</v>
      </c>
      <c r="B350" s="254">
        <v>1118</v>
      </c>
      <c r="C350" s="255">
        <v>35725</v>
      </c>
      <c r="D350" s="255">
        <v>30025</v>
      </c>
      <c r="E350" s="255">
        <v>58.09</v>
      </c>
      <c r="F350" s="255">
        <v>48.82</v>
      </c>
      <c r="G350" s="255">
        <v>99.23</v>
      </c>
      <c r="H350" s="255">
        <v>83.4</v>
      </c>
      <c r="I350" s="256" t="s">
        <v>59</v>
      </c>
      <c r="J350" s="256" t="s">
        <v>693</v>
      </c>
      <c r="K350" s="256" t="s">
        <v>59</v>
      </c>
      <c r="L350" s="256" t="s">
        <v>685</v>
      </c>
      <c r="M350" s="256"/>
      <c r="N350" s="256"/>
      <c r="O350" s="256" t="s">
        <v>687</v>
      </c>
      <c r="P350" s="256" t="s">
        <v>687</v>
      </c>
      <c r="Q350" s="256" t="s">
        <v>688</v>
      </c>
      <c r="R350" s="248" t="s">
        <v>1058</v>
      </c>
      <c r="S350" s="248" t="s">
        <v>240</v>
      </c>
      <c r="T350" s="248" t="s">
        <v>782</v>
      </c>
      <c r="U350" s="248">
        <v>1083</v>
      </c>
      <c r="V350" s="248" t="s">
        <v>699</v>
      </c>
    </row>
    <row r="351" spans="1:22" s="248" customFormat="1" x14ac:dyDescent="0.25">
      <c r="A351" s="253" t="s">
        <v>1059</v>
      </c>
      <c r="B351" s="254">
        <v>138</v>
      </c>
      <c r="C351" s="255">
        <v>0</v>
      </c>
      <c r="D351" s="255">
        <v>0</v>
      </c>
      <c r="E351" s="255">
        <v>0</v>
      </c>
      <c r="F351" s="255">
        <v>0</v>
      </c>
      <c r="G351" s="255">
        <v>0</v>
      </c>
      <c r="H351" s="255">
        <v>0</v>
      </c>
      <c r="I351" s="256"/>
      <c r="J351" s="256"/>
      <c r="K351" s="256"/>
      <c r="L351" s="256"/>
      <c r="M351" s="256"/>
      <c r="N351" s="256"/>
      <c r="O351" s="256" t="s">
        <v>686</v>
      </c>
      <c r="P351" s="256" t="s">
        <v>686</v>
      </c>
      <c r="Q351" s="256"/>
      <c r="R351" s="248" t="s">
        <v>1059</v>
      </c>
      <c r="S351" s="248" t="s">
        <v>225</v>
      </c>
      <c r="T351" s="248" t="s">
        <v>762</v>
      </c>
      <c r="U351" s="248">
        <v>73</v>
      </c>
      <c r="V351" s="248" t="s">
        <v>699</v>
      </c>
    </row>
    <row r="352" spans="1:22" s="248" customFormat="1" x14ac:dyDescent="0.25">
      <c r="A352" s="253" t="s">
        <v>1060</v>
      </c>
      <c r="B352" s="254">
        <v>743</v>
      </c>
      <c r="C352" s="255">
        <v>295442</v>
      </c>
      <c r="D352" s="255">
        <v>52050</v>
      </c>
      <c r="E352" s="255">
        <v>147.52000000000001</v>
      </c>
      <c r="F352" s="255">
        <v>40.56</v>
      </c>
      <c r="G352" s="255">
        <v>205.14</v>
      </c>
      <c r="H352" s="255">
        <v>25.98</v>
      </c>
      <c r="I352" s="256" t="s">
        <v>692</v>
      </c>
      <c r="J352" s="256" t="s">
        <v>685</v>
      </c>
      <c r="K352" s="256"/>
      <c r="L352" s="256"/>
      <c r="M352" s="256"/>
      <c r="N352" s="256"/>
      <c r="O352" s="256" t="s">
        <v>686</v>
      </c>
      <c r="P352" s="256" t="s">
        <v>687</v>
      </c>
      <c r="Q352" s="256" t="s">
        <v>701</v>
      </c>
      <c r="R352" s="248" t="s">
        <v>1060</v>
      </c>
      <c r="S352" s="248" t="s">
        <v>215</v>
      </c>
      <c r="T352" s="248" t="s">
        <v>705</v>
      </c>
      <c r="U352" s="248">
        <v>898</v>
      </c>
      <c r="V352" s="248" t="s">
        <v>699</v>
      </c>
    </row>
    <row r="353" spans="1:22" s="248" customFormat="1" x14ac:dyDescent="0.25">
      <c r="A353" s="253" t="s">
        <v>1061</v>
      </c>
      <c r="B353" s="254">
        <v>4245</v>
      </c>
      <c r="C353" s="255">
        <v>457802</v>
      </c>
      <c r="D353" s="255">
        <v>130184</v>
      </c>
      <c r="E353" s="255">
        <v>0</v>
      </c>
      <c r="F353" s="255">
        <v>0</v>
      </c>
      <c r="G353" s="255">
        <v>0</v>
      </c>
      <c r="H353" s="255">
        <v>0</v>
      </c>
      <c r="I353" s="256" t="s">
        <v>59</v>
      </c>
      <c r="J353" s="256" t="s">
        <v>693</v>
      </c>
      <c r="K353" s="256" t="s">
        <v>59</v>
      </c>
      <c r="L353" s="256" t="s">
        <v>741</v>
      </c>
      <c r="M353" s="256" t="s">
        <v>694</v>
      </c>
      <c r="N353" s="256"/>
      <c r="O353" s="256" t="s">
        <v>686</v>
      </c>
      <c r="P353" s="256" t="s">
        <v>687</v>
      </c>
      <c r="Q353" s="256" t="s">
        <v>701</v>
      </c>
      <c r="R353" s="248" t="s">
        <v>1061</v>
      </c>
      <c r="S353" s="248" t="s">
        <v>244</v>
      </c>
      <c r="T353" s="248" t="s">
        <v>737</v>
      </c>
      <c r="U353" s="248">
        <v>4181</v>
      </c>
      <c r="V353" s="248" t="s">
        <v>690</v>
      </c>
    </row>
    <row r="354" spans="1:22" s="248" customFormat="1" x14ac:dyDescent="0.25">
      <c r="A354" s="253" t="s">
        <v>1062</v>
      </c>
      <c r="B354" s="254">
        <v>735</v>
      </c>
      <c r="C354" s="255">
        <v>0</v>
      </c>
      <c r="D354" s="255">
        <v>0</v>
      </c>
      <c r="E354" s="255">
        <v>0</v>
      </c>
      <c r="F354" s="255">
        <v>0</v>
      </c>
      <c r="G354" s="255">
        <v>0</v>
      </c>
      <c r="H354" s="255">
        <v>0</v>
      </c>
      <c r="I354" s="256"/>
      <c r="J354" s="256"/>
      <c r="K354" s="256"/>
      <c r="L354" s="256"/>
      <c r="M354" s="256"/>
      <c r="N354" s="256"/>
      <c r="O354" s="256" t="s">
        <v>686</v>
      </c>
      <c r="P354" s="256" t="s">
        <v>686</v>
      </c>
      <c r="Q354" s="256"/>
      <c r="R354" s="248" t="s">
        <v>1062</v>
      </c>
      <c r="S354" s="248" t="s">
        <v>161</v>
      </c>
      <c r="T354" s="248" t="s">
        <v>726</v>
      </c>
      <c r="U354" s="248">
        <v>837</v>
      </c>
      <c r="V354" s="248" t="s">
        <v>699</v>
      </c>
    </row>
    <row r="355" spans="1:22" s="248" customFormat="1" x14ac:dyDescent="0.25">
      <c r="A355" s="253" t="s">
        <v>1063</v>
      </c>
      <c r="B355" s="254">
        <v>2379</v>
      </c>
      <c r="C355" s="255">
        <v>276000</v>
      </c>
      <c r="D355" s="255">
        <v>14709.68</v>
      </c>
      <c r="E355" s="255">
        <v>16</v>
      </c>
      <c r="F355" s="255">
        <v>1.25</v>
      </c>
      <c r="G355" s="255">
        <v>19.260000000000002</v>
      </c>
      <c r="H355" s="255">
        <v>1.5</v>
      </c>
      <c r="I355" s="256" t="s">
        <v>692</v>
      </c>
      <c r="J355" s="256" t="s">
        <v>693</v>
      </c>
      <c r="K355" s="256" t="s">
        <v>694</v>
      </c>
      <c r="L355" s="256" t="s">
        <v>693</v>
      </c>
      <c r="M355" s="256" t="s">
        <v>694</v>
      </c>
      <c r="N355" s="256" t="s">
        <v>693</v>
      </c>
      <c r="O355" s="256" t="s">
        <v>686</v>
      </c>
      <c r="P355" s="256" t="s">
        <v>687</v>
      </c>
      <c r="Q355" s="256" t="s">
        <v>701</v>
      </c>
      <c r="R355" s="248" t="s">
        <v>1063</v>
      </c>
      <c r="S355" s="248" t="s">
        <v>232</v>
      </c>
      <c r="T355" s="248" t="s">
        <v>702</v>
      </c>
      <c r="U355" s="248">
        <v>2828</v>
      </c>
      <c r="V355" s="248" t="s">
        <v>690</v>
      </c>
    </row>
    <row r="356" spans="1:22" s="248" customFormat="1" x14ac:dyDescent="0.25">
      <c r="A356" s="253" t="s">
        <v>1064</v>
      </c>
      <c r="B356" s="254">
        <v>317</v>
      </c>
      <c r="C356" s="255">
        <v>0</v>
      </c>
      <c r="D356" s="255">
        <v>0</v>
      </c>
      <c r="E356" s="255">
        <v>0</v>
      </c>
      <c r="F356" s="255">
        <v>0</v>
      </c>
      <c r="G356" s="255">
        <v>0</v>
      </c>
      <c r="H356" s="255">
        <v>0</v>
      </c>
      <c r="I356" s="256"/>
      <c r="J356" s="256"/>
      <c r="K356" s="256"/>
      <c r="L356" s="256"/>
      <c r="M356" s="256"/>
      <c r="N356" s="256"/>
      <c r="O356" s="256" t="s">
        <v>686</v>
      </c>
      <c r="P356" s="256" t="s">
        <v>686</v>
      </c>
      <c r="Q356" s="256"/>
      <c r="R356" s="248" t="s">
        <v>1064</v>
      </c>
      <c r="S356" s="248" t="s">
        <v>206</v>
      </c>
      <c r="T356" s="248" t="s">
        <v>696</v>
      </c>
      <c r="U356" s="248">
        <v>354</v>
      </c>
      <c r="V356" s="248" t="s">
        <v>699</v>
      </c>
    </row>
    <row r="357" spans="1:22" s="248" customFormat="1" x14ac:dyDescent="0.25">
      <c r="A357" s="253" t="s">
        <v>1065</v>
      </c>
      <c r="B357" s="254">
        <v>6783</v>
      </c>
      <c r="C357" s="255">
        <v>183000</v>
      </c>
      <c r="D357" s="255">
        <v>28000</v>
      </c>
      <c r="E357" s="255">
        <v>23.19</v>
      </c>
      <c r="F357" s="255">
        <v>3.55</v>
      </c>
      <c r="G357" s="255">
        <v>45.75</v>
      </c>
      <c r="H357" s="255">
        <v>7</v>
      </c>
      <c r="I357" s="256" t="s">
        <v>692</v>
      </c>
      <c r="J357" s="256" t="s">
        <v>693</v>
      </c>
      <c r="K357" s="256" t="s">
        <v>692</v>
      </c>
      <c r="L357" s="256" t="s">
        <v>693</v>
      </c>
      <c r="M357" s="256"/>
      <c r="N357" s="256"/>
      <c r="O357" s="256" t="s">
        <v>686</v>
      </c>
      <c r="P357" s="256" t="s">
        <v>687</v>
      </c>
      <c r="Q357" s="256" t="s">
        <v>701</v>
      </c>
      <c r="R357" s="248" t="s">
        <v>1065</v>
      </c>
      <c r="S357" s="248" t="s">
        <v>161</v>
      </c>
      <c r="T357" s="248" t="s">
        <v>726</v>
      </c>
      <c r="U357" s="248">
        <v>8261</v>
      </c>
      <c r="V357" s="248" t="s">
        <v>718</v>
      </c>
    </row>
    <row r="358" spans="1:22" s="248" customFormat="1" x14ac:dyDescent="0.25">
      <c r="A358" s="253" t="s">
        <v>1066</v>
      </c>
      <c r="B358" s="254">
        <v>6185</v>
      </c>
      <c r="C358" s="255">
        <v>223683.42</v>
      </c>
      <c r="D358" s="255">
        <v>71637.66</v>
      </c>
      <c r="E358" s="255">
        <v>115.7</v>
      </c>
      <c r="F358" s="255">
        <v>37.06</v>
      </c>
      <c r="G358" s="255">
        <v>41</v>
      </c>
      <c r="H358" s="255">
        <v>0</v>
      </c>
      <c r="I358" s="256" t="s">
        <v>692</v>
      </c>
      <c r="J358" s="256" t="s">
        <v>693</v>
      </c>
      <c r="K358" s="256"/>
      <c r="L358" s="256"/>
      <c r="M358" s="256"/>
      <c r="N358" s="256"/>
      <c r="O358" s="256" t="s">
        <v>686</v>
      </c>
      <c r="P358" s="256" t="s">
        <v>687</v>
      </c>
      <c r="Q358" s="256" t="s">
        <v>688</v>
      </c>
      <c r="R358" s="248" t="s">
        <v>1066</v>
      </c>
      <c r="S358" s="248" t="s">
        <v>190</v>
      </c>
      <c r="T358" s="248" t="s">
        <v>698</v>
      </c>
      <c r="U358" s="248">
        <v>4758</v>
      </c>
      <c r="V358" s="248" t="s">
        <v>690</v>
      </c>
    </row>
    <row r="359" spans="1:22" s="248" customFormat="1" x14ac:dyDescent="0.25">
      <c r="A359" s="253" t="s">
        <v>1067</v>
      </c>
      <c r="B359" s="254">
        <v>1859</v>
      </c>
      <c r="C359" s="255">
        <v>98852.05</v>
      </c>
      <c r="D359" s="255">
        <v>0</v>
      </c>
      <c r="E359" s="255">
        <v>123.1</v>
      </c>
      <c r="F359" s="255">
        <v>0</v>
      </c>
      <c r="G359" s="255">
        <v>127.73</v>
      </c>
      <c r="H359" s="255">
        <v>0</v>
      </c>
      <c r="I359" s="256" t="s">
        <v>692</v>
      </c>
      <c r="J359" s="256" t="s">
        <v>693</v>
      </c>
      <c r="K359" s="256" t="s">
        <v>692</v>
      </c>
      <c r="L359" s="256" t="s">
        <v>693</v>
      </c>
      <c r="M359" s="256" t="s">
        <v>694</v>
      </c>
      <c r="N359" s="256"/>
      <c r="O359" s="256" t="s">
        <v>686</v>
      </c>
      <c r="P359" s="256" t="s">
        <v>687</v>
      </c>
      <c r="Q359" s="256" t="s">
        <v>701</v>
      </c>
      <c r="R359" s="248" t="s">
        <v>1067</v>
      </c>
      <c r="S359" s="248" t="s">
        <v>232</v>
      </c>
      <c r="T359" s="248" t="s">
        <v>702</v>
      </c>
      <c r="U359" s="248">
        <v>1140</v>
      </c>
      <c r="V359" s="248" t="s">
        <v>699</v>
      </c>
    </row>
    <row r="360" spans="1:22" s="248" customFormat="1" x14ac:dyDescent="0.25">
      <c r="A360" s="253" t="s">
        <v>1068</v>
      </c>
      <c r="B360" s="254">
        <v>550</v>
      </c>
      <c r="C360" s="255">
        <v>185240</v>
      </c>
      <c r="D360" s="255">
        <v>0</v>
      </c>
      <c r="E360" s="255">
        <v>58.81</v>
      </c>
      <c r="F360" s="255">
        <v>0</v>
      </c>
      <c r="G360" s="255">
        <v>268.08</v>
      </c>
      <c r="H360" s="255">
        <v>0</v>
      </c>
      <c r="I360" s="256" t="s">
        <v>692</v>
      </c>
      <c r="J360" s="256" t="s">
        <v>693</v>
      </c>
      <c r="K360" s="256" t="s">
        <v>692</v>
      </c>
      <c r="L360" s="256" t="s">
        <v>693</v>
      </c>
      <c r="M360" s="256"/>
      <c r="N360" s="256"/>
      <c r="O360" s="256" t="s">
        <v>686</v>
      </c>
      <c r="P360" s="256" t="s">
        <v>687</v>
      </c>
      <c r="Q360" s="256" t="s">
        <v>701</v>
      </c>
      <c r="R360" s="248" t="s">
        <v>1068</v>
      </c>
      <c r="S360" s="248" t="s">
        <v>161</v>
      </c>
      <c r="T360" s="248" t="s">
        <v>726</v>
      </c>
      <c r="U360" s="248">
        <v>508</v>
      </c>
      <c r="V360" s="248" t="s">
        <v>699</v>
      </c>
    </row>
    <row r="361" spans="1:22" s="248" customFormat="1" x14ac:dyDescent="0.25">
      <c r="A361" s="253" t="s">
        <v>1069</v>
      </c>
      <c r="B361" s="254">
        <v>908</v>
      </c>
      <c r="C361" s="255">
        <v>42810</v>
      </c>
      <c r="D361" s="255">
        <v>6500</v>
      </c>
      <c r="E361" s="255">
        <v>94.92</v>
      </c>
      <c r="F361" s="255">
        <v>14.41</v>
      </c>
      <c r="G361" s="255">
        <v>105.32</v>
      </c>
      <c r="H361" s="255">
        <v>13.88</v>
      </c>
      <c r="I361" s="256" t="s">
        <v>59</v>
      </c>
      <c r="J361" s="256" t="s">
        <v>685</v>
      </c>
      <c r="K361" s="256" t="s">
        <v>59</v>
      </c>
      <c r="L361" s="256" t="s">
        <v>685</v>
      </c>
      <c r="M361" s="256" t="s">
        <v>694</v>
      </c>
      <c r="N361" s="256"/>
      <c r="O361" s="256" t="s">
        <v>686</v>
      </c>
      <c r="P361" s="256" t="s">
        <v>687</v>
      </c>
      <c r="Q361" s="256" t="s">
        <v>688</v>
      </c>
      <c r="R361" s="248" t="s">
        <v>1069</v>
      </c>
      <c r="S361" s="257" t="s">
        <v>207</v>
      </c>
      <c r="T361" s="248" t="s">
        <v>751</v>
      </c>
      <c r="U361" s="248">
        <v>976</v>
      </c>
      <c r="V361" s="248" t="s">
        <v>699</v>
      </c>
    </row>
    <row r="362" spans="1:22" s="248" customFormat="1" x14ac:dyDescent="0.25">
      <c r="A362" s="253" t="s">
        <v>1070</v>
      </c>
      <c r="B362" s="254">
        <v>900</v>
      </c>
      <c r="C362" s="255">
        <v>64313</v>
      </c>
      <c r="D362" s="255">
        <v>17883</v>
      </c>
      <c r="E362" s="255">
        <v>110.50343642611683</v>
      </c>
      <c r="F362" s="255">
        <v>30.726804123711339</v>
      </c>
      <c r="G362" s="255">
        <v>217.54</v>
      </c>
      <c r="H362" s="255">
        <v>46.5</v>
      </c>
      <c r="I362" s="256" t="s">
        <v>692</v>
      </c>
      <c r="J362" s="256" t="s">
        <v>693</v>
      </c>
      <c r="K362" s="256" t="s">
        <v>692</v>
      </c>
      <c r="L362" s="256" t="s">
        <v>693</v>
      </c>
      <c r="M362" s="256" t="s">
        <v>694</v>
      </c>
      <c r="N362" s="256"/>
      <c r="O362" s="256" t="s">
        <v>686</v>
      </c>
      <c r="P362" s="256" t="s">
        <v>687</v>
      </c>
      <c r="Q362" s="256" t="s">
        <v>701</v>
      </c>
      <c r="R362" s="248" t="s">
        <v>1070</v>
      </c>
      <c r="S362" s="248" t="s">
        <v>217</v>
      </c>
      <c r="T362" s="248" t="s">
        <v>705</v>
      </c>
      <c r="U362" s="248">
        <v>867</v>
      </c>
      <c r="V362" s="248" t="s">
        <v>699</v>
      </c>
    </row>
    <row r="363" spans="1:22" s="248" customFormat="1" x14ac:dyDescent="0.25">
      <c r="A363" s="253" t="s">
        <v>1071</v>
      </c>
      <c r="B363" s="254">
        <v>91</v>
      </c>
      <c r="C363" s="255">
        <v>0</v>
      </c>
      <c r="D363" s="255">
        <v>0</v>
      </c>
      <c r="E363" s="255">
        <v>0</v>
      </c>
      <c r="F363" s="255">
        <v>0</v>
      </c>
      <c r="G363" s="255">
        <v>0</v>
      </c>
      <c r="H363" s="255">
        <v>0</v>
      </c>
      <c r="I363" s="256" t="s">
        <v>692</v>
      </c>
      <c r="J363" s="256" t="s">
        <v>693</v>
      </c>
      <c r="K363" s="256" t="s">
        <v>692</v>
      </c>
      <c r="L363" s="256" t="s">
        <v>693</v>
      </c>
      <c r="M363" s="256"/>
      <c r="N363" s="256"/>
      <c r="O363" s="256" t="s">
        <v>686</v>
      </c>
      <c r="P363" s="256" t="s">
        <v>687</v>
      </c>
      <c r="Q363" s="256" t="s">
        <v>701</v>
      </c>
      <c r="R363" s="248" t="s">
        <v>1071</v>
      </c>
      <c r="S363" s="248" t="s">
        <v>226</v>
      </c>
      <c r="T363" s="248" t="s">
        <v>762</v>
      </c>
      <c r="U363" s="248">
        <v>77</v>
      </c>
      <c r="V363" s="248" t="s">
        <v>699</v>
      </c>
    </row>
    <row r="364" spans="1:22" s="248" customFormat="1" x14ac:dyDescent="0.25">
      <c r="A364" s="253" t="s">
        <v>1072</v>
      </c>
      <c r="B364" s="254">
        <v>543</v>
      </c>
      <c r="C364" s="255">
        <v>0</v>
      </c>
      <c r="D364" s="255">
        <v>0</v>
      </c>
      <c r="E364" s="255">
        <v>10.91</v>
      </c>
      <c r="F364" s="255">
        <v>0</v>
      </c>
      <c r="G364" s="255">
        <v>0</v>
      </c>
      <c r="H364" s="255">
        <v>0</v>
      </c>
      <c r="I364" s="256" t="s">
        <v>692</v>
      </c>
      <c r="J364" s="256" t="s">
        <v>693</v>
      </c>
      <c r="K364" s="256" t="s">
        <v>694</v>
      </c>
      <c r="L364" s="256"/>
      <c r="M364" s="256" t="s">
        <v>694</v>
      </c>
      <c r="N364" s="256"/>
      <c r="O364" s="256" t="s">
        <v>686</v>
      </c>
      <c r="P364" s="256" t="s">
        <v>687</v>
      </c>
      <c r="Q364" s="256" t="s">
        <v>712</v>
      </c>
      <c r="R364" s="248" t="s">
        <v>1072</v>
      </c>
      <c r="S364" s="248" t="s">
        <v>152</v>
      </c>
      <c r="T364" s="248" t="s">
        <v>698</v>
      </c>
      <c r="U364" s="248">
        <v>470</v>
      </c>
      <c r="V364" s="248" t="s">
        <v>699</v>
      </c>
    </row>
    <row r="365" spans="1:22" s="248" customFormat="1" x14ac:dyDescent="0.25">
      <c r="A365" s="253" t="s">
        <v>1073</v>
      </c>
      <c r="B365" s="254">
        <v>8461</v>
      </c>
      <c r="C365" s="255">
        <v>910851</v>
      </c>
      <c r="D365" s="255">
        <v>18662</v>
      </c>
      <c r="E365" s="255">
        <v>0</v>
      </c>
      <c r="F365" s="255">
        <v>0</v>
      </c>
      <c r="G365" s="255">
        <v>0</v>
      </c>
      <c r="H365" s="255">
        <v>0</v>
      </c>
      <c r="I365" s="256" t="s">
        <v>692</v>
      </c>
      <c r="J365" s="256" t="s">
        <v>685</v>
      </c>
      <c r="K365" s="256" t="s">
        <v>692</v>
      </c>
      <c r="L365" s="256" t="s">
        <v>741</v>
      </c>
      <c r="M365" s="256" t="s">
        <v>692</v>
      </c>
      <c r="N365" s="256" t="s">
        <v>741</v>
      </c>
      <c r="O365" s="256" t="s">
        <v>687</v>
      </c>
      <c r="P365" s="256" t="s">
        <v>686</v>
      </c>
      <c r="Q365" s="256"/>
      <c r="R365" s="248" t="s">
        <v>1073</v>
      </c>
      <c r="S365" s="248" t="s">
        <v>188</v>
      </c>
      <c r="T365" s="248" t="s">
        <v>782</v>
      </c>
      <c r="U365" s="248">
        <v>9342</v>
      </c>
      <c r="V365" s="248" t="s">
        <v>718</v>
      </c>
    </row>
    <row r="366" spans="1:22" s="248" customFormat="1" x14ac:dyDescent="0.25">
      <c r="A366" s="253" t="s">
        <v>1074</v>
      </c>
      <c r="B366" s="254">
        <v>179</v>
      </c>
      <c r="C366" s="255">
        <v>5500</v>
      </c>
      <c r="D366" s="255">
        <v>0</v>
      </c>
      <c r="E366" s="255">
        <v>0</v>
      </c>
      <c r="F366" s="255">
        <v>0</v>
      </c>
      <c r="G366" s="255">
        <v>0</v>
      </c>
      <c r="H366" s="255">
        <v>0</v>
      </c>
      <c r="I366" s="256" t="s">
        <v>692</v>
      </c>
      <c r="J366" s="256" t="s">
        <v>693</v>
      </c>
      <c r="K366" s="256" t="s">
        <v>694</v>
      </c>
      <c r="L366" s="256"/>
      <c r="M366" s="256" t="s">
        <v>694</v>
      </c>
      <c r="N366" s="256"/>
      <c r="O366" s="256" t="s">
        <v>686</v>
      </c>
      <c r="P366" s="256" t="s">
        <v>687</v>
      </c>
      <c r="Q366" s="256" t="s">
        <v>688</v>
      </c>
      <c r="R366" s="248" t="s">
        <v>1074</v>
      </c>
      <c r="S366" s="248" t="s">
        <v>158</v>
      </c>
      <c r="T366" s="248" t="s">
        <v>696</v>
      </c>
      <c r="U366" s="248">
        <v>171</v>
      </c>
      <c r="V366" s="248" t="s">
        <v>699</v>
      </c>
    </row>
    <row r="367" spans="1:22" s="248" customFormat="1" x14ac:dyDescent="0.25">
      <c r="A367" s="253" t="s">
        <v>1075</v>
      </c>
      <c r="B367" s="254">
        <v>436</v>
      </c>
      <c r="C367" s="255">
        <v>37908</v>
      </c>
      <c r="D367" s="255">
        <v>0</v>
      </c>
      <c r="E367" s="255">
        <v>156</v>
      </c>
      <c r="F367" s="255">
        <v>0</v>
      </c>
      <c r="G367" s="255">
        <v>231</v>
      </c>
      <c r="H367" s="255">
        <v>0</v>
      </c>
      <c r="I367" s="256" t="s">
        <v>692</v>
      </c>
      <c r="J367" s="256" t="s">
        <v>693</v>
      </c>
      <c r="K367" s="256" t="s">
        <v>692</v>
      </c>
      <c r="L367" s="256" t="s">
        <v>693</v>
      </c>
      <c r="M367" s="256"/>
      <c r="N367" s="256"/>
      <c r="O367" s="256" t="s">
        <v>686</v>
      </c>
      <c r="P367" s="256" t="s">
        <v>687</v>
      </c>
      <c r="Q367" s="256" t="s">
        <v>688</v>
      </c>
      <c r="R367" s="248" t="s">
        <v>1075</v>
      </c>
      <c r="S367" s="248" t="s">
        <v>226</v>
      </c>
      <c r="T367" s="248" t="s">
        <v>762</v>
      </c>
      <c r="U367" s="248">
        <v>545</v>
      </c>
      <c r="V367" s="248" t="s">
        <v>699</v>
      </c>
    </row>
    <row r="368" spans="1:22" s="248" customFormat="1" x14ac:dyDescent="0.25">
      <c r="A368" s="253" t="s">
        <v>1076</v>
      </c>
      <c r="B368" s="254">
        <v>278</v>
      </c>
      <c r="C368" s="255">
        <v>0</v>
      </c>
      <c r="D368" s="255">
        <v>0</v>
      </c>
      <c r="E368" s="255">
        <v>0</v>
      </c>
      <c r="F368" s="255">
        <v>0</v>
      </c>
      <c r="G368" s="255">
        <v>0</v>
      </c>
      <c r="H368" s="255">
        <v>0</v>
      </c>
      <c r="I368" s="256"/>
      <c r="J368" s="256"/>
      <c r="K368" s="256"/>
      <c r="L368" s="256"/>
      <c r="M368" s="256"/>
      <c r="N368" s="256"/>
      <c r="O368" s="256" t="s">
        <v>686</v>
      </c>
      <c r="P368" s="256" t="s">
        <v>686</v>
      </c>
      <c r="Q368" s="256"/>
      <c r="R368" s="248" t="s">
        <v>1076</v>
      </c>
      <c r="S368" s="248" t="s">
        <v>206</v>
      </c>
      <c r="T368" s="248" t="s">
        <v>696</v>
      </c>
      <c r="U368" s="248">
        <v>269</v>
      </c>
      <c r="V368" s="248" t="s">
        <v>699</v>
      </c>
    </row>
    <row r="369" spans="1:22" s="248" customFormat="1" x14ac:dyDescent="0.25">
      <c r="A369" s="253" t="s">
        <v>1077</v>
      </c>
      <c r="B369" s="254">
        <v>622</v>
      </c>
      <c r="C369" s="255">
        <v>12000</v>
      </c>
      <c r="D369" s="255">
        <v>4947</v>
      </c>
      <c r="E369" s="255">
        <v>0</v>
      </c>
      <c r="F369" s="255">
        <v>0</v>
      </c>
      <c r="G369" s="255">
        <v>0</v>
      </c>
      <c r="H369" s="255">
        <v>0</v>
      </c>
      <c r="I369" s="256" t="s">
        <v>692</v>
      </c>
      <c r="J369" s="256" t="s">
        <v>693</v>
      </c>
      <c r="K369" s="256" t="s">
        <v>694</v>
      </c>
      <c r="L369" s="256"/>
      <c r="M369" s="256" t="s">
        <v>694</v>
      </c>
      <c r="N369" s="256"/>
      <c r="O369" s="256" t="s">
        <v>686</v>
      </c>
      <c r="P369" s="256" t="s">
        <v>687</v>
      </c>
      <c r="Q369" s="256" t="s">
        <v>688</v>
      </c>
      <c r="R369" s="248" t="s">
        <v>1077</v>
      </c>
      <c r="S369" s="248" t="s">
        <v>173</v>
      </c>
      <c r="T369" s="248" t="s">
        <v>751</v>
      </c>
      <c r="U369" s="248">
        <v>602</v>
      </c>
      <c r="V369" s="248" t="s">
        <v>699</v>
      </c>
    </row>
    <row r="370" spans="1:22" s="248" customFormat="1" x14ac:dyDescent="0.25">
      <c r="A370" s="253" t="s">
        <v>1078</v>
      </c>
      <c r="B370" s="254">
        <v>437</v>
      </c>
      <c r="C370" s="255">
        <v>23289</v>
      </c>
      <c r="D370" s="255">
        <v>0</v>
      </c>
      <c r="E370" s="255">
        <v>97.44</v>
      </c>
      <c r="F370" s="255">
        <v>0</v>
      </c>
      <c r="G370" s="255">
        <v>0</v>
      </c>
      <c r="H370" s="255">
        <v>0</v>
      </c>
      <c r="I370" s="256" t="s">
        <v>692</v>
      </c>
      <c r="J370" s="256" t="s">
        <v>693</v>
      </c>
      <c r="K370" s="256" t="s">
        <v>692</v>
      </c>
      <c r="L370" s="256" t="s">
        <v>693</v>
      </c>
      <c r="M370" s="256"/>
      <c r="N370" s="256"/>
      <c r="O370" s="256" t="s">
        <v>686</v>
      </c>
      <c r="P370" s="256" t="s">
        <v>687</v>
      </c>
      <c r="Q370" s="256" t="s">
        <v>712</v>
      </c>
      <c r="R370" s="248" t="s">
        <v>1078</v>
      </c>
      <c r="S370" s="248" t="s">
        <v>155</v>
      </c>
      <c r="T370" s="248" t="s">
        <v>702</v>
      </c>
      <c r="U370" s="248">
        <v>537</v>
      </c>
      <c r="V370" s="248" t="s">
        <v>699</v>
      </c>
    </row>
    <row r="371" spans="1:22" s="248" customFormat="1" x14ac:dyDescent="0.25">
      <c r="A371" s="253" t="s">
        <v>1079</v>
      </c>
      <c r="B371" s="254">
        <v>644</v>
      </c>
      <c r="C371" s="255">
        <v>0</v>
      </c>
      <c r="D371" s="255">
        <v>0</v>
      </c>
      <c r="E371" s="255">
        <v>0</v>
      </c>
      <c r="F371" s="255">
        <v>0</v>
      </c>
      <c r="G371" s="255">
        <v>0</v>
      </c>
      <c r="H371" s="255">
        <v>0</v>
      </c>
      <c r="I371" s="256"/>
      <c r="J371" s="256"/>
      <c r="K371" s="256"/>
      <c r="L371" s="256"/>
      <c r="M371" s="256"/>
      <c r="N371" s="256"/>
      <c r="O371" s="256" t="s">
        <v>686</v>
      </c>
      <c r="P371" s="256" t="s">
        <v>686</v>
      </c>
      <c r="Q371" s="256"/>
      <c r="R371" s="248" t="s">
        <v>1079</v>
      </c>
      <c r="S371" s="248" t="s">
        <v>166</v>
      </c>
      <c r="T371" s="248" t="s">
        <v>705</v>
      </c>
      <c r="U371" s="248">
        <v>538</v>
      </c>
      <c r="V371" s="248" t="s">
        <v>699</v>
      </c>
    </row>
    <row r="372" spans="1:22" s="248" customFormat="1" x14ac:dyDescent="0.25">
      <c r="A372" s="253" t="s">
        <v>1080</v>
      </c>
      <c r="B372" s="254">
        <v>2973</v>
      </c>
      <c r="C372" s="255">
        <v>331235.02</v>
      </c>
      <c r="D372" s="255">
        <v>96591.2</v>
      </c>
      <c r="E372" s="255">
        <v>0</v>
      </c>
      <c r="F372" s="255">
        <v>0</v>
      </c>
      <c r="G372" s="255">
        <v>0</v>
      </c>
      <c r="H372" s="255">
        <v>0</v>
      </c>
      <c r="I372" s="256" t="s">
        <v>692</v>
      </c>
      <c r="J372" s="256" t="s">
        <v>685</v>
      </c>
      <c r="K372" s="256" t="s">
        <v>692</v>
      </c>
      <c r="L372" s="256" t="s">
        <v>741</v>
      </c>
      <c r="M372" s="256" t="s">
        <v>692</v>
      </c>
      <c r="N372" s="256" t="s">
        <v>741</v>
      </c>
      <c r="O372" s="256" t="s">
        <v>686</v>
      </c>
      <c r="P372" s="256" t="s">
        <v>687</v>
      </c>
      <c r="Q372" s="256" t="s">
        <v>688</v>
      </c>
      <c r="R372" s="248" t="s">
        <v>1080</v>
      </c>
      <c r="S372" s="248" t="s">
        <v>226</v>
      </c>
      <c r="T372" s="248" t="s">
        <v>762</v>
      </c>
      <c r="U372" s="248">
        <v>2732</v>
      </c>
      <c r="V372" s="248" t="s">
        <v>690</v>
      </c>
    </row>
    <row r="373" spans="1:22" s="248" customFormat="1" x14ac:dyDescent="0.25">
      <c r="A373" s="253" t="s">
        <v>1081</v>
      </c>
      <c r="B373" s="254">
        <v>678</v>
      </c>
      <c r="C373" s="255">
        <v>44950</v>
      </c>
      <c r="D373" s="255">
        <v>41584</v>
      </c>
      <c r="E373" s="255">
        <v>0</v>
      </c>
      <c r="F373" s="255">
        <v>0</v>
      </c>
      <c r="G373" s="255">
        <v>0</v>
      </c>
      <c r="H373" s="255">
        <v>0</v>
      </c>
      <c r="I373" s="256" t="s">
        <v>692</v>
      </c>
      <c r="J373" s="256" t="s">
        <v>693</v>
      </c>
      <c r="K373" s="256"/>
      <c r="L373" s="256"/>
      <c r="M373" s="256"/>
      <c r="N373" s="256"/>
      <c r="O373" s="256" t="s">
        <v>686</v>
      </c>
      <c r="P373" s="256" t="s">
        <v>687</v>
      </c>
      <c r="Q373" s="256" t="s">
        <v>701</v>
      </c>
      <c r="R373" s="248" t="s">
        <v>1081</v>
      </c>
      <c r="S373" s="248" t="s">
        <v>243</v>
      </c>
      <c r="T373" s="248" t="s">
        <v>705</v>
      </c>
      <c r="U373" s="248">
        <v>703</v>
      </c>
      <c r="V373" s="248" t="s">
        <v>699</v>
      </c>
    </row>
    <row r="374" spans="1:22" s="248" customFormat="1" x14ac:dyDescent="0.25">
      <c r="A374" s="253" t="s">
        <v>1082</v>
      </c>
      <c r="B374" s="254">
        <v>1477</v>
      </c>
      <c r="C374" s="255">
        <v>50052.959999999999</v>
      </c>
      <c r="D374" s="255">
        <v>0</v>
      </c>
      <c r="E374" s="255">
        <v>77</v>
      </c>
      <c r="F374" s="255">
        <v>0</v>
      </c>
      <c r="G374" s="255">
        <v>88.06</v>
      </c>
      <c r="H374" s="255">
        <v>0</v>
      </c>
      <c r="I374" s="256" t="s">
        <v>692</v>
      </c>
      <c r="J374" s="256" t="s">
        <v>693</v>
      </c>
      <c r="K374" s="256" t="s">
        <v>694</v>
      </c>
      <c r="L374" s="256"/>
      <c r="M374" s="256" t="s">
        <v>694</v>
      </c>
      <c r="N374" s="256"/>
      <c r="O374" s="256" t="s">
        <v>686</v>
      </c>
      <c r="P374" s="256" t="s">
        <v>687</v>
      </c>
      <c r="Q374" s="256" t="s">
        <v>688</v>
      </c>
      <c r="R374" s="248" t="s">
        <v>1082</v>
      </c>
      <c r="S374" s="248" t="s">
        <v>234</v>
      </c>
      <c r="T374" s="248" t="s">
        <v>754</v>
      </c>
      <c r="U374" s="248">
        <v>1293</v>
      </c>
      <c r="V374" s="248" t="s">
        <v>699</v>
      </c>
    </row>
    <row r="375" spans="1:22" s="248" customFormat="1" x14ac:dyDescent="0.25">
      <c r="A375" s="253" t="s">
        <v>1083</v>
      </c>
      <c r="B375" s="254">
        <v>1339</v>
      </c>
      <c r="C375" s="255">
        <v>256785</v>
      </c>
      <c r="D375" s="255">
        <v>0</v>
      </c>
      <c r="E375" s="255">
        <v>128.39250000000001</v>
      </c>
      <c r="F375" s="255">
        <v>0</v>
      </c>
      <c r="G375" s="255">
        <v>0</v>
      </c>
      <c r="H375" s="255">
        <v>0</v>
      </c>
      <c r="I375" s="256" t="s">
        <v>692</v>
      </c>
      <c r="J375" s="256" t="s">
        <v>693</v>
      </c>
      <c r="K375" s="256" t="s">
        <v>692</v>
      </c>
      <c r="L375" s="256" t="s">
        <v>693</v>
      </c>
      <c r="M375" s="256"/>
      <c r="N375" s="256"/>
      <c r="O375" s="256" t="s">
        <v>686</v>
      </c>
      <c r="P375" s="256" t="s">
        <v>687</v>
      </c>
      <c r="Q375" s="256" t="s">
        <v>701</v>
      </c>
      <c r="R375" s="248" t="s">
        <v>1083</v>
      </c>
      <c r="S375" s="248" t="s">
        <v>166</v>
      </c>
      <c r="T375" s="248" t="s">
        <v>705</v>
      </c>
      <c r="U375" s="248">
        <v>1601</v>
      </c>
      <c r="V375" s="248" t="s">
        <v>699</v>
      </c>
    </row>
    <row r="376" spans="1:22" s="248" customFormat="1" x14ac:dyDescent="0.25">
      <c r="A376" s="253" t="s">
        <v>1084</v>
      </c>
      <c r="B376" s="254">
        <v>1700</v>
      </c>
      <c r="C376" s="255">
        <v>176160</v>
      </c>
      <c r="D376" s="255">
        <v>26674</v>
      </c>
      <c r="E376" s="255">
        <v>229</v>
      </c>
      <c r="F376" s="255">
        <v>34</v>
      </c>
      <c r="G376" s="255">
        <v>182</v>
      </c>
      <c r="H376" s="255">
        <v>28</v>
      </c>
      <c r="I376" s="256" t="s">
        <v>59</v>
      </c>
      <c r="J376" s="256" t="s">
        <v>693</v>
      </c>
      <c r="K376" s="256" t="s">
        <v>740</v>
      </c>
      <c r="L376" s="256"/>
      <c r="M376" s="256" t="s">
        <v>740</v>
      </c>
      <c r="N376" s="256"/>
      <c r="O376" s="256" t="s">
        <v>686</v>
      </c>
      <c r="P376" s="256" t="s">
        <v>687</v>
      </c>
      <c r="Q376" s="256" t="s">
        <v>701</v>
      </c>
      <c r="R376" s="248" t="s">
        <v>1084</v>
      </c>
      <c r="S376" s="248" t="s">
        <v>199</v>
      </c>
      <c r="T376" s="248" t="s">
        <v>689</v>
      </c>
      <c r="U376" s="248">
        <v>1879</v>
      </c>
      <c r="V376" s="248" t="s">
        <v>699</v>
      </c>
    </row>
    <row r="377" spans="1:22" s="248" customFormat="1" x14ac:dyDescent="0.25">
      <c r="A377" s="253" t="s">
        <v>1085</v>
      </c>
      <c r="B377" s="254">
        <v>1337</v>
      </c>
      <c r="C377" s="255">
        <v>60000</v>
      </c>
      <c r="D377" s="255">
        <v>15702.18</v>
      </c>
      <c r="E377" s="255">
        <v>113.42</v>
      </c>
      <c r="F377" s="255">
        <v>29.68</v>
      </c>
      <c r="G377" s="255">
        <v>156.66999999999999</v>
      </c>
      <c r="H377" s="255">
        <v>41</v>
      </c>
      <c r="I377" s="256" t="s">
        <v>59</v>
      </c>
      <c r="J377" s="256" t="s">
        <v>693</v>
      </c>
      <c r="K377" s="256" t="s">
        <v>59</v>
      </c>
      <c r="L377" s="256" t="s">
        <v>707</v>
      </c>
      <c r="M377" s="256" t="s">
        <v>59</v>
      </c>
      <c r="N377" s="256" t="s">
        <v>707</v>
      </c>
      <c r="O377" s="256" t="s">
        <v>686</v>
      </c>
      <c r="P377" s="256" t="s">
        <v>687</v>
      </c>
      <c r="Q377" s="256" t="s">
        <v>688</v>
      </c>
      <c r="R377" s="248" t="s">
        <v>1085</v>
      </c>
      <c r="S377" s="248" t="s">
        <v>211</v>
      </c>
      <c r="T377" s="248" t="s">
        <v>689</v>
      </c>
      <c r="U377" s="248">
        <v>1360</v>
      </c>
      <c r="V377" s="248" t="s">
        <v>699</v>
      </c>
    </row>
    <row r="378" spans="1:22" s="248" customFormat="1" x14ac:dyDescent="0.25">
      <c r="A378" s="253" t="s">
        <v>1086</v>
      </c>
      <c r="B378" s="254">
        <v>13124</v>
      </c>
      <c r="C378" s="255">
        <v>826403.09</v>
      </c>
      <c r="D378" s="255">
        <v>142829.79</v>
      </c>
      <c r="E378" s="255">
        <v>107.47</v>
      </c>
      <c r="F378" s="255">
        <v>18.579999999999998</v>
      </c>
      <c r="G378" s="255">
        <v>214.71</v>
      </c>
      <c r="H378" s="255">
        <v>37.11</v>
      </c>
      <c r="I378" s="256" t="s">
        <v>59</v>
      </c>
      <c r="J378" s="256" t="s">
        <v>693</v>
      </c>
      <c r="K378" s="256"/>
      <c r="L378" s="256"/>
      <c r="M378" s="256"/>
      <c r="N378" s="256"/>
      <c r="O378" s="256" t="s">
        <v>686</v>
      </c>
      <c r="P378" s="256" t="s">
        <v>687</v>
      </c>
      <c r="Q378" s="256" t="s">
        <v>721</v>
      </c>
      <c r="R378" s="248" t="s">
        <v>1086</v>
      </c>
      <c r="S378" s="248" t="s">
        <v>211</v>
      </c>
      <c r="T378" s="248" t="s">
        <v>689</v>
      </c>
      <c r="U378" s="248">
        <v>11632</v>
      </c>
      <c r="V378" s="248" t="s">
        <v>703</v>
      </c>
    </row>
    <row r="379" spans="1:22" s="248" customFormat="1" x14ac:dyDescent="0.25">
      <c r="A379" s="253" t="s">
        <v>1087</v>
      </c>
      <c r="B379" s="254">
        <v>1374</v>
      </c>
      <c r="C379" s="255">
        <v>126680</v>
      </c>
      <c r="D379" s="255">
        <v>51650</v>
      </c>
      <c r="E379" s="255">
        <v>202.68799999999999</v>
      </c>
      <c r="F379" s="255">
        <v>82.64</v>
      </c>
      <c r="G379" s="255">
        <v>102.9</v>
      </c>
      <c r="H379" s="255">
        <v>41.96</v>
      </c>
      <c r="I379" s="256" t="s">
        <v>59</v>
      </c>
      <c r="J379" s="256" t="s">
        <v>693</v>
      </c>
      <c r="K379" s="256" t="s">
        <v>692</v>
      </c>
      <c r="L379" s="256" t="s">
        <v>693</v>
      </c>
      <c r="M379" s="256" t="s">
        <v>694</v>
      </c>
      <c r="N379" s="256"/>
      <c r="O379" s="256" t="s">
        <v>686</v>
      </c>
      <c r="P379" s="256" t="s">
        <v>687</v>
      </c>
      <c r="Q379" s="256" t="s">
        <v>712</v>
      </c>
      <c r="R379" s="248" t="s">
        <v>1087</v>
      </c>
      <c r="S379" s="248" t="s">
        <v>182</v>
      </c>
      <c r="T379" s="248" t="s">
        <v>735</v>
      </c>
      <c r="U379" s="248">
        <v>1287</v>
      </c>
      <c r="V379" s="248" t="s">
        <v>699</v>
      </c>
    </row>
    <row r="380" spans="1:22" s="248" customFormat="1" x14ac:dyDescent="0.25">
      <c r="A380" s="253" t="s">
        <v>1088</v>
      </c>
      <c r="B380" s="254">
        <v>7479</v>
      </c>
      <c r="C380" s="255">
        <v>245148.12</v>
      </c>
      <c r="D380" s="255">
        <v>0</v>
      </c>
      <c r="E380" s="255">
        <v>13.93</v>
      </c>
      <c r="F380" s="255">
        <v>0</v>
      </c>
      <c r="G380" s="255">
        <v>0</v>
      </c>
      <c r="H380" s="255">
        <v>0</v>
      </c>
      <c r="I380" s="256" t="s">
        <v>692</v>
      </c>
      <c r="J380" s="256" t="s">
        <v>693</v>
      </c>
      <c r="K380" s="256" t="s">
        <v>692</v>
      </c>
      <c r="L380" s="256" t="s">
        <v>741</v>
      </c>
      <c r="M380" s="256" t="s">
        <v>694</v>
      </c>
      <c r="N380" s="256"/>
      <c r="O380" s="256" t="s">
        <v>686</v>
      </c>
      <c r="P380" s="256" t="s">
        <v>687</v>
      </c>
      <c r="Q380" s="256" t="s">
        <v>701</v>
      </c>
      <c r="R380" s="248" t="s">
        <v>1088</v>
      </c>
      <c r="S380" s="248" t="s">
        <v>208</v>
      </c>
      <c r="T380" s="248" t="s">
        <v>702</v>
      </c>
      <c r="U380" s="248">
        <v>7368</v>
      </c>
      <c r="V380" s="248" t="s">
        <v>718</v>
      </c>
    </row>
    <row r="381" spans="1:22" s="248" customFormat="1" x14ac:dyDescent="0.25">
      <c r="A381" s="253" t="s">
        <v>1089</v>
      </c>
      <c r="B381" s="254">
        <v>552</v>
      </c>
      <c r="C381" s="255">
        <v>0</v>
      </c>
      <c r="D381" s="255">
        <v>0</v>
      </c>
      <c r="E381" s="255">
        <v>0</v>
      </c>
      <c r="F381" s="255">
        <v>0</v>
      </c>
      <c r="G381" s="255">
        <v>0</v>
      </c>
      <c r="H381" s="255">
        <v>0</v>
      </c>
      <c r="I381" s="256"/>
      <c r="J381" s="256"/>
      <c r="K381" s="256"/>
      <c r="L381" s="256"/>
      <c r="M381" s="256"/>
      <c r="N381" s="256"/>
      <c r="O381" s="256" t="s">
        <v>686</v>
      </c>
      <c r="P381" s="256" t="s">
        <v>686</v>
      </c>
      <c r="Q381" s="256"/>
      <c r="R381" s="248" t="s">
        <v>1089</v>
      </c>
      <c r="S381" s="248" t="s">
        <v>202</v>
      </c>
      <c r="T381" s="248" t="s">
        <v>705</v>
      </c>
      <c r="U381" s="248">
        <v>547</v>
      </c>
      <c r="V381" s="248" t="s">
        <v>699</v>
      </c>
    </row>
    <row r="382" spans="1:22" s="248" customFormat="1" x14ac:dyDescent="0.25">
      <c r="A382" s="253" t="s">
        <v>1090</v>
      </c>
      <c r="B382" s="254">
        <v>3743</v>
      </c>
      <c r="C382" s="255">
        <v>441905</v>
      </c>
      <c r="D382" s="255">
        <v>0</v>
      </c>
      <c r="E382" s="255">
        <v>252.22</v>
      </c>
      <c r="F382" s="255">
        <v>0</v>
      </c>
      <c r="G382" s="255">
        <v>151.81</v>
      </c>
      <c r="H382" s="255">
        <v>0</v>
      </c>
      <c r="I382" s="256" t="s">
        <v>692</v>
      </c>
      <c r="J382" s="256" t="s">
        <v>693</v>
      </c>
      <c r="K382" s="256"/>
      <c r="L382" s="256"/>
      <c r="M382" s="256"/>
      <c r="N382" s="256"/>
      <c r="O382" s="256" t="s">
        <v>686</v>
      </c>
      <c r="P382" s="256" t="s">
        <v>687</v>
      </c>
      <c r="Q382" s="256" t="s">
        <v>712</v>
      </c>
      <c r="R382" s="248" t="s">
        <v>1090</v>
      </c>
      <c r="S382" s="248" t="s">
        <v>169</v>
      </c>
      <c r="T382" s="248" t="s">
        <v>689</v>
      </c>
      <c r="U382" s="248">
        <v>2490</v>
      </c>
      <c r="V382" s="248" t="s">
        <v>699</v>
      </c>
    </row>
    <row r="383" spans="1:22" s="248" customFormat="1" x14ac:dyDescent="0.25">
      <c r="A383" s="253" t="s">
        <v>1091</v>
      </c>
      <c r="B383" s="254">
        <v>4489</v>
      </c>
      <c r="C383" s="255">
        <v>0</v>
      </c>
      <c r="D383" s="255">
        <v>0</v>
      </c>
      <c r="E383" s="255">
        <v>0</v>
      </c>
      <c r="F383" s="255">
        <v>0</v>
      </c>
      <c r="G383" s="255">
        <v>0</v>
      </c>
      <c r="H383" s="255">
        <v>0</v>
      </c>
      <c r="I383" s="256"/>
      <c r="J383" s="256"/>
      <c r="K383" s="256"/>
      <c r="L383" s="256"/>
      <c r="M383" s="256"/>
      <c r="N383" s="256"/>
      <c r="O383" s="256" t="s">
        <v>686</v>
      </c>
      <c r="P383" s="256" t="s">
        <v>686</v>
      </c>
      <c r="Q383" s="256"/>
      <c r="R383" s="248" t="s">
        <v>1091</v>
      </c>
      <c r="S383" s="248" t="s">
        <v>190</v>
      </c>
      <c r="T383" s="248" t="s">
        <v>698</v>
      </c>
      <c r="U383" s="248">
        <v>5228</v>
      </c>
      <c r="V383" s="248" t="s">
        <v>718</v>
      </c>
    </row>
    <row r="384" spans="1:22" s="248" customFormat="1" x14ac:dyDescent="0.25">
      <c r="A384" s="253" t="s">
        <v>1092</v>
      </c>
      <c r="B384" s="254">
        <v>3878</v>
      </c>
      <c r="C384" s="255">
        <v>173081.12</v>
      </c>
      <c r="D384" s="255">
        <v>129413.87</v>
      </c>
      <c r="E384" s="255">
        <v>111.95</v>
      </c>
      <c r="F384" s="255">
        <v>83.71</v>
      </c>
      <c r="G384" s="255">
        <v>0</v>
      </c>
      <c r="H384" s="255">
        <v>0</v>
      </c>
      <c r="I384" s="256" t="s">
        <v>692</v>
      </c>
      <c r="J384" s="256" t="s">
        <v>693</v>
      </c>
      <c r="K384" s="256" t="s">
        <v>692</v>
      </c>
      <c r="L384" s="256" t="s">
        <v>693</v>
      </c>
      <c r="M384" s="256" t="s">
        <v>692</v>
      </c>
      <c r="N384" s="256" t="s">
        <v>693</v>
      </c>
      <c r="O384" s="256" t="s">
        <v>686</v>
      </c>
      <c r="P384" s="256" t="s">
        <v>687</v>
      </c>
      <c r="Q384" s="256" t="s">
        <v>701</v>
      </c>
      <c r="R384" s="248" t="s">
        <v>1092</v>
      </c>
      <c r="S384" s="248" t="s">
        <v>241</v>
      </c>
      <c r="T384" s="248" t="s">
        <v>700</v>
      </c>
      <c r="U384" s="248">
        <v>3916</v>
      </c>
      <c r="V384" s="248" t="s">
        <v>690</v>
      </c>
    </row>
    <row r="385" spans="1:22" s="248" customFormat="1" x14ac:dyDescent="0.25">
      <c r="A385" s="253" t="s">
        <v>1093</v>
      </c>
      <c r="B385" s="254">
        <v>3375</v>
      </c>
      <c r="C385" s="255">
        <v>42110</v>
      </c>
      <c r="D385" s="255">
        <v>0</v>
      </c>
      <c r="E385" s="255">
        <v>113.5</v>
      </c>
      <c r="F385" s="255">
        <v>0</v>
      </c>
      <c r="G385" s="255">
        <v>102.2</v>
      </c>
      <c r="H385" s="255">
        <v>0</v>
      </c>
      <c r="I385" s="256"/>
      <c r="J385" s="256"/>
      <c r="K385" s="256"/>
      <c r="L385" s="256"/>
      <c r="M385" s="256"/>
      <c r="N385" s="256"/>
      <c r="O385" s="256" t="s">
        <v>686</v>
      </c>
      <c r="P385" s="256" t="s">
        <v>687</v>
      </c>
      <c r="Q385" s="256" t="s">
        <v>712</v>
      </c>
      <c r="R385" s="248" t="s">
        <v>1093</v>
      </c>
      <c r="S385" s="248" t="s">
        <v>155</v>
      </c>
      <c r="T385" s="248" t="s">
        <v>702</v>
      </c>
      <c r="U385" s="248">
        <v>2914</v>
      </c>
      <c r="V385" s="248" t="s">
        <v>690</v>
      </c>
    </row>
    <row r="386" spans="1:22" s="248" customFormat="1" x14ac:dyDescent="0.25">
      <c r="A386" s="253" t="s">
        <v>1094</v>
      </c>
      <c r="B386" s="254">
        <v>545</v>
      </c>
      <c r="C386" s="255">
        <v>0</v>
      </c>
      <c r="D386" s="255">
        <v>0</v>
      </c>
      <c r="E386" s="255">
        <v>0</v>
      </c>
      <c r="F386" s="255">
        <v>0</v>
      </c>
      <c r="G386" s="255">
        <v>0</v>
      </c>
      <c r="H386" s="255">
        <v>0</v>
      </c>
      <c r="I386" s="256"/>
      <c r="J386" s="256"/>
      <c r="K386" s="256"/>
      <c r="L386" s="256"/>
      <c r="M386" s="256"/>
      <c r="N386" s="256"/>
      <c r="O386" s="256" t="s">
        <v>686</v>
      </c>
      <c r="P386" s="256" t="s">
        <v>686</v>
      </c>
      <c r="Q386" s="256"/>
      <c r="R386" s="248" t="s">
        <v>1094</v>
      </c>
      <c r="S386" s="248" t="s">
        <v>173</v>
      </c>
      <c r="T386" s="248" t="s">
        <v>751</v>
      </c>
      <c r="U386" s="248">
        <v>537</v>
      </c>
      <c r="V386" s="248" t="s">
        <v>699</v>
      </c>
    </row>
    <row r="387" spans="1:22" s="248" customFormat="1" x14ac:dyDescent="0.25">
      <c r="A387" s="253" t="s">
        <v>1095</v>
      </c>
      <c r="B387" s="254">
        <v>311</v>
      </c>
      <c r="C387" s="255">
        <v>0</v>
      </c>
      <c r="D387" s="255">
        <v>0</v>
      </c>
      <c r="E387" s="255">
        <v>0</v>
      </c>
      <c r="F387" s="255">
        <v>0</v>
      </c>
      <c r="G387" s="255">
        <v>0</v>
      </c>
      <c r="H387" s="255">
        <v>0</v>
      </c>
      <c r="I387" s="256"/>
      <c r="J387" s="256"/>
      <c r="K387" s="256"/>
      <c r="L387" s="256"/>
      <c r="M387" s="256"/>
      <c r="N387" s="256"/>
      <c r="O387" s="256" t="s">
        <v>686</v>
      </c>
      <c r="P387" s="256" t="s">
        <v>686</v>
      </c>
      <c r="Q387" s="256"/>
      <c r="R387" s="248" t="s">
        <v>1095</v>
      </c>
      <c r="S387" s="248" t="s">
        <v>200</v>
      </c>
      <c r="T387" s="248" t="s">
        <v>705</v>
      </c>
      <c r="U387" s="248">
        <v>259</v>
      </c>
      <c r="V387" s="248" t="s">
        <v>699</v>
      </c>
    </row>
    <row r="388" spans="1:22" s="248" customFormat="1" x14ac:dyDescent="0.25">
      <c r="A388" s="253" t="s">
        <v>1096</v>
      </c>
      <c r="B388" s="254">
        <v>276</v>
      </c>
      <c r="C388" s="255">
        <v>9.6</v>
      </c>
      <c r="D388" s="255">
        <v>0</v>
      </c>
      <c r="E388" s="255">
        <v>0</v>
      </c>
      <c r="F388" s="255">
        <v>0</v>
      </c>
      <c r="G388" s="255">
        <v>0</v>
      </c>
      <c r="H388" s="255">
        <v>0</v>
      </c>
      <c r="I388" s="256" t="s">
        <v>692</v>
      </c>
      <c r="J388" s="256" t="s">
        <v>693</v>
      </c>
      <c r="K388" s="256"/>
      <c r="L388" s="256"/>
      <c r="M388" s="256"/>
      <c r="N388" s="256"/>
      <c r="O388" s="256" t="s">
        <v>686</v>
      </c>
      <c r="P388" s="256" t="s">
        <v>687</v>
      </c>
      <c r="Q388" s="256"/>
      <c r="R388" s="248" t="s">
        <v>1096</v>
      </c>
      <c r="S388" s="248" t="s">
        <v>159</v>
      </c>
      <c r="T388" s="248" t="s">
        <v>696</v>
      </c>
      <c r="U388" s="248">
        <v>247</v>
      </c>
      <c r="V388" s="248" t="s">
        <v>699</v>
      </c>
    </row>
    <row r="389" spans="1:22" s="248" customFormat="1" x14ac:dyDescent="0.25">
      <c r="A389" s="253" t="s">
        <v>1097</v>
      </c>
      <c r="B389" s="254">
        <v>1194</v>
      </c>
      <c r="C389" s="255">
        <v>0</v>
      </c>
      <c r="D389" s="255">
        <v>107400.63</v>
      </c>
      <c r="E389" s="255">
        <v>0</v>
      </c>
      <c r="F389" s="255">
        <v>0</v>
      </c>
      <c r="G389" s="255">
        <v>0</v>
      </c>
      <c r="H389" s="255">
        <v>223.78</v>
      </c>
      <c r="I389" s="256" t="s">
        <v>692</v>
      </c>
      <c r="J389" s="256" t="s">
        <v>693</v>
      </c>
      <c r="K389" s="256" t="s">
        <v>692</v>
      </c>
      <c r="L389" s="256" t="s">
        <v>693</v>
      </c>
      <c r="M389" s="256" t="s">
        <v>694</v>
      </c>
      <c r="N389" s="256"/>
      <c r="O389" s="256" t="s">
        <v>686</v>
      </c>
      <c r="P389" s="256" t="s">
        <v>687</v>
      </c>
      <c r="Q389" s="256" t="s">
        <v>701</v>
      </c>
      <c r="R389" s="248" t="s">
        <v>1097</v>
      </c>
      <c r="S389" s="248" t="s">
        <v>199</v>
      </c>
      <c r="T389" s="248" t="s">
        <v>689</v>
      </c>
      <c r="U389" s="248">
        <v>1256</v>
      </c>
      <c r="V389" s="248" t="s">
        <v>699</v>
      </c>
    </row>
    <row r="390" spans="1:22" s="248" customFormat="1" x14ac:dyDescent="0.25">
      <c r="A390" s="253" t="s">
        <v>1098</v>
      </c>
      <c r="B390" s="254">
        <v>2082</v>
      </c>
      <c r="C390" s="255">
        <v>0</v>
      </c>
      <c r="D390" s="255">
        <v>0</v>
      </c>
      <c r="E390" s="255">
        <v>0</v>
      </c>
      <c r="F390" s="255">
        <v>0</v>
      </c>
      <c r="G390" s="255">
        <v>0</v>
      </c>
      <c r="H390" s="255">
        <v>0</v>
      </c>
      <c r="I390" s="256" t="s">
        <v>692</v>
      </c>
      <c r="J390" s="256" t="s">
        <v>693</v>
      </c>
      <c r="K390" s="256" t="s">
        <v>692</v>
      </c>
      <c r="L390" s="256" t="s">
        <v>693</v>
      </c>
      <c r="M390" s="256"/>
      <c r="N390" s="256"/>
      <c r="O390" s="256" t="s">
        <v>686</v>
      </c>
      <c r="P390" s="256" t="s">
        <v>687</v>
      </c>
      <c r="Q390" s="256" t="s">
        <v>695</v>
      </c>
      <c r="R390" s="248" t="s">
        <v>1098</v>
      </c>
      <c r="S390" s="248" t="s">
        <v>182</v>
      </c>
      <c r="T390" s="248" t="s">
        <v>735</v>
      </c>
      <c r="U390" s="248">
        <v>2307</v>
      </c>
      <c r="V390" s="248" t="s">
        <v>699</v>
      </c>
    </row>
    <row r="391" spans="1:22" s="248" customFormat="1" x14ac:dyDescent="0.25">
      <c r="A391" s="253" t="s">
        <v>1099</v>
      </c>
      <c r="B391" s="254">
        <v>117</v>
      </c>
      <c r="C391" s="255">
        <v>0</v>
      </c>
      <c r="D391" s="255">
        <v>0</v>
      </c>
      <c r="E391" s="255">
        <v>0</v>
      </c>
      <c r="F391" s="255">
        <v>0</v>
      </c>
      <c r="G391" s="255">
        <v>0</v>
      </c>
      <c r="H391" s="255">
        <v>0</v>
      </c>
      <c r="I391" s="256"/>
      <c r="J391" s="256"/>
      <c r="K391" s="256"/>
      <c r="L391" s="256"/>
      <c r="M391" s="256"/>
      <c r="N391" s="256"/>
      <c r="O391" s="256" t="s">
        <v>686</v>
      </c>
      <c r="P391" s="256" t="s">
        <v>686</v>
      </c>
      <c r="Q391" s="256"/>
      <c r="R391" s="248" t="s">
        <v>1099</v>
      </c>
      <c r="S391" s="248" t="s">
        <v>226</v>
      </c>
      <c r="T391" s="248" t="s">
        <v>762</v>
      </c>
      <c r="U391" s="248">
        <v>129</v>
      </c>
      <c r="V391" s="248" t="s">
        <v>699</v>
      </c>
    </row>
    <row r="392" spans="1:22" s="248" customFormat="1" x14ac:dyDescent="0.25">
      <c r="A392" s="253" t="s">
        <v>1100</v>
      </c>
      <c r="B392" s="254">
        <v>4611</v>
      </c>
      <c r="C392" s="255">
        <v>241622.93</v>
      </c>
      <c r="D392" s="255">
        <v>203310.59</v>
      </c>
      <c r="E392" s="255">
        <v>143.31134638196914</v>
      </c>
      <c r="F392" s="255">
        <v>120.58753855278766</v>
      </c>
      <c r="G392" s="255">
        <v>60.31</v>
      </c>
      <c r="H392" s="255">
        <v>50.75</v>
      </c>
      <c r="I392" s="256" t="s">
        <v>59</v>
      </c>
      <c r="J392" s="256" t="s">
        <v>685</v>
      </c>
      <c r="K392" s="256" t="s">
        <v>59</v>
      </c>
      <c r="L392" s="256" t="s">
        <v>741</v>
      </c>
      <c r="M392" s="256" t="s">
        <v>692</v>
      </c>
      <c r="N392" s="256" t="s">
        <v>707</v>
      </c>
      <c r="O392" s="256" t="s">
        <v>686</v>
      </c>
      <c r="P392" s="256" t="s">
        <v>687</v>
      </c>
      <c r="Q392" s="256" t="s">
        <v>712</v>
      </c>
      <c r="R392" s="248" t="s">
        <v>1100</v>
      </c>
      <c r="S392" s="248" t="s">
        <v>196</v>
      </c>
      <c r="T392" s="248" t="s">
        <v>762</v>
      </c>
      <c r="U392" s="248">
        <v>3837</v>
      </c>
      <c r="V392" s="248" t="s">
        <v>690</v>
      </c>
    </row>
    <row r="393" spans="1:22" s="248" customFormat="1" x14ac:dyDescent="0.25">
      <c r="A393" s="253" t="s">
        <v>1101</v>
      </c>
      <c r="B393" s="254">
        <v>403892</v>
      </c>
      <c r="C393" s="255">
        <v>13772850.4</v>
      </c>
      <c r="D393" s="255">
        <v>4429808.95</v>
      </c>
      <c r="E393" s="255">
        <v>77.92</v>
      </c>
      <c r="F393" s="255">
        <v>25.5</v>
      </c>
      <c r="G393" s="255">
        <v>103.54</v>
      </c>
      <c r="H393" s="255">
        <v>33.299999999999997</v>
      </c>
      <c r="I393" s="256" t="s">
        <v>59</v>
      </c>
      <c r="J393" s="256" t="s">
        <v>693</v>
      </c>
      <c r="K393" s="256" t="s">
        <v>694</v>
      </c>
      <c r="L393" s="256"/>
      <c r="M393" s="256" t="s">
        <v>694</v>
      </c>
      <c r="N393" s="256"/>
      <c r="O393" s="256" t="s">
        <v>686</v>
      </c>
      <c r="P393" s="256" t="s">
        <v>687</v>
      </c>
      <c r="Q393" s="256" t="s">
        <v>721</v>
      </c>
      <c r="R393" s="248" t="s">
        <v>1101</v>
      </c>
      <c r="S393" s="248" t="s">
        <v>239</v>
      </c>
      <c r="T393" s="248" t="s">
        <v>689</v>
      </c>
      <c r="U393" s="248">
        <v>367098</v>
      </c>
      <c r="V393" s="248" t="s">
        <v>723</v>
      </c>
    </row>
    <row r="394" spans="1:22" s="248" customFormat="1" x14ac:dyDescent="0.25">
      <c r="A394" s="253" t="s">
        <v>1102</v>
      </c>
      <c r="B394" s="254">
        <v>1692</v>
      </c>
      <c r="C394" s="255">
        <v>71000</v>
      </c>
      <c r="D394" s="255">
        <v>32000</v>
      </c>
      <c r="E394" s="255">
        <v>16.100000000000001</v>
      </c>
      <c r="F394" s="255">
        <v>0</v>
      </c>
      <c r="G394" s="255">
        <v>0</v>
      </c>
      <c r="H394" s="255">
        <v>0</v>
      </c>
      <c r="I394" s="256" t="s">
        <v>692</v>
      </c>
      <c r="J394" s="256" t="s">
        <v>693</v>
      </c>
      <c r="K394" s="256" t="s">
        <v>692</v>
      </c>
      <c r="L394" s="256" t="s">
        <v>693</v>
      </c>
      <c r="M394" s="256" t="s">
        <v>692</v>
      </c>
      <c r="N394" s="256" t="s">
        <v>693</v>
      </c>
      <c r="O394" s="256" t="s">
        <v>686</v>
      </c>
      <c r="P394" s="256" t="s">
        <v>687</v>
      </c>
      <c r="Q394" s="256" t="s">
        <v>688</v>
      </c>
      <c r="R394" s="248" t="s">
        <v>1102</v>
      </c>
      <c r="S394" s="248" t="s">
        <v>224</v>
      </c>
      <c r="T394" s="248" t="s">
        <v>698</v>
      </c>
      <c r="U394" s="248">
        <v>1728</v>
      </c>
      <c r="V394" s="248" t="s">
        <v>699</v>
      </c>
    </row>
    <row r="395" spans="1:22" s="248" customFormat="1" x14ac:dyDescent="0.25">
      <c r="A395" s="253" t="s">
        <v>1103</v>
      </c>
      <c r="B395" s="254">
        <v>4113</v>
      </c>
      <c r="C395" s="255">
        <v>179795.59</v>
      </c>
      <c r="D395" s="255">
        <v>86301.88</v>
      </c>
      <c r="E395" s="255">
        <v>0</v>
      </c>
      <c r="F395" s="255">
        <v>72</v>
      </c>
      <c r="G395" s="255">
        <v>0</v>
      </c>
      <c r="H395" s="255">
        <v>48</v>
      </c>
      <c r="I395" s="256" t="s">
        <v>59</v>
      </c>
      <c r="J395" s="256" t="s">
        <v>693</v>
      </c>
      <c r="K395" s="256" t="s">
        <v>59</v>
      </c>
      <c r="L395" s="256" t="s">
        <v>741</v>
      </c>
      <c r="M395" s="256" t="s">
        <v>740</v>
      </c>
      <c r="N395" s="256" t="s">
        <v>741</v>
      </c>
      <c r="O395" s="256" t="s">
        <v>686</v>
      </c>
      <c r="P395" s="256" t="s">
        <v>687</v>
      </c>
      <c r="Q395" s="256" t="s">
        <v>712</v>
      </c>
      <c r="R395" s="248" t="s">
        <v>1103</v>
      </c>
      <c r="S395" s="248" t="s">
        <v>224</v>
      </c>
      <c r="T395" s="248" t="s">
        <v>698</v>
      </c>
      <c r="U395" s="248">
        <v>4331</v>
      </c>
      <c r="V395" s="248" t="s">
        <v>690</v>
      </c>
    </row>
    <row r="396" spans="1:22" s="248" customFormat="1" x14ac:dyDescent="0.25">
      <c r="A396" s="253" t="s">
        <v>1104</v>
      </c>
      <c r="B396" s="254">
        <v>3434</v>
      </c>
      <c r="C396" s="255">
        <v>79165</v>
      </c>
      <c r="D396" s="255">
        <v>48188</v>
      </c>
      <c r="E396" s="255">
        <v>57.78</v>
      </c>
      <c r="F396" s="255">
        <v>35.17</v>
      </c>
      <c r="G396" s="255">
        <v>56.25</v>
      </c>
      <c r="H396" s="255">
        <v>34.24</v>
      </c>
      <c r="I396" s="256" t="s">
        <v>59</v>
      </c>
      <c r="J396" s="256" t="s">
        <v>685</v>
      </c>
      <c r="K396" s="256" t="s">
        <v>59</v>
      </c>
      <c r="L396" s="256" t="s">
        <v>685</v>
      </c>
      <c r="M396" s="256" t="s">
        <v>694</v>
      </c>
      <c r="N396" s="256"/>
      <c r="O396" s="256" t="s">
        <v>686</v>
      </c>
      <c r="P396" s="256" t="s">
        <v>687</v>
      </c>
      <c r="Q396" s="256" t="s">
        <v>688</v>
      </c>
      <c r="R396" s="248" t="s">
        <v>1104</v>
      </c>
      <c r="S396" s="248" t="s">
        <v>185</v>
      </c>
      <c r="T396" s="248" t="s">
        <v>702</v>
      </c>
      <c r="U396" s="248">
        <v>3142</v>
      </c>
      <c r="V396" s="248" t="s">
        <v>690</v>
      </c>
    </row>
    <row r="397" spans="1:22" s="248" customFormat="1" x14ac:dyDescent="0.25">
      <c r="A397" s="253" t="s">
        <v>1105</v>
      </c>
      <c r="B397" s="254">
        <v>72</v>
      </c>
      <c r="C397" s="255">
        <v>0</v>
      </c>
      <c r="D397" s="255">
        <v>0</v>
      </c>
      <c r="E397" s="255">
        <v>0</v>
      </c>
      <c r="F397" s="255">
        <v>0</v>
      </c>
      <c r="G397" s="255">
        <v>0</v>
      </c>
      <c r="H397" s="255">
        <v>0</v>
      </c>
      <c r="I397" s="256" t="s">
        <v>692</v>
      </c>
      <c r="J397" s="256" t="s">
        <v>693</v>
      </c>
      <c r="K397" s="256"/>
      <c r="L397" s="256"/>
      <c r="M397" s="256"/>
      <c r="N397" s="256"/>
      <c r="O397" s="256" t="s">
        <v>686</v>
      </c>
      <c r="P397" s="256" t="s">
        <v>687</v>
      </c>
      <c r="Q397" s="256" t="s">
        <v>701</v>
      </c>
      <c r="R397" s="248" t="s">
        <v>1105</v>
      </c>
      <c r="S397" s="248" t="s">
        <v>226</v>
      </c>
      <c r="T397" s="248" t="s">
        <v>762</v>
      </c>
      <c r="U397" s="248">
        <v>88</v>
      </c>
      <c r="V397" s="248" t="s">
        <v>699</v>
      </c>
    </row>
    <row r="398" spans="1:22" s="248" customFormat="1" x14ac:dyDescent="0.25">
      <c r="A398" s="253" t="s">
        <v>1106</v>
      </c>
      <c r="B398" s="254">
        <v>742</v>
      </c>
      <c r="C398" s="255">
        <v>43363.39</v>
      </c>
      <c r="D398" s="255">
        <v>0</v>
      </c>
      <c r="E398" s="255">
        <v>138.1</v>
      </c>
      <c r="F398" s="255">
        <v>0</v>
      </c>
      <c r="G398" s="255">
        <v>258.60000000000002</v>
      </c>
      <c r="H398" s="255">
        <v>0</v>
      </c>
      <c r="I398" s="256" t="s">
        <v>692</v>
      </c>
      <c r="J398" s="256" t="s">
        <v>693</v>
      </c>
      <c r="K398" s="256" t="s">
        <v>694</v>
      </c>
      <c r="L398" s="256"/>
      <c r="M398" s="256" t="s">
        <v>694</v>
      </c>
      <c r="N398" s="256"/>
      <c r="O398" s="256" t="s">
        <v>686</v>
      </c>
      <c r="P398" s="256" t="s">
        <v>687</v>
      </c>
      <c r="Q398" s="256" t="s">
        <v>712</v>
      </c>
      <c r="R398" s="248" t="s">
        <v>1106</v>
      </c>
      <c r="S398" s="248" t="s">
        <v>232</v>
      </c>
      <c r="T398" s="248" t="s">
        <v>702</v>
      </c>
      <c r="U398" s="248">
        <v>775</v>
      </c>
      <c r="V398" s="248" t="s">
        <v>699</v>
      </c>
    </row>
    <row r="399" spans="1:22" s="248" customFormat="1" x14ac:dyDescent="0.25">
      <c r="A399" s="253" t="s">
        <v>1107</v>
      </c>
      <c r="B399" s="254">
        <v>3430</v>
      </c>
      <c r="C399" s="255">
        <v>0</v>
      </c>
      <c r="D399" s="255">
        <v>0</v>
      </c>
      <c r="E399" s="255">
        <v>0</v>
      </c>
      <c r="F399" s="255">
        <v>0</v>
      </c>
      <c r="G399" s="255">
        <v>0</v>
      </c>
      <c r="H399" s="255">
        <v>0</v>
      </c>
      <c r="I399" s="256"/>
      <c r="J399" s="256"/>
      <c r="K399" s="256"/>
      <c r="L399" s="256"/>
      <c r="M399" s="256"/>
      <c r="N399" s="256"/>
      <c r="O399" s="256" t="s">
        <v>686</v>
      </c>
      <c r="P399" s="256" t="s">
        <v>686</v>
      </c>
      <c r="Q399" s="256"/>
      <c r="R399" s="248" t="s">
        <v>1107</v>
      </c>
      <c r="S399" s="248" t="s">
        <v>212</v>
      </c>
      <c r="T399" s="248" t="s">
        <v>735</v>
      </c>
      <c r="U399" s="248">
        <v>2950</v>
      </c>
      <c r="V399" s="248" t="s">
        <v>690</v>
      </c>
    </row>
    <row r="400" spans="1:22" s="248" customFormat="1" x14ac:dyDescent="0.25">
      <c r="A400" s="253" t="s">
        <v>1108</v>
      </c>
      <c r="B400" s="254">
        <v>3428</v>
      </c>
      <c r="C400" s="255">
        <v>383274</v>
      </c>
      <c r="D400" s="255">
        <v>40000</v>
      </c>
      <c r="E400" s="255">
        <v>286.02999999999997</v>
      </c>
      <c r="F400" s="255">
        <v>29.85</v>
      </c>
      <c r="G400" s="255">
        <v>306.62</v>
      </c>
      <c r="H400" s="255">
        <v>10</v>
      </c>
      <c r="I400" s="256" t="s">
        <v>59</v>
      </c>
      <c r="J400" s="256" t="s">
        <v>693</v>
      </c>
      <c r="K400" s="256" t="s">
        <v>740</v>
      </c>
      <c r="L400" s="256" t="s">
        <v>741</v>
      </c>
      <c r="M400" s="256" t="s">
        <v>740</v>
      </c>
      <c r="N400" s="256" t="s">
        <v>741</v>
      </c>
      <c r="O400" s="256" t="s">
        <v>687</v>
      </c>
      <c r="P400" s="256" t="s">
        <v>686</v>
      </c>
      <c r="Q400" s="256"/>
      <c r="R400" s="248" t="s">
        <v>1108</v>
      </c>
      <c r="S400" s="248" t="s">
        <v>1109</v>
      </c>
      <c r="T400" s="248" t="s">
        <v>762</v>
      </c>
      <c r="U400" s="248">
        <v>3509</v>
      </c>
      <c r="V400" s="248" t="s">
        <v>690</v>
      </c>
    </row>
    <row r="401" spans="1:22" s="248" customFormat="1" x14ac:dyDescent="0.25">
      <c r="A401" s="253" t="s">
        <v>1110</v>
      </c>
      <c r="B401" s="254">
        <v>14520</v>
      </c>
      <c r="C401" s="255">
        <v>39935</v>
      </c>
      <c r="D401" s="255">
        <v>407217</v>
      </c>
      <c r="E401" s="255">
        <v>7.13</v>
      </c>
      <c r="F401" s="255">
        <v>72.72</v>
      </c>
      <c r="G401" s="255">
        <v>8.01</v>
      </c>
      <c r="H401" s="255">
        <v>66.67</v>
      </c>
      <c r="I401" s="256" t="s">
        <v>59</v>
      </c>
      <c r="J401" s="256" t="s">
        <v>693</v>
      </c>
      <c r="K401" s="256" t="s">
        <v>694</v>
      </c>
      <c r="L401" s="256"/>
      <c r="M401" s="256" t="s">
        <v>694</v>
      </c>
      <c r="N401" s="256"/>
      <c r="O401" s="256" t="s">
        <v>686</v>
      </c>
      <c r="P401" s="256" t="s">
        <v>687</v>
      </c>
      <c r="Q401" s="256" t="s">
        <v>712</v>
      </c>
      <c r="R401" s="248" t="s">
        <v>1110</v>
      </c>
      <c r="S401" s="248" t="s">
        <v>227</v>
      </c>
      <c r="T401" s="248" t="s">
        <v>698</v>
      </c>
      <c r="U401" s="248">
        <v>14643</v>
      </c>
      <c r="V401" s="248" t="s">
        <v>703</v>
      </c>
    </row>
    <row r="402" spans="1:22" s="248" customFormat="1" x14ac:dyDescent="0.25">
      <c r="A402" s="253" t="s">
        <v>1111</v>
      </c>
      <c r="B402" s="254">
        <v>383</v>
      </c>
      <c r="C402" s="255">
        <v>0</v>
      </c>
      <c r="D402" s="255">
        <v>0</v>
      </c>
      <c r="E402" s="255">
        <v>0</v>
      </c>
      <c r="F402" s="255">
        <v>0</v>
      </c>
      <c r="G402" s="255">
        <v>0</v>
      </c>
      <c r="H402" s="255">
        <v>0</v>
      </c>
      <c r="I402" s="256"/>
      <c r="J402" s="256"/>
      <c r="K402" s="256"/>
      <c r="L402" s="256"/>
      <c r="M402" s="256"/>
      <c r="N402" s="256"/>
      <c r="O402" s="256" t="s">
        <v>686</v>
      </c>
      <c r="P402" s="256" t="s">
        <v>686</v>
      </c>
      <c r="Q402" s="256"/>
      <c r="R402" s="248" t="s">
        <v>1111</v>
      </c>
      <c r="S402" s="248" t="s">
        <v>226</v>
      </c>
      <c r="T402" s="248" t="s">
        <v>762</v>
      </c>
      <c r="U402" s="248">
        <v>348</v>
      </c>
      <c r="V402" s="248" t="s">
        <v>699</v>
      </c>
    </row>
    <row r="403" spans="1:22" s="248" customFormat="1" x14ac:dyDescent="0.25">
      <c r="A403" s="253" t="s">
        <v>1112</v>
      </c>
      <c r="B403" s="254">
        <v>1070</v>
      </c>
      <c r="C403" s="255">
        <v>14192</v>
      </c>
      <c r="D403" s="255">
        <v>3049</v>
      </c>
      <c r="E403" s="255">
        <v>40.78</v>
      </c>
      <c r="F403" s="255">
        <v>8.76</v>
      </c>
      <c r="G403" s="255">
        <v>32.700000000000003</v>
      </c>
      <c r="H403" s="255">
        <v>7.03</v>
      </c>
      <c r="I403" s="256" t="s">
        <v>59</v>
      </c>
      <c r="J403" s="256" t="s">
        <v>693</v>
      </c>
      <c r="K403" s="256" t="s">
        <v>59</v>
      </c>
      <c r="L403" s="256" t="s">
        <v>693</v>
      </c>
      <c r="M403" s="256" t="s">
        <v>59</v>
      </c>
      <c r="N403" s="256" t="s">
        <v>693</v>
      </c>
      <c r="O403" s="256" t="s">
        <v>686</v>
      </c>
      <c r="P403" s="256" t="s">
        <v>687</v>
      </c>
      <c r="Q403" s="256" t="s">
        <v>688</v>
      </c>
      <c r="R403" s="248" t="s">
        <v>1112</v>
      </c>
      <c r="S403" s="248" t="s">
        <v>1113</v>
      </c>
      <c r="T403" s="248" t="s">
        <v>779</v>
      </c>
      <c r="U403" s="248">
        <v>897</v>
      </c>
      <c r="V403" s="248" t="s">
        <v>699</v>
      </c>
    </row>
    <row r="404" spans="1:22" s="248" customFormat="1" x14ac:dyDescent="0.25">
      <c r="A404" s="253" t="s">
        <v>1114</v>
      </c>
      <c r="B404" s="254">
        <v>958</v>
      </c>
      <c r="C404" s="255">
        <v>0</v>
      </c>
      <c r="D404" s="255">
        <v>0</v>
      </c>
      <c r="E404" s="255">
        <v>0</v>
      </c>
      <c r="F404" s="255">
        <v>0</v>
      </c>
      <c r="G404" s="255">
        <v>0</v>
      </c>
      <c r="H404" s="255">
        <v>0</v>
      </c>
      <c r="I404" s="256"/>
      <c r="J404" s="256"/>
      <c r="K404" s="256"/>
      <c r="L404" s="256"/>
      <c r="M404" s="256"/>
      <c r="N404" s="256"/>
      <c r="O404" s="256" t="s">
        <v>686</v>
      </c>
      <c r="P404" s="256" t="s">
        <v>686</v>
      </c>
      <c r="Q404" s="256"/>
      <c r="R404" s="248" t="s">
        <v>1114</v>
      </c>
      <c r="S404" s="248" t="s">
        <v>214</v>
      </c>
      <c r="T404" s="248" t="s">
        <v>735</v>
      </c>
      <c r="U404" s="248">
        <v>868</v>
      </c>
      <c r="V404" s="248" t="s">
        <v>699</v>
      </c>
    </row>
    <row r="405" spans="1:22" s="248" customFormat="1" x14ac:dyDescent="0.25">
      <c r="A405" s="253" t="s">
        <v>1115</v>
      </c>
      <c r="B405" s="254">
        <v>613</v>
      </c>
      <c r="C405" s="255">
        <v>24513.24</v>
      </c>
      <c r="D405" s="255">
        <v>0</v>
      </c>
      <c r="E405" s="255">
        <v>95.76</v>
      </c>
      <c r="F405" s="255">
        <v>0</v>
      </c>
      <c r="G405" s="255">
        <v>117.4</v>
      </c>
      <c r="H405" s="255">
        <v>0</v>
      </c>
      <c r="I405" s="256" t="s">
        <v>692</v>
      </c>
      <c r="J405" s="256" t="s">
        <v>693</v>
      </c>
      <c r="K405" s="256"/>
      <c r="L405" s="256"/>
      <c r="M405" s="256"/>
      <c r="N405" s="256"/>
      <c r="O405" s="256" t="s">
        <v>686</v>
      </c>
      <c r="P405" s="256" t="s">
        <v>687</v>
      </c>
      <c r="Q405" s="256" t="s">
        <v>712</v>
      </c>
      <c r="R405" s="248" t="s">
        <v>1115</v>
      </c>
      <c r="S405" s="248" t="s">
        <v>232</v>
      </c>
      <c r="T405" s="248" t="s">
        <v>702</v>
      </c>
      <c r="U405" s="248">
        <v>512</v>
      </c>
      <c r="V405" s="248" t="s">
        <v>699</v>
      </c>
    </row>
    <row r="406" spans="1:22" s="248" customFormat="1" x14ac:dyDescent="0.25">
      <c r="A406" s="253" t="s">
        <v>1116</v>
      </c>
      <c r="B406" s="254">
        <v>1520</v>
      </c>
      <c r="C406" s="255">
        <v>33442.43</v>
      </c>
      <c r="D406" s="255">
        <v>24819.66</v>
      </c>
      <c r="E406" s="255">
        <v>50.37</v>
      </c>
      <c r="F406" s="255">
        <v>41.9</v>
      </c>
      <c r="G406" s="255">
        <v>58.72</v>
      </c>
      <c r="H406" s="255">
        <v>48.85</v>
      </c>
      <c r="I406" s="256" t="s">
        <v>692</v>
      </c>
      <c r="J406" s="256" t="s">
        <v>693</v>
      </c>
      <c r="K406" s="256" t="s">
        <v>694</v>
      </c>
      <c r="L406" s="256"/>
      <c r="M406" s="256" t="s">
        <v>694</v>
      </c>
      <c r="N406" s="256"/>
      <c r="O406" s="256" t="s">
        <v>686</v>
      </c>
      <c r="P406" s="256" t="s">
        <v>687</v>
      </c>
      <c r="Q406" s="256" t="s">
        <v>701</v>
      </c>
      <c r="R406" s="248" t="s">
        <v>1116</v>
      </c>
      <c r="S406" s="248" t="s">
        <v>215</v>
      </c>
      <c r="T406" s="248" t="s">
        <v>705</v>
      </c>
      <c r="U406" s="248">
        <v>1093</v>
      </c>
      <c r="V406" s="248" t="s">
        <v>699</v>
      </c>
    </row>
    <row r="407" spans="1:22" s="248" customFormat="1" x14ac:dyDescent="0.25">
      <c r="A407" s="253" t="s">
        <v>1117</v>
      </c>
      <c r="B407" s="254">
        <v>3119</v>
      </c>
      <c r="C407" s="255">
        <v>25904</v>
      </c>
      <c r="D407" s="255">
        <v>0</v>
      </c>
      <c r="E407" s="255">
        <v>8.36</v>
      </c>
      <c r="F407" s="255">
        <v>0</v>
      </c>
      <c r="G407" s="255">
        <v>104.45</v>
      </c>
      <c r="H407" s="255">
        <v>0</v>
      </c>
      <c r="I407" s="256" t="s">
        <v>692</v>
      </c>
      <c r="J407" s="256" t="s">
        <v>707</v>
      </c>
      <c r="K407" s="256" t="s">
        <v>692</v>
      </c>
      <c r="L407" s="256" t="s">
        <v>707</v>
      </c>
      <c r="M407" s="256" t="s">
        <v>692</v>
      </c>
      <c r="N407" s="256" t="s">
        <v>707</v>
      </c>
      <c r="O407" s="256" t="s">
        <v>686</v>
      </c>
      <c r="P407" s="256" t="s">
        <v>687</v>
      </c>
      <c r="Q407" s="256" t="s">
        <v>688</v>
      </c>
      <c r="R407" s="248" t="s">
        <v>1117</v>
      </c>
      <c r="S407" s="248" t="s">
        <v>175</v>
      </c>
      <c r="T407" s="248" t="s">
        <v>705</v>
      </c>
      <c r="U407" s="248">
        <v>3075</v>
      </c>
      <c r="V407" s="248" t="s">
        <v>690</v>
      </c>
    </row>
    <row r="408" spans="1:22" s="248" customFormat="1" x14ac:dyDescent="0.25">
      <c r="A408" s="253" t="s">
        <v>1118</v>
      </c>
      <c r="B408" s="254">
        <v>15754</v>
      </c>
      <c r="C408" s="255">
        <v>286143.43</v>
      </c>
      <c r="D408" s="255">
        <v>263923.59000000003</v>
      </c>
      <c r="E408" s="255">
        <v>46.15</v>
      </c>
      <c r="F408" s="255">
        <v>42.57</v>
      </c>
      <c r="G408" s="255">
        <v>40.43</v>
      </c>
      <c r="H408" s="255">
        <v>37.29</v>
      </c>
      <c r="I408" s="256" t="s">
        <v>59</v>
      </c>
      <c r="J408" s="256" t="s">
        <v>693</v>
      </c>
      <c r="K408" s="256" t="s">
        <v>692</v>
      </c>
      <c r="L408" s="256" t="s">
        <v>741</v>
      </c>
      <c r="M408" s="256" t="s">
        <v>692</v>
      </c>
      <c r="N408" s="256" t="s">
        <v>741</v>
      </c>
      <c r="O408" s="256" t="s">
        <v>686</v>
      </c>
      <c r="P408" s="256" t="s">
        <v>687</v>
      </c>
      <c r="Q408" s="256" t="s">
        <v>701</v>
      </c>
      <c r="R408" s="248" t="s">
        <v>1118</v>
      </c>
      <c r="S408" s="248" t="s">
        <v>191</v>
      </c>
      <c r="T408" s="248" t="s">
        <v>735</v>
      </c>
      <c r="U408" s="248">
        <v>16569</v>
      </c>
      <c r="V408" s="248" t="s">
        <v>703</v>
      </c>
    </row>
    <row r="409" spans="1:22" s="248" customFormat="1" x14ac:dyDescent="0.25">
      <c r="A409" s="253" t="s">
        <v>1119</v>
      </c>
      <c r="B409" s="254">
        <v>1097</v>
      </c>
      <c r="C409" s="255">
        <v>65589</v>
      </c>
      <c r="D409" s="255">
        <v>4781</v>
      </c>
      <c r="E409" s="255">
        <v>134</v>
      </c>
      <c r="F409" s="255">
        <v>10</v>
      </c>
      <c r="G409" s="255">
        <v>151</v>
      </c>
      <c r="H409" s="255">
        <v>11</v>
      </c>
      <c r="I409" s="256" t="s">
        <v>692</v>
      </c>
      <c r="J409" s="256" t="s">
        <v>693</v>
      </c>
      <c r="K409" s="256"/>
      <c r="L409" s="256"/>
      <c r="M409" s="256"/>
      <c r="N409" s="256"/>
      <c r="O409" s="256" t="s">
        <v>686</v>
      </c>
      <c r="P409" s="256" t="s">
        <v>687</v>
      </c>
      <c r="Q409" s="256" t="s">
        <v>701</v>
      </c>
      <c r="R409" s="248" t="s">
        <v>1119</v>
      </c>
      <c r="S409" s="248" t="s">
        <v>211</v>
      </c>
      <c r="T409" s="248" t="s">
        <v>689</v>
      </c>
      <c r="U409" s="248">
        <v>1293</v>
      </c>
      <c r="V409" s="248" t="s">
        <v>699</v>
      </c>
    </row>
    <row r="410" spans="1:22" s="248" customFormat="1" x14ac:dyDescent="0.25">
      <c r="A410" s="253" t="s">
        <v>1120</v>
      </c>
      <c r="B410" s="254">
        <v>620</v>
      </c>
      <c r="C410" s="255">
        <v>48640</v>
      </c>
      <c r="D410" s="255">
        <v>0</v>
      </c>
      <c r="E410" s="255">
        <v>95.56</v>
      </c>
      <c r="F410" s="255">
        <v>0</v>
      </c>
      <c r="G410" s="255">
        <v>173.71</v>
      </c>
      <c r="H410" s="255">
        <v>0</v>
      </c>
      <c r="I410" s="256" t="s">
        <v>59</v>
      </c>
      <c r="J410" s="256" t="s">
        <v>685</v>
      </c>
      <c r="K410" s="256"/>
      <c r="L410" s="256"/>
      <c r="M410" s="256"/>
      <c r="N410" s="256"/>
      <c r="O410" s="256" t="s">
        <v>686</v>
      </c>
      <c r="P410" s="256" t="s">
        <v>687</v>
      </c>
      <c r="Q410" s="256" t="s">
        <v>688</v>
      </c>
      <c r="R410" s="248" t="s">
        <v>1120</v>
      </c>
      <c r="S410" s="257" t="s">
        <v>187</v>
      </c>
      <c r="T410" s="248" t="s">
        <v>708</v>
      </c>
      <c r="U410" s="248">
        <v>738</v>
      </c>
      <c r="V410" s="248" t="s">
        <v>699</v>
      </c>
    </row>
    <row r="411" spans="1:22" s="248" customFormat="1" x14ac:dyDescent="0.25">
      <c r="A411" s="253" t="s">
        <v>1121</v>
      </c>
      <c r="B411" s="254">
        <v>1488</v>
      </c>
      <c r="C411" s="255">
        <v>0</v>
      </c>
      <c r="D411" s="255">
        <v>0</v>
      </c>
      <c r="E411" s="255">
        <v>0</v>
      </c>
      <c r="F411" s="255">
        <v>0</v>
      </c>
      <c r="G411" s="255">
        <v>0</v>
      </c>
      <c r="H411" s="255">
        <v>0</v>
      </c>
      <c r="I411" s="256" t="s">
        <v>694</v>
      </c>
      <c r="J411" s="256"/>
      <c r="K411" s="256" t="s">
        <v>694</v>
      </c>
      <c r="L411" s="256"/>
      <c r="M411" s="256" t="s">
        <v>694</v>
      </c>
      <c r="N411" s="256"/>
      <c r="O411" s="256" t="s">
        <v>686</v>
      </c>
      <c r="P411" s="256" t="s">
        <v>686</v>
      </c>
      <c r="Q411" s="256"/>
      <c r="R411" s="248" t="s">
        <v>1121</v>
      </c>
      <c r="S411" s="248" t="s">
        <v>206</v>
      </c>
      <c r="T411" s="248" t="s">
        <v>696</v>
      </c>
      <c r="U411" s="248">
        <v>1596</v>
      </c>
      <c r="V411" s="248" t="s">
        <v>699</v>
      </c>
    </row>
    <row r="412" spans="1:22" s="248" customFormat="1" x14ac:dyDescent="0.25">
      <c r="A412" s="253" t="s">
        <v>227</v>
      </c>
      <c r="B412" s="254">
        <v>9558</v>
      </c>
      <c r="C412" s="255">
        <v>1094954</v>
      </c>
      <c r="D412" s="255">
        <v>0</v>
      </c>
      <c r="E412" s="255">
        <v>301.14</v>
      </c>
      <c r="F412" s="255">
        <v>0</v>
      </c>
      <c r="G412" s="255">
        <v>167.41</v>
      </c>
      <c r="H412" s="255">
        <v>0</v>
      </c>
      <c r="I412" s="256" t="s">
        <v>59</v>
      </c>
      <c r="J412" s="256" t="s">
        <v>685</v>
      </c>
      <c r="K412" s="256" t="s">
        <v>59</v>
      </c>
      <c r="L412" s="256" t="s">
        <v>741</v>
      </c>
      <c r="M412" s="256" t="s">
        <v>59</v>
      </c>
      <c r="N412" s="256" t="s">
        <v>741</v>
      </c>
      <c r="O412" s="256" t="s">
        <v>687</v>
      </c>
      <c r="P412" s="256" t="s">
        <v>686</v>
      </c>
      <c r="Q412" s="256"/>
      <c r="R412" s="248" t="s">
        <v>227</v>
      </c>
      <c r="S412" s="248" t="s">
        <v>225</v>
      </c>
      <c r="T412" s="248" t="s">
        <v>762</v>
      </c>
      <c r="U412" s="248">
        <v>9432</v>
      </c>
      <c r="V412" s="248" t="s">
        <v>718</v>
      </c>
    </row>
    <row r="413" spans="1:22" s="248" customFormat="1" x14ac:dyDescent="0.25">
      <c r="A413" s="253" t="s">
        <v>1122</v>
      </c>
      <c r="B413" s="254">
        <v>2108</v>
      </c>
      <c r="C413" s="255">
        <v>106250</v>
      </c>
      <c r="D413" s="255">
        <v>0</v>
      </c>
      <c r="E413" s="255">
        <v>125</v>
      </c>
      <c r="F413" s="255">
        <v>0</v>
      </c>
      <c r="G413" s="255">
        <v>154</v>
      </c>
      <c r="H413" s="255">
        <v>0</v>
      </c>
      <c r="I413" s="256" t="s">
        <v>692</v>
      </c>
      <c r="J413" s="256" t="s">
        <v>693</v>
      </c>
      <c r="K413" s="256" t="s">
        <v>740</v>
      </c>
      <c r="L413" s="256" t="s">
        <v>741</v>
      </c>
      <c r="M413" s="256" t="s">
        <v>740</v>
      </c>
      <c r="N413" s="256" t="s">
        <v>741</v>
      </c>
      <c r="O413" s="256" t="s">
        <v>686</v>
      </c>
      <c r="P413" s="256" t="s">
        <v>687</v>
      </c>
      <c r="Q413" s="256" t="s">
        <v>701</v>
      </c>
      <c r="R413" s="248" t="s">
        <v>1122</v>
      </c>
      <c r="S413" s="248" t="s">
        <v>228</v>
      </c>
      <c r="T413" s="248" t="s">
        <v>702</v>
      </c>
      <c r="U413" s="248">
        <v>2048</v>
      </c>
      <c r="V413" s="248" t="s">
        <v>699</v>
      </c>
    </row>
    <row r="414" spans="1:22" s="248" customFormat="1" x14ac:dyDescent="0.25">
      <c r="A414" s="253" t="s">
        <v>1123</v>
      </c>
      <c r="B414" s="254">
        <v>57477</v>
      </c>
      <c r="C414" s="255">
        <v>3743088</v>
      </c>
      <c r="D414" s="255">
        <v>2507276</v>
      </c>
      <c r="E414" s="255">
        <v>171.30837528604118</v>
      </c>
      <c r="F414" s="255">
        <v>114.74947368421053</v>
      </c>
      <c r="G414" s="255">
        <v>104.02</v>
      </c>
      <c r="H414" s="255">
        <v>29.45</v>
      </c>
      <c r="I414" s="256" t="s">
        <v>59</v>
      </c>
      <c r="J414" s="256" t="s">
        <v>693</v>
      </c>
      <c r="K414" s="256" t="s">
        <v>59</v>
      </c>
      <c r="L414" s="256" t="s">
        <v>741</v>
      </c>
      <c r="M414" s="256" t="s">
        <v>694</v>
      </c>
      <c r="N414" s="256" t="s">
        <v>707</v>
      </c>
      <c r="O414" s="256" t="s">
        <v>686</v>
      </c>
      <c r="P414" s="256" t="s">
        <v>687</v>
      </c>
      <c r="Q414" s="256" t="s">
        <v>701</v>
      </c>
      <c r="R414" s="248" t="s">
        <v>1123</v>
      </c>
      <c r="S414" s="248" t="s">
        <v>212</v>
      </c>
      <c r="T414" s="248" t="s">
        <v>735</v>
      </c>
      <c r="U414" s="248">
        <v>56288</v>
      </c>
      <c r="V414" s="248" t="s">
        <v>723</v>
      </c>
    </row>
    <row r="415" spans="1:22" s="248" customFormat="1" x14ac:dyDescent="0.25">
      <c r="A415" s="253" t="s">
        <v>1124</v>
      </c>
      <c r="B415" s="254">
        <v>3786</v>
      </c>
      <c r="C415" s="255">
        <v>0</v>
      </c>
      <c r="D415" s="255">
        <v>0</v>
      </c>
      <c r="E415" s="255">
        <v>10.41</v>
      </c>
      <c r="F415" s="255">
        <v>0</v>
      </c>
      <c r="G415" s="255">
        <v>0</v>
      </c>
      <c r="H415" s="255">
        <v>0</v>
      </c>
      <c r="I415" s="256" t="s">
        <v>692</v>
      </c>
      <c r="J415" s="256" t="s">
        <v>693</v>
      </c>
      <c r="K415" s="256" t="s">
        <v>692</v>
      </c>
      <c r="L415" s="256" t="s">
        <v>707</v>
      </c>
      <c r="M415" s="256" t="s">
        <v>694</v>
      </c>
      <c r="N415" s="256"/>
      <c r="O415" s="256" t="s">
        <v>686</v>
      </c>
      <c r="P415" s="256" t="s">
        <v>687</v>
      </c>
      <c r="Q415" s="256" t="s">
        <v>697</v>
      </c>
      <c r="R415" s="248" t="s">
        <v>1124</v>
      </c>
      <c r="S415" s="248" t="s">
        <v>239</v>
      </c>
      <c r="T415" s="248" t="s">
        <v>689</v>
      </c>
      <c r="U415" s="248">
        <v>2290</v>
      </c>
      <c r="V415" s="248" t="s">
        <v>699</v>
      </c>
    </row>
    <row r="416" spans="1:22" s="248" customFormat="1" x14ac:dyDescent="0.25">
      <c r="A416" s="253" t="s">
        <v>1125</v>
      </c>
      <c r="B416" s="254">
        <v>417</v>
      </c>
      <c r="C416" s="255">
        <v>18868.080000000002</v>
      </c>
      <c r="D416" s="255">
        <v>259.92</v>
      </c>
      <c r="E416" s="255">
        <v>89.85</v>
      </c>
      <c r="F416" s="255">
        <v>0</v>
      </c>
      <c r="G416" s="255">
        <v>38</v>
      </c>
      <c r="H416" s="255">
        <v>0</v>
      </c>
      <c r="I416" s="256" t="s">
        <v>692</v>
      </c>
      <c r="J416" s="256" t="s">
        <v>693</v>
      </c>
      <c r="K416" s="256" t="s">
        <v>694</v>
      </c>
      <c r="L416" s="256"/>
      <c r="M416" s="256" t="s">
        <v>694</v>
      </c>
      <c r="N416" s="256"/>
      <c r="O416" s="256" t="s">
        <v>686</v>
      </c>
      <c r="P416" s="256" t="s">
        <v>687</v>
      </c>
      <c r="Q416" s="256" t="s">
        <v>701</v>
      </c>
      <c r="R416" s="248" t="s">
        <v>1125</v>
      </c>
      <c r="S416" s="248" t="s">
        <v>244</v>
      </c>
      <c r="T416" s="248" t="s">
        <v>737</v>
      </c>
      <c r="U416" s="248">
        <v>480</v>
      </c>
      <c r="V416" s="248" t="s">
        <v>699</v>
      </c>
    </row>
    <row r="417" spans="1:22" s="248" customFormat="1" x14ac:dyDescent="0.25">
      <c r="A417" s="253" t="s">
        <v>1126</v>
      </c>
      <c r="B417" s="254">
        <v>611</v>
      </c>
      <c r="C417" s="255">
        <v>0</v>
      </c>
      <c r="D417" s="255">
        <v>0</v>
      </c>
      <c r="E417" s="255">
        <v>0</v>
      </c>
      <c r="F417" s="255">
        <v>0</v>
      </c>
      <c r="G417" s="255">
        <v>0</v>
      </c>
      <c r="H417" s="255">
        <v>0</v>
      </c>
      <c r="I417" s="256"/>
      <c r="J417" s="256"/>
      <c r="K417" s="256"/>
      <c r="L417" s="256"/>
      <c r="M417" s="256"/>
      <c r="N417" s="256"/>
      <c r="O417" s="256" t="s">
        <v>686</v>
      </c>
      <c r="P417" s="256" t="s">
        <v>686</v>
      </c>
      <c r="Q417" s="256"/>
      <c r="R417" s="248" t="s">
        <v>1126</v>
      </c>
      <c r="S417" s="248" t="s">
        <v>241</v>
      </c>
      <c r="T417" s="248" t="s">
        <v>700</v>
      </c>
      <c r="U417" s="248">
        <v>620</v>
      </c>
      <c r="V417" s="248" t="s">
        <v>699</v>
      </c>
    </row>
    <row r="418" spans="1:22" s="248" customFormat="1" x14ac:dyDescent="0.25">
      <c r="A418" s="253" t="s">
        <v>1127</v>
      </c>
      <c r="B418" s="254">
        <v>1626</v>
      </c>
      <c r="C418" s="255">
        <v>107941.63</v>
      </c>
      <c r="D418" s="255">
        <v>0</v>
      </c>
      <c r="E418" s="255">
        <v>168.65879687500001</v>
      </c>
      <c r="F418" s="255">
        <v>0</v>
      </c>
      <c r="G418" s="255">
        <v>100.97</v>
      </c>
      <c r="H418" s="255">
        <v>0</v>
      </c>
      <c r="I418" s="256" t="s">
        <v>692</v>
      </c>
      <c r="J418" s="256" t="s">
        <v>693</v>
      </c>
      <c r="K418" s="256" t="s">
        <v>692</v>
      </c>
      <c r="L418" s="256" t="s">
        <v>693</v>
      </c>
      <c r="M418" s="256" t="s">
        <v>694</v>
      </c>
      <c r="N418" s="256"/>
      <c r="O418" s="256" t="s">
        <v>686</v>
      </c>
      <c r="P418" s="256" t="s">
        <v>687</v>
      </c>
      <c r="Q418" s="256" t="s">
        <v>701</v>
      </c>
      <c r="R418" s="248" t="s">
        <v>1127</v>
      </c>
      <c r="S418" s="248" t="s">
        <v>180</v>
      </c>
      <c r="T418" s="248" t="s">
        <v>705</v>
      </c>
      <c r="U418" s="248">
        <v>1392</v>
      </c>
      <c r="V418" s="248" t="s">
        <v>699</v>
      </c>
    </row>
    <row r="419" spans="1:22" s="248" customFormat="1" x14ac:dyDescent="0.25">
      <c r="A419" s="253" t="s">
        <v>1128</v>
      </c>
      <c r="B419" s="254">
        <v>1191</v>
      </c>
      <c r="C419" s="255">
        <v>71587.59</v>
      </c>
      <c r="D419" s="255">
        <v>0</v>
      </c>
      <c r="E419" s="255">
        <v>0</v>
      </c>
      <c r="F419" s="255">
        <v>0</v>
      </c>
      <c r="G419" s="255">
        <v>0</v>
      </c>
      <c r="H419" s="255">
        <v>0</v>
      </c>
      <c r="I419" s="256" t="s">
        <v>692</v>
      </c>
      <c r="J419" s="256" t="s">
        <v>693</v>
      </c>
      <c r="K419" s="256" t="s">
        <v>692</v>
      </c>
      <c r="L419" s="256" t="s">
        <v>707</v>
      </c>
      <c r="M419" s="256" t="s">
        <v>692</v>
      </c>
      <c r="N419" s="256" t="s">
        <v>707</v>
      </c>
      <c r="O419" s="256" t="s">
        <v>686</v>
      </c>
      <c r="P419" s="256" t="s">
        <v>687</v>
      </c>
      <c r="Q419" s="256" t="s">
        <v>688</v>
      </c>
      <c r="R419" s="248" t="s">
        <v>1128</v>
      </c>
      <c r="S419" s="248" t="s">
        <v>230</v>
      </c>
      <c r="T419" s="248" t="s">
        <v>710</v>
      </c>
      <c r="U419" s="248">
        <v>1397</v>
      </c>
      <c r="V419" s="248" t="s">
        <v>699</v>
      </c>
    </row>
    <row r="420" spans="1:22" s="248" customFormat="1" x14ac:dyDescent="0.25">
      <c r="A420" s="253" t="s">
        <v>1129</v>
      </c>
      <c r="B420" s="254">
        <v>576</v>
      </c>
      <c r="C420" s="255">
        <v>26066</v>
      </c>
      <c r="D420" s="255">
        <v>24379</v>
      </c>
      <c r="E420" s="255">
        <v>0</v>
      </c>
      <c r="F420" s="255">
        <v>0</v>
      </c>
      <c r="G420" s="255">
        <v>53.85</v>
      </c>
      <c r="H420" s="255">
        <v>50.36</v>
      </c>
      <c r="I420" s="256" t="s">
        <v>59</v>
      </c>
      <c r="J420" s="256" t="s">
        <v>685</v>
      </c>
      <c r="K420" s="256" t="s">
        <v>59</v>
      </c>
      <c r="L420" s="256" t="s">
        <v>685</v>
      </c>
      <c r="M420" s="256" t="s">
        <v>59</v>
      </c>
      <c r="N420" s="256" t="s">
        <v>685</v>
      </c>
      <c r="O420" s="256" t="s">
        <v>686</v>
      </c>
      <c r="P420" s="256" t="s">
        <v>687</v>
      </c>
      <c r="Q420" s="256" t="s">
        <v>688</v>
      </c>
      <c r="R420" s="248" t="s">
        <v>1129</v>
      </c>
      <c r="S420" s="257" t="s">
        <v>236</v>
      </c>
      <c r="T420" s="248" t="s">
        <v>722</v>
      </c>
      <c r="U420" s="248">
        <v>592</v>
      </c>
      <c r="V420" s="248" t="s">
        <v>699</v>
      </c>
    </row>
    <row r="421" spans="1:22" s="248" customFormat="1" x14ac:dyDescent="0.25">
      <c r="A421" s="253" t="s">
        <v>1130</v>
      </c>
      <c r="B421" s="254">
        <v>1037</v>
      </c>
      <c r="C421" s="255">
        <v>155807</v>
      </c>
      <c r="D421" s="255">
        <v>0</v>
      </c>
      <c r="E421" s="255">
        <v>274</v>
      </c>
      <c r="F421" s="255">
        <v>0</v>
      </c>
      <c r="G421" s="255">
        <v>519</v>
      </c>
      <c r="H421" s="255">
        <v>0</v>
      </c>
      <c r="I421" s="256" t="s">
        <v>692</v>
      </c>
      <c r="J421" s="256" t="s">
        <v>693</v>
      </c>
      <c r="K421" s="256" t="s">
        <v>692</v>
      </c>
      <c r="L421" s="256" t="s">
        <v>741</v>
      </c>
      <c r="M421" s="256"/>
      <c r="N421" s="256"/>
      <c r="O421" s="256" t="s">
        <v>686</v>
      </c>
      <c r="P421" s="256" t="s">
        <v>687</v>
      </c>
      <c r="Q421" s="256" t="s">
        <v>688</v>
      </c>
      <c r="R421" s="248" t="s">
        <v>1130</v>
      </c>
      <c r="S421" s="248" t="s">
        <v>226</v>
      </c>
      <c r="T421" s="248" t="s">
        <v>762</v>
      </c>
      <c r="U421" s="248">
        <v>1167</v>
      </c>
      <c r="V421" s="248" t="s">
        <v>699</v>
      </c>
    </row>
    <row r="422" spans="1:22" s="248" customFormat="1" x14ac:dyDescent="0.25">
      <c r="A422" s="253" t="s">
        <v>1131</v>
      </c>
      <c r="B422" s="254">
        <v>8362</v>
      </c>
      <c r="C422" s="255">
        <v>347632</v>
      </c>
      <c r="D422" s="255">
        <v>276144</v>
      </c>
      <c r="E422" s="255">
        <v>103.49</v>
      </c>
      <c r="F422" s="255">
        <v>82.21</v>
      </c>
      <c r="G422" s="255">
        <v>45.54</v>
      </c>
      <c r="H422" s="255">
        <v>36.17</v>
      </c>
      <c r="I422" s="256" t="s">
        <v>59</v>
      </c>
      <c r="J422" s="256" t="s">
        <v>693</v>
      </c>
      <c r="K422" s="256" t="s">
        <v>59</v>
      </c>
      <c r="L422" s="256" t="s">
        <v>707</v>
      </c>
      <c r="M422" s="256" t="s">
        <v>694</v>
      </c>
      <c r="N422" s="256"/>
      <c r="O422" s="256" t="s">
        <v>686</v>
      </c>
      <c r="P422" s="256" t="s">
        <v>687</v>
      </c>
      <c r="Q422" s="256" t="s">
        <v>688</v>
      </c>
      <c r="R422" s="248" t="s">
        <v>1131</v>
      </c>
      <c r="S422" s="248" t="s">
        <v>221</v>
      </c>
      <c r="T422" s="248" t="s">
        <v>782</v>
      </c>
      <c r="U422" s="248">
        <v>8876</v>
      </c>
      <c r="V422" s="248" t="s">
        <v>718</v>
      </c>
    </row>
    <row r="423" spans="1:22" s="248" customFormat="1" x14ac:dyDescent="0.25">
      <c r="A423" s="253" t="s">
        <v>1132</v>
      </c>
      <c r="B423" s="254">
        <v>240</v>
      </c>
      <c r="C423" s="255">
        <v>12110</v>
      </c>
      <c r="D423" s="255">
        <v>0</v>
      </c>
      <c r="E423" s="255">
        <v>94.61</v>
      </c>
      <c r="F423" s="255">
        <v>0</v>
      </c>
      <c r="G423" s="255">
        <v>0</v>
      </c>
      <c r="H423" s="255">
        <v>0</v>
      </c>
      <c r="I423" s="256" t="s">
        <v>692</v>
      </c>
      <c r="J423" s="256" t="s">
        <v>693</v>
      </c>
      <c r="K423" s="256"/>
      <c r="L423" s="256"/>
      <c r="M423" s="256"/>
      <c r="N423" s="256"/>
      <c r="O423" s="256" t="s">
        <v>686</v>
      </c>
      <c r="P423" s="256" t="s">
        <v>687</v>
      </c>
      <c r="Q423" s="256" t="s">
        <v>712</v>
      </c>
      <c r="R423" s="248" t="s">
        <v>1132</v>
      </c>
      <c r="S423" s="248" t="s">
        <v>159</v>
      </c>
      <c r="T423" s="248" t="s">
        <v>696</v>
      </c>
      <c r="U423" s="248">
        <v>260</v>
      </c>
      <c r="V423" s="248" t="s">
        <v>699</v>
      </c>
    </row>
    <row r="424" spans="1:22" s="248" customFormat="1" x14ac:dyDescent="0.25">
      <c r="A424" s="253" t="s">
        <v>1133</v>
      </c>
      <c r="B424" s="254">
        <v>2937</v>
      </c>
      <c r="C424" s="255">
        <v>113055.71</v>
      </c>
      <c r="D424" s="255">
        <v>0</v>
      </c>
      <c r="E424" s="255">
        <v>75.98</v>
      </c>
      <c r="F424" s="255">
        <v>0</v>
      </c>
      <c r="G424" s="255">
        <v>168.59</v>
      </c>
      <c r="H424" s="255">
        <v>0</v>
      </c>
      <c r="I424" s="256" t="s">
        <v>692</v>
      </c>
      <c r="J424" s="256" t="s">
        <v>693</v>
      </c>
      <c r="K424" s="256" t="s">
        <v>694</v>
      </c>
      <c r="L424" s="256"/>
      <c r="M424" s="256" t="s">
        <v>694</v>
      </c>
      <c r="N424" s="256"/>
      <c r="O424" s="256" t="s">
        <v>686</v>
      </c>
      <c r="P424" s="256" t="s">
        <v>687</v>
      </c>
      <c r="Q424" s="256" t="s">
        <v>701</v>
      </c>
      <c r="R424" s="248" t="s">
        <v>1133</v>
      </c>
      <c r="S424" s="248" t="s">
        <v>183</v>
      </c>
      <c r="T424" s="248" t="s">
        <v>754</v>
      </c>
      <c r="U424" s="248">
        <v>2660</v>
      </c>
      <c r="V424" s="248" t="s">
        <v>690</v>
      </c>
    </row>
    <row r="425" spans="1:22" s="248" customFormat="1" x14ac:dyDescent="0.25">
      <c r="A425" s="253" t="s">
        <v>1134</v>
      </c>
      <c r="B425" s="254">
        <v>440</v>
      </c>
      <c r="C425" s="255">
        <v>12639</v>
      </c>
      <c r="D425" s="255">
        <v>5741.51</v>
      </c>
      <c r="E425" s="255">
        <v>114.9</v>
      </c>
      <c r="F425" s="255">
        <v>52.2</v>
      </c>
      <c r="G425" s="255">
        <v>85.94</v>
      </c>
      <c r="H425" s="255">
        <v>39.04</v>
      </c>
      <c r="I425" s="256" t="s">
        <v>692</v>
      </c>
      <c r="J425" s="256" t="s">
        <v>693</v>
      </c>
      <c r="K425" s="256" t="s">
        <v>692</v>
      </c>
      <c r="L425" s="256" t="s">
        <v>693</v>
      </c>
      <c r="M425" s="256" t="s">
        <v>692</v>
      </c>
      <c r="N425" s="256" t="s">
        <v>693</v>
      </c>
      <c r="O425" s="256" t="s">
        <v>686</v>
      </c>
      <c r="P425" s="256" t="s">
        <v>687</v>
      </c>
      <c r="Q425" s="256" t="s">
        <v>701</v>
      </c>
      <c r="R425" s="248" t="s">
        <v>1134</v>
      </c>
      <c r="S425" s="257" t="s">
        <v>229</v>
      </c>
      <c r="T425" s="248" t="s">
        <v>751</v>
      </c>
      <c r="U425" s="248">
        <v>318</v>
      </c>
      <c r="V425" s="248" t="s">
        <v>699</v>
      </c>
    </row>
    <row r="426" spans="1:22" s="248" customFormat="1" x14ac:dyDescent="0.25">
      <c r="A426" s="253" t="s">
        <v>1135</v>
      </c>
      <c r="B426" s="254">
        <v>1341</v>
      </c>
      <c r="C426" s="255">
        <v>50416.1</v>
      </c>
      <c r="D426" s="255">
        <v>0</v>
      </c>
      <c r="E426" s="255">
        <v>86.92</v>
      </c>
      <c r="F426" s="255">
        <v>0</v>
      </c>
      <c r="G426" s="255">
        <v>121.36</v>
      </c>
      <c r="H426" s="255">
        <v>0</v>
      </c>
      <c r="I426" s="256" t="s">
        <v>692</v>
      </c>
      <c r="J426" s="256" t="s">
        <v>693</v>
      </c>
      <c r="K426" s="256"/>
      <c r="L426" s="256"/>
      <c r="M426" s="256"/>
      <c r="N426" s="256"/>
      <c r="O426" s="256" t="s">
        <v>686</v>
      </c>
      <c r="P426" s="256" t="s">
        <v>687</v>
      </c>
      <c r="Q426" s="256" t="s">
        <v>701</v>
      </c>
      <c r="R426" s="248" t="s">
        <v>1135</v>
      </c>
      <c r="S426" s="248" t="s">
        <v>163</v>
      </c>
      <c r="T426" s="248" t="s">
        <v>779</v>
      </c>
      <c r="U426" s="248">
        <v>1297</v>
      </c>
      <c r="V426" s="248" t="s">
        <v>699</v>
      </c>
    </row>
    <row r="427" spans="1:22" s="248" customFormat="1" x14ac:dyDescent="0.25">
      <c r="A427" s="253" t="s">
        <v>1136</v>
      </c>
      <c r="B427" s="254">
        <v>4213</v>
      </c>
      <c r="C427" s="255">
        <v>57132</v>
      </c>
      <c r="D427" s="255">
        <v>57030.69</v>
      </c>
      <c r="E427" s="255">
        <v>40.808571428571426</v>
      </c>
      <c r="F427" s="255">
        <v>40.736207142857147</v>
      </c>
      <c r="G427" s="255">
        <v>31.7</v>
      </c>
      <c r="H427" s="255">
        <v>37</v>
      </c>
      <c r="I427" s="256" t="s">
        <v>59</v>
      </c>
      <c r="J427" s="256" t="s">
        <v>693</v>
      </c>
      <c r="K427" s="256" t="s">
        <v>59</v>
      </c>
      <c r="L427" s="256" t="s">
        <v>707</v>
      </c>
      <c r="M427" s="256"/>
      <c r="N427" s="256"/>
      <c r="O427" s="256" t="s">
        <v>686</v>
      </c>
      <c r="P427" s="256" t="s">
        <v>687</v>
      </c>
      <c r="Q427" s="256" t="s">
        <v>701</v>
      </c>
      <c r="R427" s="248" t="s">
        <v>1136</v>
      </c>
      <c r="S427" s="257" t="s">
        <v>229</v>
      </c>
      <c r="T427" s="248" t="s">
        <v>751</v>
      </c>
      <c r="U427" s="248">
        <v>4115</v>
      </c>
      <c r="V427" s="248" t="s">
        <v>690</v>
      </c>
    </row>
    <row r="428" spans="1:22" s="248" customFormat="1" x14ac:dyDescent="0.25">
      <c r="A428" s="253" t="s">
        <v>1137</v>
      </c>
      <c r="B428" s="254">
        <v>389</v>
      </c>
      <c r="C428" s="255">
        <v>22825</v>
      </c>
      <c r="D428" s="255">
        <v>0</v>
      </c>
      <c r="E428" s="255">
        <v>126.81</v>
      </c>
      <c r="F428" s="255">
        <v>0</v>
      </c>
      <c r="G428" s="255">
        <v>156.19</v>
      </c>
      <c r="H428" s="255">
        <v>0</v>
      </c>
      <c r="I428" s="256" t="s">
        <v>692</v>
      </c>
      <c r="J428" s="256" t="s">
        <v>693</v>
      </c>
      <c r="K428" s="256"/>
      <c r="L428" s="256"/>
      <c r="M428" s="256"/>
      <c r="N428" s="256"/>
      <c r="O428" s="256" t="s">
        <v>686</v>
      </c>
      <c r="P428" s="256" t="s">
        <v>687</v>
      </c>
      <c r="Q428" s="256" t="s">
        <v>701</v>
      </c>
      <c r="R428" s="248" t="s">
        <v>1137</v>
      </c>
      <c r="S428" s="248" t="s">
        <v>219</v>
      </c>
      <c r="T428" s="248" t="s">
        <v>726</v>
      </c>
      <c r="U428" s="248">
        <v>477</v>
      </c>
      <c r="V428" s="248" t="s">
        <v>699</v>
      </c>
    </row>
    <row r="429" spans="1:22" s="248" customFormat="1" x14ac:dyDescent="0.25">
      <c r="A429" s="253" t="s">
        <v>1138</v>
      </c>
      <c r="B429" s="254">
        <v>3165</v>
      </c>
      <c r="C429" s="255">
        <v>0</v>
      </c>
      <c r="D429" s="255">
        <v>0</v>
      </c>
      <c r="E429" s="255">
        <v>0</v>
      </c>
      <c r="F429" s="255">
        <v>0</v>
      </c>
      <c r="G429" s="255">
        <v>0</v>
      </c>
      <c r="H429" s="255">
        <v>0</v>
      </c>
      <c r="I429" s="256" t="s">
        <v>692</v>
      </c>
      <c r="J429" s="256" t="s">
        <v>693</v>
      </c>
      <c r="K429" s="256" t="s">
        <v>692</v>
      </c>
      <c r="L429" s="256" t="s">
        <v>741</v>
      </c>
      <c r="M429" s="256"/>
      <c r="N429" s="256"/>
      <c r="O429" s="256" t="s">
        <v>686</v>
      </c>
      <c r="P429" s="256" t="s">
        <v>687</v>
      </c>
      <c r="Q429" s="256" t="s">
        <v>701</v>
      </c>
      <c r="R429" s="248" t="e">
        <v>#N/A</v>
      </c>
      <c r="S429" s="248" t="e">
        <v>#N/A</v>
      </c>
      <c r="T429" s="248" t="e">
        <v>#N/A</v>
      </c>
      <c r="U429" s="248" t="e">
        <v>#N/A</v>
      </c>
      <c r="V429" s="248" t="e">
        <v>#N/A</v>
      </c>
    </row>
    <row r="430" spans="1:22" s="248" customFormat="1" x14ac:dyDescent="0.25">
      <c r="A430" s="253" t="s">
        <v>1139</v>
      </c>
      <c r="B430" s="254">
        <v>2035</v>
      </c>
      <c r="C430" s="255">
        <v>85891</v>
      </c>
      <c r="D430" s="255">
        <v>36070</v>
      </c>
      <c r="E430" s="255">
        <v>90.8</v>
      </c>
      <c r="F430" s="255">
        <v>38.1</v>
      </c>
      <c r="G430" s="255">
        <v>71.599999999999994</v>
      </c>
      <c r="H430" s="255">
        <v>30.1</v>
      </c>
      <c r="I430" s="256" t="s">
        <v>59</v>
      </c>
      <c r="J430" s="256" t="s">
        <v>693</v>
      </c>
      <c r="K430" s="256" t="s">
        <v>740</v>
      </c>
      <c r="L430" s="256" t="s">
        <v>741</v>
      </c>
      <c r="M430" s="256" t="s">
        <v>740</v>
      </c>
      <c r="N430" s="256" t="s">
        <v>741</v>
      </c>
      <c r="O430" s="256" t="s">
        <v>686</v>
      </c>
      <c r="P430" s="256" t="s">
        <v>687</v>
      </c>
      <c r="Q430" s="256" t="s">
        <v>701</v>
      </c>
      <c r="R430" s="248" t="e">
        <v>#N/A</v>
      </c>
      <c r="S430" s="248" t="e">
        <v>#N/A</v>
      </c>
      <c r="T430" s="248" t="e">
        <v>#N/A</v>
      </c>
      <c r="U430" s="248" t="e">
        <v>#N/A</v>
      </c>
      <c r="V430" s="248" t="e">
        <v>#N/A</v>
      </c>
    </row>
    <row r="431" spans="1:22" s="248" customFormat="1" x14ac:dyDescent="0.25">
      <c r="A431" s="253" t="s">
        <v>1140</v>
      </c>
      <c r="B431" s="254">
        <v>435</v>
      </c>
      <c r="C431" s="255">
        <v>39680.6</v>
      </c>
      <c r="D431" s="255">
        <v>0</v>
      </c>
      <c r="E431" s="255">
        <v>163.29465020576131</v>
      </c>
      <c r="F431" s="255">
        <v>0</v>
      </c>
      <c r="G431" s="255">
        <v>0</v>
      </c>
      <c r="H431" s="255">
        <v>0</v>
      </c>
      <c r="I431" s="256" t="s">
        <v>692</v>
      </c>
      <c r="J431" s="256" t="s">
        <v>693</v>
      </c>
      <c r="K431" s="256" t="s">
        <v>692</v>
      </c>
      <c r="L431" s="256" t="s">
        <v>685</v>
      </c>
      <c r="M431" s="256" t="s">
        <v>694</v>
      </c>
      <c r="N431" s="256"/>
      <c r="O431" s="256" t="s">
        <v>686</v>
      </c>
      <c r="P431" s="256" t="s">
        <v>687</v>
      </c>
      <c r="Q431" s="256" t="s">
        <v>701</v>
      </c>
      <c r="R431" s="248" t="s">
        <v>1140</v>
      </c>
      <c r="S431" s="248" t="s">
        <v>230</v>
      </c>
      <c r="T431" s="248" t="s">
        <v>710</v>
      </c>
      <c r="U431" s="248">
        <v>479</v>
      </c>
      <c r="V431" s="248" t="s">
        <v>699</v>
      </c>
    </row>
    <row r="432" spans="1:22" s="248" customFormat="1" x14ac:dyDescent="0.25">
      <c r="A432" s="253" t="s">
        <v>1141</v>
      </c>
      <c r="B432" s="254">
        <v>33662</v>
      </c>
      <c r="C432" s="255">
        <v>847000</v>
      </c>
      <c r="D432" s="255">
        <v>310000</v>
      </c>
      <c r="E432" s="255">
        <v>75.62</v>
      </c>
      <c r="F432" s="255">
        <v>27.67</v>
      </c>
      <c r="G432" s="255">
        <v>0</v>
      </c>
      <c r="H432" s="255">
        <v>0</v>
      </c>
      <c r="I432" s="256" t="s">
        <v>59</v>
      </c>
      <c r="J432" s="256" t="s">
        <v>693</v>
      </c>
      <c r="K432" s="256" t="s">
        <v>59</v>
      </c>
      <c r="L432" s="256" t="s">
        <v>769</v>
      </c>
      <c r="M432" s="256" t="s">
        <v>694</v>
      </c>
      <c r="N432" s="256"/>
      <c r="O432" s="256" t="s">
        <v>686</v>
      </c>
      <c r="P432" s="256" t="s">
        <v>687</v>
      </c>
      <c r="Q432" s="256" t="s">
        <v>701</v>
      </c>
      <c r="R432" s="248" t="s">
        <v>1141</v>
      </c>
      <c r="S432" s="248" t="s">
        <v>228</v>
      </c>
      <c r="T432" s="248" t="s">
        <v>702</v>
      </c>
      <c r="U432" s="248">
        <v>31023</v>
      </c>
      <c r="V432" s="248" t="s">
        <v>714</v>
      </c>
    </row>
    <row r="433" spans="1:22" s="248" customFormat="1" x14ac:dyDescent="0.25">
      <c r="A433" s="253" t="s">
        <v>1142</v>
      </c>
      <c r="B433" s="254">
        <v>713</v>
      </c>
      <c r="C433" s="255">
        <v>61374</v>
      </c>
      <c r="D433" s="255">
        <v>0</v>
      </c>
      <c r="E433" s="255">
        <v>106.73</v>
      </c>
      <c r="F433" s="255">
        <v>0</v>
      </c>
      <c r="G433" s="255">
        <v>82.1</v>
      </c>
      <c r="H433" s="255">
        <v>0</v>
      </c>
      <c r="I433" s="256" t="s">
        <v>692</v>
      </c>
      <c r="J433" s="256" t="s">
        <v>693</v>
      </c>
      <c r="K433" s="256" t="s">
        <v>692</v>
      </c>
      <c r="L433" s="256" t="s">
        <v>693</v>
      </c>
      <c r="M433" s="256" t="s">
        <v>692</v>
      </c>
      <c r="N433" s="256" t="s">
        <v>693</v>
      </c>
      <c r="O433" s="256" t="s">
        <v>686</v>
      </c>
      <c r="P433" s="256" t="s">
        <v>687</v>
      </c>
      <c r="Q433" s="256" t="s">
        <v>688</v>
      </c>
      <c r="R433" s="248" t="s">
        <v>1142</v>
      </c>
      <c r="S433" s="257" t="s">
        <v>223</v>
      </c>
      <c r="T433" s="248" t="s">
        <v>751</v>
      </c>
      <c r="U433" s="248">
        <v>568</v>
      </c>
      <c r="V433" s="248" t="s">
        <v>699</v>
      </c>
    </row>
    <row r="434" spans="1:22" s="248" customFormat="1" x14ac:dyDescent="0.25">
      <c r="A434" s="253" t="s">
        <v>1143</v>
      </c>
      <c r="B434" s="254">
        <v>260</v>
      </c>
      <c r="C434" s="255">
        <v>0</v>
      </c>
      <c r="D434" s="255">
        <v>0</v>
      </c>
      <c r="E434" s="255">
        <v>0</v>
      </c>
      <c r="F434" s="255">
        <v>0</v>
      </c>
      <c r="G434" s="255">
        <v>0</v>
      </c>
      <c r="H434" s="255">
        <v>0</v>
      </c>
      <c r="I434" s="256"/>
      <c r="J434" s="256"/>
      <c r="K434" s="256"/>
      <c r="L434" s="256"/>
      <c r="M434" s="256"/>
      <c r="N434" s="256"/>
      <c r="O434" s="256" t="s">
        <v>686</v>
      </c>
      <c r="P434" s="256" t="s">
        <v>686</v>
      </c>
      <c r="Q434" s="256"/>
      <c r="R434" s="248" t="s">
        <v>1143</v>
      </c>
      <c r="S434" s="248" t="s">
        <v>161</v>
      </c>
      <c r="T434" s="248" t="s">
        <v>726</v>
      </c>
      <c r="U434" s="248">
        <v>291</v>
      </c>
      <c r="V434" s="248" t="s">
        <v>699</v>
      </c>
    </row>
    <row r="435" spans="1:22" s="248" customFormat="1" x14ac:dyDescent="0.25">
      <c r="A435" s="253" t="s">
        <v>1144</v>
      </c>
      <c r="B435" s="254">
        <v>447</v>
      </c>
      <c r="C435" s="255">
        <v>0</v>
      </c>
      <c r="D435" s="255">
        <v>0</v>
      </c>
      <c r="E435" s="255">
        <v>0</v>
      </c>
      <c r="F435" s="255">
        <v>0</v>
      </c>
      <c r="G435" s="255">
        <v>0</v>
      </c>
      <c r="H435" s="255">
        <v>0</v>
      </c>
      <c r="I435" s="256"/>
      <c r="J435" s="256"/>
      <c r="K435" s="256"/>
      <c r="L435" s="256"/>
      <c r="M435" s="256"/>
      <c r="N435" s="256"/>
      <c r="O435" s="256" t="s">
        <v>686</v>
      </c>
      <c r="P435" s="256" t="s">
        <v>686</v>
      </c>
      <c r="Q435" s="256"/>
      <c r="R435" s="248" t="s">
        <v>1144</v>
      </c>
      <c r="S435" s="248" t="s">
        <v>174</v>
      </c>
      <c r="T435" s="248" t="s">
        <v>726</v>
      </c>
      <c r="U435" s="248">
        <v>344</v>
      </c>
      <c r="V435" s="248" t="s">
        <v>699</v>
      </c>
    </row>
    <row r="436" spans="1:22" s="248" customFormat="1" x14ac:dyDescent="0.25">
      <c r="A436" s="253" t="s">
        <v>1145</v>
      </c>
      <c r="B436" s="254">
        <v>28094</v>
      </c>
      <c r="C436" s="255">
        <v>911472</v>
      </c>
      <c r="D436" s="255">
        <v>312282</v>
      </c>
      <c r="E436" s="255">
        <v>104.2</v>
      </c>
      <c r="F436" s="255">
        <v>35.700000000000003</v>
      </c>
      <c r="G436" s="255">
        <v>105.68</v>
      </c>
      <c r="H436" s="255">
        <v>39.28</v>
      </c>
      <c r="I436" s="256" t="s">
        <v>692</v>
      </c>
      <c r="J436" s="256" t="s">
        <v>693</v>
      </c>
      <c r="K436" s="256" t="s">
        <v>694</v>
      </c>
      <c r="L436" s="256" t="s">
        <v>741</v>
      </c>
      <c r="M436" s="256" t="s">
        <v>694</v>
      </c>
      <c r="N436" s="256" t="s">
        <v>741</v>
      </c>
      <c r="O436" s="256" t="s">
        <v>686</v>
      </c>
      <c r="P436" s="256" t="s">
        <v>687</v>
      </c>
      <c r="Q436" s="256" t="s">
        <v>712</v>
      </c>
      <c r="R436" s="248" t="s">
        <v>1145</v>
      </c>
      <c r="S436" s="248" t="s">
        <v>201</v>
      </c>
      <c r="T436" s="248" t="s">
        <v>689</v>
      </c>
      <c r="U436" s="248">
        <v>27271</v>
      </c>
      <c r="V436" s="248" t="s">
        <v>714</v>
      </c>
    </row>
    <row r="437" spans="1:22" s="248" customFormat="1" x14ac:dyDescent="0.25">
      <c r="A437" s="253" t="s">
        <v>1146</v>
      </c>
      <c r="B437" s="254">
        <v>408</v>
      </c>
      <c r="C437" s="255">
        <v>12026.95</v>
      </c>
      <c r="D437" s="255">
        <v>7976.56</v>
      </c>
      <c r="E437" s="255">
        <v>63.63</v>
      </c>
      <c r="F437" s="255">
        <v>42.2</v>
      </c>
      <c r="G437" s="255">
        <v>59.05</v>
      </c>
      <c r="H437" s="255">
        <v>39.159999999999997</v>
      </c>
      <c r="I437" s="256"/>
      <c r="J437" s="256"/>
      <c r="K437" s="256"/>
      <c r="L437" s="256"/>
      <c r="M437" s="256"/>
      <c r="N437" s="256"/>
      <c r="O437" s="256" t="s">
        <v>686</v>
      </c>
      <c r="P437" s="256" t="s">
        <v>687</v>
      </c>
      <c r="Q437" s="256" t="s">
        <v>701</v>
      </c>
      <c r="R437" s="248" t="s">
        <v>1146</v>
      </c>
      <c r="S437" s="248" t="s">
        <v>245</v>
      </c>
      <c r="T437" s="248" t="s">
        <v>735</v>
      </c>
      <c r="U437" s="248">
        <v>392</v>
      </c>
      <c r="V437" s="248" t="s">
        <v>699</v>
      </c>
    </row>
    <row r="438" spans="1:22" s="248" customFormat="1" x14ac:dyDescent="0.25">
      <c r="A438" s="253" t="s">
        <v>1147</v>
      </c>
      <c r="B438" s="254">
        <v>5240</v>
      </c>
      <c r="C438" s="255">
        <v>210546</v>
      </c>
      <c r="D438" s="255">
        <v>20000</v>
      </c>
      <c r="E438" s="255">
        <v>67.680000000000007</v>
      </c>
      <c r="F438" s="255">
        <v>6.42</v>
      </c>
      <c r="G438" s="255">
        <v>0</v>
      </c>
      <c r="H438" s="255">
        <v>0</v>
      </c>
      <c r="I438" s="256" t="s">
        <v>59</v>
      </c>
      <c r="J438" s="256" t="s">
        <v>693</v>
      </c>
      <c r="K438" s="256" t="s">
        <v>740</v>
      </c>
      <c r="L438" s="256" t="s">
        <v>693</v>
      </c>
      <c r="M438" s="256" t="s">
        <v>740</v>
      </c>
      <c r="N438" s="256" t="s">
        <v>693</v>
      </c>
      <c r="O438" s="256" t="s">
        <v>686</v>
      </c>
      <c r="P438" s="256" t="s">
        <v>687</v>
      </c>
      <c r="Q438" s="256" t="s">
        <v>712</v>
      </c>
      <c r="R438" s="248" t="s">
        <v>1147</v>
      </c>
      <c r="S438" s="248" t="s">
        <v>165</v>
      </c>
      <c r="T438" s="248" t="s">
        <v>779</v>
      </c>
      <c r="U438" s="248">
        <v>5084</v>
      </c>
      <c r="V438" s="248" t="s">
        <v>718</v>
      </c>
    </row>
    <row r="439" spans="1:22" s="248" customFormat="1" x14ac:dyDescent="0.25">
      <c r="A439" s="253" t="s">
        <v>1148</v>
      </c>
      <c r="B439" s="254">
        <v>2059</v>
      </c>
      <c r="C439" s="255">
        <v>262682</v>
      </c>
      <c r="D439" s="255">
        <v>66220</v>
      </c>
      <c r="E439" s="255">
        <v>0</v>
      </c>
      <c r="F439" s="255">
        <v>0</v>
      </c>
      <c r="G439" s="255">
        <v>156.78</v>
      </c>
      <c r="H439" s="255">
        <v>39.520000000000003</v>
      </c>
      <c r="I439" s="256"/>
      <c r="J439" s="256"/>
      <c r="K439" s="256"/>
      <c r="L439" s="256"/>
      <c r="M439" s="256"/>
      <c r="N439" s="256"/>
      <c r="O439" s="256" t="s">
        <v>686</v>
      </c>
      <c r="P439" s="256" t="s">
        <v>687</v>
      </c>
      <c r="Q439" s="256" t="s">
        <v>688</v>
      </c>
      <c r="R439" s="248" t="s">
        <v>1148</v>
      </c>
      <c r="S439" s="248" t="s">
        <v>191</v>
      </c>
      <c r="T439" s="248" t="s">
        <v>735</v>
      </c>
      <c r="U439" s="248">
        <v>2214</v>
      </c>
      <c r="V439" s="248" t="s">
        <v>699</v>
      </c>
    </row>
    <row r="440" spans="1:22" s="248" customFormat="1" x14ac:dyDescent="0.25">
      <c r="A440" s="253" t="s">
        <v>1149</v>
      </c>
      <c r="B440" s="254">
        <v>632</v>
      </c>
      <c r="C440" s="255">
        <v>0</v>
      </c>
      <c r="D440" s="255">
        <v>0</v>
      </c>
      <c r="E440" s="255">
        <v>0</v>
      </c>
      <c r="F440" s="255">
        <v>0</v>
      </c>
      <c r="G440" s="255">
        <v>0</v>
      </c>
      <c r="H440" s="255">
        <v>0</v>
      </c>
      <c r="I440" s="256"/>
      <c r="J440" s="256"/>
      <c r="K440" s="256"/>
      <c r="L440" s="256"/>
      <c r="M440" s="256"/>
      <c r="N440" s="256"/>
      <c r="O440" s="256" t="s">
        <v>686</v>
      </c>
      <c r="P440" s="256" t="s">
        <v>686</v>
      </c>
      <c r="Q440" s="256"/>
      <c r="R440" s="248" t="s">
        <v>1149</v>
      </c>
      <c r="S440" s="248" t="s">
        <v>214</v>
      </c>
      <c r="T440" s="248" t="s">
        <v>735</v>
      </c>
      <c r="U440" s="248">
        <v>652</v>
      </c>
      <c r="V440" s="248" t="s">
        <v>699</v>
      </c>
    </row>
    <row r="441" spans="1:22" s="248" customFormat="1" x14ac:dyDescent="0.25">
      <c r="A441" s="253" t="s">
        <v>1150</v>
      </c>
      <c r="B441" s="254">
        <v>228</v>
      </c>
      <c r="C441" s="255">
        <v>14213.32</v>
      </c>
      <c r="D441" s="255">
        <v>4427.83</v>
      </c>
      <c r="E441" s="255">
        <v>102.25</v>
      </c>
      <c r="F441" s="255">
        <v>31.85</v>
      </c>
      <c r="G441" s="255">
        <v>149.46</v>
      </c>
      <c r="H441" s="255">
        <v>46.56</v>
      </c>
      <c r="I441" s="256" t="s">
        <v>692</v>
      </c>
      <c r="J441" s="256"/>
      <c r="K441" s="256" t="s">
        <v>692</v>
      </c>
      <c r="L441" s="256"/>
      <c r="M441" s="256" t="s">
        <v>694</v>
      </c>
      <c r="N441" s="256"/>
      <c r="O441" s="256" t="s">
        <v>686</v>
      </c>
      <c r="P441" s="256" t="s">
        <v>687</v>
      </c>
      <c r="Q441" s="256"/>
      <c r="R441" s="248" t="s">
        <v>1150</v>
      </c>
      <c r="S441" s="248" t="s">
        <v>224</v>
      </c>
      <c r="T441" s="248" t="s">
        <v>698</v>
      </c>
      <c r="U441" s="248">
        <v>254</v>
      </c>
      <c r="V441" s="248" t="s">
        <v>699</v>
      </c>
    </row>
    <row r="442" spans="1:22" s="248" customFormat="1" x14ac:dyDescent="0.25">
      <c r="A442" s="253" t="s">
        <v>1151</v>
      </c>
      <c r="B442" s="254">
        <v>623</v>
      </c>
      <c r="C442" s="255">
        <v>0</v>
      </c>
      <c r="D442" s="255">
        <v>0</v>
      </c>
      <c r="E442" s="255">
        <v>0</v>
      </c>
      <c r="F442" s="255">
        <v>0</v>
      </c>
      <c r="G442" s="255">
        <v>0</v>
      </c>
      <c r="H442" s="255">
        <v>0</v>
      </c>
      <c r="I442" s="256" t="s">
        <v>692</v>
      </c>
      <c r="J442" s="256" t="s">
        <v>693</v>
      </c>
      <c r="K442" s="256"/>
      <c r="L442" s="256"/>
      <c r="M442" s="256"/>
      <c r="N442" s="256"/>
      <c r="O442" s="256" t="s">
        <v>686</v>
      </c>
      <c r="P442" s="256" t="s">
        <v>687</v>
      </c>
      <c r="Q442" s="256" t="s">
        <v>712</v>
      </c>
      <c r="R442" s="248" t="s">
        <v>1151</v>
      </c>
      <c r="S442" s="248" t="s">
        <v>190</v>
      </c>
      <c r="T442" s="248" t="s">
        <v>698</v>
      </c>
      <c r="U442" s="248">
        <v>668</v>
      </c>
      <c r="V442" s="248" t="s">
        <v>699</v>
      </c>
    </row>
    <row r="443" spans="1:22" s="248" customFormat="1" x14ac:dyDescent="0.25">
      <c r="A443" s="253" t="s">
        <v>1152</v>
      </c>
      <c r="B443" s="254">
        <v>6073</v>
      </c>
      <c r="C443" s="255">
        <v>490675.68</v>
      </c>
      <c r="D443" s="255">
        <v>7685.72</v>
      </c>
      <c r="E443" s="255">
        <v>224.69</v>
      </c>
      <c r="F443" s="255">
        <v>0</v>
      </c>
      <c r="G443" s="255">
        <v>180.27</v>
      </c>
      <c r="H443" s="255">
        <v>0</v>
      </c>
      <c r="I443" s="256" t="s">
        <v>692</v>
      </c>
      <c r="J443" s="256" t="s">
        <v>693</v>
      </c>
      <c r="K443" s="256" t="s">
        <v>694</v>
      </c>
      <c r="L443" s="256"/>
      <c r="M443" s="256" t="s">
        <v>694</v>
      </c>
      <c r="N443" s="256"/>
      <c r="O443" s="256" t="s">
        <v>687</v>
      </c>
      <c r="P443" s="256" t="s">
        <v>687</v>
      </c>
      <c r="Q443" s="256" t="s">
        <v>701</v>
      </c>
      <c r="R443" s="248" t="s">
        <v>1152</v>
      </c>
      <c r="S443" s="248" t="s">
        <v>199</v>
      </c>
      <c r="T443" s="248" t="s">
        <v>689</v>
      </c>
      <c r="U443" s="248">
        <v>7168</v>
      </c>
      <c r="V443" s="248" t="s">
        <v>718</v>
      </c>
    </row>
    <row r="444" spans="1:22" s="248" customFormat="1" x14ac:dyDescent="0.25">
      <c r="A444" s="253" t="s">
        <v>1153</v>
      </c>
      <c r="B444" s="254">
        <v>192</v>
      </c>
      <c r="C444" s="255">
        <v>0</v>
      </c>
      <c r="D444" s="255">
        <v>0</v>
      </c>
      <c r="E444" s="255">
        <v>0</v>
      </c>
      <c r="F444" s="255">
        <v>0</v>
      </c>
      <c r="G444" s="255">
        <v>0</v>
      </c>
      <c r="H444" s="255">
        <v>0</v>
      </c>
      <c r="I444" s="256"/>
      <c r="J444" s="256"/>
      <c r="K444" s="256"/>
      <c r="L444" s="256"/>
      <c r="M444" s="256"/>
      <c r="N444" s="256"/>
      <c r="O444" s="256" t="s">
        <v>686</v>
      </c>
      <c r="P444" s="256" t="s">
        <v>686</v>
      </c>
      <c r="Q444" s="256"/>
      <c r="R444" s="248" t="s">
        <v>1153</v>
      </c>
      <c r="S444" s="248" t="s">
        <v>746</v>
      </c>
      <c r="T444" s="248" t="s">
        <v>737</v>
      </c>
      <c r="U444" s="248">
        <v>143</v>
      </c>
      <c r="V444" s="248" t="s">
        <v>699</v>
      </c>
    </row>
    <row r="445" spans="1:22" s="248" customFormat="1" x14ac:dyDescent="0.25">
      <c r="A445" s="253" t="s">
        <v>1154</v>
      </c>
      <c r="B445" s="254">
        <v>110</v>
      </c>
      <c r="C445" s="255">
        <v>0</v>
      </c>
      <c r="D445" s="255">
        <v>0</v>
      </c>
      <c r="E445" s="255">
        <v>0</v>
      </c>
      <c r="F445" s="255">
        <v>0</v>
      </c>
      <c r="G445" s="255">
        <v>0</v>
      </c>
      <c r="H445" s="255">
        <v>0</v>
      </c>
      <c r="I445" s="256"/>
      <c r="J445" s="256"/>
      <c r="K445" s="256"/>
      <c r="L445" s="256"/>
      <c r="M445" s="256"/>
      <c r="N445" s="256"/>
      <c r="O445" s="256" t="s">
        <v>686</v>
      </c>
      <c r="P445" s="256" t="s">
        <v>686</v>
      </c>
      <c r="Q445" s="256"/>
      <c r="R445" s="248" t="s">
        <v>1154</v>
      </c>
      <c r="S445" s="248" t="s">
        <v>243</v>
      </c>
      <c r="T445" s="248" t="s">
        <v>705</v>
      </c>
      <c r="U445" s="248">
        <v>87</v>
      </c>
      <c r="V445" s="248" t="s">
        <v>699</v>
      </c>
    </row>
    <row r="446" spans="1:22" s="248" customFormat="1" x14ac:dyDescent="0.25">
      <c r="A446" s="253" t="s">
        <v>1155</v>
      </c>
      <c r="B446" s="254">
        <v>276</v>
      </c>
      <c r="C446" s="255">
        <v>0</v>
      </c>
      <c r="D446" s="255">
        <v>0</v>
      </c>
      <c r="E446" s="255">
        <v>0</v>
      </c>
      <c r="F446" s="255">
        <v>0</v>
      </c>
      <c r="G446" s="255">
        <v>0</v>
      </c>
      <c r="H446" s="255">
        <v>0</v>
      </c>
      <c r="I446" s="256"/>
      <c r="J446" s="256"/>
      <c r="K446" s="256"/>
      <c r="L446" s="256"/>
      <c r="M446" s="256"/>
      <c r="N446" s="256"/>
      <c r="O446" s="256" t="s">
        <v>686</v>
      </c>
      <c r="P446" s="256" t="s">
        <v>686</v>
      </c>
      <c r="Q446" s="256"/>
      <c r="R446" s="248" t="s">
        <v>1155</v>
      </c>
      <c r="S446" s="248" t="s">
        <v>214</v>
      </c>
      <c r="T446" s="248" t="s">
        <v>735</v>
      </c>
      <c r="U446" s="248">
        <v>255</v>
      </c>
      <c r="V446" s="248" t="s">
        <v>699</v>
      </c>
    </row>
    <row r="447" spans="1:22" s="248" customFormat="1" x14ac:dyDescent="0.25">
      <c r="A447" s="253" t="s">
        <v>1156</v>
      </c>
      <c r="B447" s="254">
        <v>3675</v>
      </c>
      <c r="C447" s="255">
        <v>0</v>
      </c>
      <c r="D447" s="255">
        <v>0</v>
      </c>
      <c r="E447" s="255">
        <v>0</v>
      </c>
      <c r="F447" s="255">
        <v>0</v>
      </c>
      <c r="G447" s="255">
        <v>0</v>
      </c>
      <c r="H447" s="255">
        <v>0</v>
      </c>
      <c r="I447" s="256" t="s">
        <v>694</v>
      </c>
      <c r="J447" s="256"/>
      <c r="K447" s="256" t="s">
        <v>694</v>
      </c>
      <c r="L447" s="256"/>
      <c r="M447" s="256" t="s">
        <v>694</v>
      </c>
      <c r="N447" s="256"/>
      <c r="O447" s="256" t="s">
        <v>686</v>
      </c>
      <c r="P447" s="256" t="s">
        <v>687</v>
      </c>
      <c r="Q447" s="256"/>
      <c r="R447" s="248" t="e">
        <v>#N/A</v>
      </c>
      <c r="S447" s="248" t="e">
        <v>#N/A</v>
      </c>
      <c r="T447" s="248" t="e">
        <v>#N/A</v>
      </c>
      <c r="U447" s="248" t="e">
        <v>#N/A</v>
      </c>
      <c r="V447" s="248" t="e">
        <v>#N/A</v>
      </c>
    </row>
    <row r="448" spans="1:22" s="248" customFormat="1" x14ac:dyDescent="0.25">
      <c r="A448" s="253" t="s">
        <v>1157</v>
      </c>
      <c r="B448" s="254">
        <v>2024</v>
      </c>
      <c r="C448" s="255">
        <v>119284</v>
      </c>
      <c r="D448" s="255">
        <v>5528</v>
      </c>
      <c r="E448" s="255">
        <v>140.49941107184924</v>
      </c>
      <c r="F448" s="255">
        <v>6.5111896348645466</v>
      </c>
      <c r="G448" s="255">
        <v>0</v>
      </c>
      <c r="H448" s="255">
        <v>0</v>
      </c>
      <c r="I448" s="256" t="s">
        <v>692</v>
      </c>
      <c r="J448" s="256" t="s">
        <v>693</v>
      </c>
      <c r="K448" s="256" t="s">
        <v>694</v>
      </c>
      <c r="L448" s="256"/>
      <c r="M448" s="256" t="s">
        <v>694</v>
      </c>
      <c r="N448" s="256"/>
      <c r="O448" s="256" t="s">
        <v>686</v>
      </c>
      <c r="P448" s="256" t="s">
        <v>687</v>
      </c>
      <c r="Q448" s="256" t="s">
        <v>701</v>
      </c>
      <c r="R448" s="248" t="s">
        <v>1157</v>
      </c>
      <c r="S448" s="248" t="s">
        <v>1158</v>
      </c>
      <c r="T448" s="248" t="s">
        <v>735</v>
      </c>
      <c r="U448" s="248">
        <v>2595</v>
      </c>
      <c r="V448" s="248" t="s">
        <v>690</v>
      </c>
    </row>
    <row r="449" spans="1:22" s="248" customFormat="1" x14ac:dyDescent="0.25">
      <c r="A449" s="253" t="s">
        <v>1159</v>
      </c>
      <c r="B449" s="254">
        <v>20323</v>
      </c>
      <c r="C449" s="255">
        <v>404307.06</v>
      </c>
      <c r="D449" s="255">
        <v>246394.71</v>
      </c>
      <c r="E449" s="255">
        <v>50.94</v>
      </c>
      <c r="F449" s="255">
        <v>31.04</v>
      </c>
      <c r="G449" s="255">
        <v>54.83</v>
      </c>
      <c r="H449" s="255">
        <v>33.409999999999997</v>
      </c>
      <c r="I449" s="256" t="s">
        <v>59</v>
      </c>
      <c r="J449" s="256" t="s">
        <v>693</v>
      </c>
      <c r="K449" s="256" t="s">
        <v>59</v>
      </c>
      <c r="L449" s="256" t="s">
        <v>741</v>
      </c>
      <c r="M449" s="256" t="s">
        <v>740</v>
      </c>
      <c r="N449" s="256" t="s">
        <v>741</v>
      </c>
      <c r="O449" s="256" t="s">
        <v>686</v>
      </c>
      <c r="P449" s="256" t="s">
        <v>687</v>
      </c>
      <c r="Q449" s="256" t="s">
        <v>712</v>
      </c>
      <c r="R449" s="248" t="s">
        <v>1159</v>
      </c>
      <c r="S449" s="248" t="s">
        <v>173</v>
      </c>
      <c r="T449" s="248" t="s">
        <v>751</v>
      </c>
      <c r="U449" s="248">
        <v>20745</v>
      </c>
      <c r="V449" s="248" t="s">
        <v>714</v>
      </c>
    </row>
    <row r="450" spans="1:22" s="248" customFormat="1" x14ac:dyDescent="0.25">
      <c r="A450" s="253" t="s">
        <v>1160</v>
      </c>
      <c r="B450" s="254">
        <v>7887</v>
      </c>
      <c r="C450" s="255">
        <v>370327</v>
      </c>
      <c r="D450" s="255">
        <v>169721</v>
      </c>
      <c r="E450" s="255">
        <v>156.65270727580372</v>
      </c>
      <c r="F450" s="255">
        <v>71.793993231810489</v>
      </c>
      <c r="G450" s="255">
        <v>0</v>
      </c>
      <c r="H450" s="255">
        <v>0</v>
      </c>
      <c r="I450" s="256" t="s">
        <v>692</v>
      </c>
      <c r="J450" s="256" t="s">
        <v>693</v>
      </c>
      <c r="K450" s="256" t="s">
        <v>692</v>
      </c>
      <c r="L450" s="256" t="s">
        <v>685</v>
      </c>
      <c r="M450" s="256" t="s">
        <v>694</v>
      </c>
      <c r="N450" s="256"/>
      <c r="O450" s="256" t="s">
        <v>686</v>
      </c>
      <c r="P450" s="256" t="s">
        <v>687</v>
      </c>
      <c r="Q450" s="256" t="s">
        <v>712</v>
      </c>
      <c r="R450" s="248" t="s">
        <v>1160</v>
      </c>
      <c r="S450" s="248" t="s">
        <v>169</v>
      </c>
      <c r="T450" s="248" t="s">
        <v>689</v>
      </c>
      <c r="U450" s="248">
        <v>8372</v>
      </c>
      <c r="V450" s="248" t="s">
        <v>718</v>
      </c>
    </row>
    <row r="451" spans="1:22" s="248" customFormat="1" x14ac:dyDescent="0.25">
      <c r="A451" s="253" t="s">
        <v>1161</v>
      </c>
      <c r="B451" s="254">
        <v>416</v>
      </c>
      <c r="C451" s="255">
        <v>11279.86</v>
      </c>
      <c r="D451" s="255">
        <v>0</v>
      </c>
      <c r="E451" s="255">
        <v>60.972216216216218</v>
      </c>
      <c r="F451" s="255">
        <v>0</v>
      </c>
      <c r="G451" s="255">
        <v>0</v>
      </c>
      <c r="H451" s="255">
        <v>0</v>
      </c>
      <c r="I451" s="256" t="s">
        <v>692</v>
      </c>
      <c r="J451" s="256" t="s">
        <v>693</v>
      </c>
      <c r="K451" s="256" t="s">
        <v>694</v>
      </c>
      <c r="L451" s="256"/>
      <c r="M451" s="256" t="s">
        <v>694</v>
      </c>
      <c r="N451" s="256"/>
      <c r="O451" s="256" t="s">
        <v>686</v>
      </c>
      <c r="P451" s="256" t="s">
        <v>686</v>
      </c>
      <c r="Q451" s="256"/>
      <c r="R451" s="248" t="s">
        <v>1161</v>
      </c>
      <c r="S451" s="248" t="s">
        <v>222</v>
      </c>
      <c r="T451" s="248" t="s">
        <v>696</v>
      </c>
      <c r="U451" s="248">
        <v>487</v>
      </c>
      <c r="V451" s="248" t="s">
        <v>699</v>
      </c>
    </row>
    <row r="452" spans="1:22" s="248" customFormat="1" x14ac:dyDescent="0.25">
      <c r="A452" s="253" t="s">
        <v>1162</v>
      </c>
      <c r="B452" s="254">
        <v>282</v>
      </c>
      <c r="C452" s="255">
        <v>0</v>
      </c>
      <c r="D452" s="255">
        <v>0</v>
      </c>
      <c r="E452" s="255">
        <v>0</v>
      </c>
      <c r="F452" s="255">
        <v>0</v>
      </c>
      <c r="G452" s="255">
        <v>0</v>
      </c>
      <c r="H452" s="255">
        <v>0</v>
      </c>
      <c r="I452" s="256" t="s">
        <v>692</v>
      </c>
      <c r="J452" s="256" t="s">
        <v>693</v>
      </c>
      <c r="K452" s="256"/>
      <c r="L452" s="256"/>
      <c r="M452" s="256"/>
      <c r="N452" s="256"/>
      <c r="O452" s="256" t="s">
        <v>686</v>
      </c>
      <c r="P452" s="256" t="s">
        <v>687</v>
      </c>
      <c r="Q452" s="256" t="s">
        <v>701</v>
      </c>
      <c r="R452" s="248" t="s">
        <v>1162</v>
      </c>
      <c r="S452" s="248" t="s">
        <v>245</v>
      </c>
      <c r="T452" s="248" t="s">
        <v>735</v>
      </c>
      <c r="U452" s="248">
        <v>133</v>
      </c>
      <c r="V452" s="248" t="s">
        <v>699</v>
      </c>
    </row>
    <row r="453" spans="1:22" s="248" customFormat="1" x14ac:dyDescent="0.25">
      <c r="A453" s="253" t="s">
        <v>1163</v>
      </c>
      <c r="B453" s="254">
        <v>10966</v>
      </c>
      <c r="C453" s="255">
        <v>859181.63</v>
      </c>
      <c r="D453" s="255">
        <v>178927.94</v>
      </c>
      <c r="E453" s="255">
        <v>206.29</v>
      </c>
      <c r="F453" s="255">
        <v>42.96</v>
      </c>
      <c r="G453" s="255">
        <v>171.5</v>
      </c>
      <c r="H453" s="255">
        <v>35.72</v>
      </c>
      <c r="I453" s="256" t="s">
        <v>59</v>
      </c>
      <c r="J453" s="256" t="s">
        <v>693</v>
      </c>
      <c r="K453" s="256" t="s">
        <v>694</v>
      </c>
      <c r="L453" s="256"/>
      <c r="M453" s="256" t="s">
        <v>694</v>
      </c>
      <c r="N453" s="256"/>
      <c r="O453" s="256" t="s">
        <v>687</v>
      </c>
      <c r="P453" s="256" t="s">
        <v>687</v>
      </c>
      <c r="Q453" s="256" t="s">
        <v>688</v>
      </c>
      <c r="R453" s="248" t="s">
        <v>1163</v>
      </c>
      <c r="S453" s="248" t="s">
        <v>199</v>
      </c>
      <c r="T453" s="248" t="s">
        <v>689</v>
      </c>
      <c r="U453" s="248">
        <v>12821</v>
      </c>
      <c r="V453" s="248" t="s">
        <v>703</v>
      </c>
    </row>
    <row r="454" spans="1:22" s="248" customFormat="1" x14ac:dyDescent="0.25">
      <c r="A454" s="253" t="s">
        <v>1164</v>
      </c>
      <c r="B454" s="254">
        <v>1595</v>
      </c>
      <c r="C454" s="255">
        <v>87855</v>
      </c>
      <c r="D454" s="255">
        <v>0</v>
      </c>
      <c r="E454" s="255">
        <v>118.72</v>
      </c>
      <c r="F454" s="255">
        <v>0</v>
      </c>
      <c r="G454" s="255">
        <v>135.9</v>
      </c>
      <c r="H454" s="255">
        <v>0</v>
      </c>
      <c r="I454" s="256" t="s">
        <v>692</v>
      </c>
      <c r="J454" s="256" t="s">
        <v>693</v>
      </c>
      <c r="K454" s="256" t="s">
        <v>692</v>
      </c>
      <c r="L454" s="256" t="s">
        <v>707</v>
      </c>
      <c r="M454" s="256" t="s">
        <v>692</v>
      </c>
      <c r="N454" s="256" t="s">
        <v>707</v>
      </c>
      <c r="O454" s="256" t="s">
        <v>686</v>
      </c>
      <c r="P454" s="256" t="s">
        <v>687</v>
      </c>
      <c r="Q454" s="256" t="s">
        <v>701</v>
      </c>
      <c r="R454" s="248" t="s">
        <v>1164</v>
      </c>
      <c r="S454" s="248" t="s">
        <v>189</v>
      </c>
      <c r="T454" s="248" t="s">
        <v>705</v>
      </c>
      <c r="U454" s="248">
        <v>1614</v>
      </c>
      <c r="V454" s="248" t="s">
        <v>699</v>
      </c>
    </row>
    <row r="455" spans="1:22" s="248" customFormat="1" x14ac:dyDescent="0.25">
      <c r="A455" s="253" t="s">
        <v>1165</v>
      </c>
      <c r="B455" s="254">
        <v>12334</v>
      </c>
      <c r="C455" s="255">
        <v>689547</v>
      </c>
      <c r="D455" s="255">
        <v>180932</v>
      </c>
      <c r="E455" s="255">
        <v>105.6</v>
      </c>
      <c r="F455" s="255">
        <v>36.090000000000003</v>
      </c>
      <c r="G455" s="255">
        <v>156.22</v>
      </c>
      <c r="H455" s="255">
        <v>41</v>
      </c>
      <c r="I455" s="256" t="s">
        <v>692</v>
      </c>
      <c r="J455" s="256" t="s">
        <v>693</v>
      </c>
      <c r="K455" s="256" t="s">
        <v>692</v>
      </c>
      <c r="L455" s="256" t="s">
        <v>685</v>
      </c>
      <c r="M455" s="256"/>
      <c r="N455" s="256"/>
      <c r="O455" s="256" t="s">
        <v>687</v>
      </c>
      <c r="P455" s="256" t="s">
        <v>686</v>
      </c>
      <c r="Q455" s="256" t="s">
        <v>688</v>
      </c>
      <c r="R455" s="248" t="s">
        <v>1165</v>
      </c>
      <c r="S455" s="248" t="s">
        <v>211</v>
      </c>
      <c r="T455" s="248" t="s">
        <v>689</v>
      </c>
      <c r="U455" s="248">
        <v>12210</v>
      </c>
      <c r="V455" s="248" t="s">
        <v>703</v>
      </c>
    </row>
    <row r="456" spans="1:22" s="248" customFormat="1" x14ac:dyDescent="0.25">
      <c r="A456" s="253" t="s">
        <v>1166</v>
      </c>
      <c r="B456" s="254">
        <v>2714</v>
      </c>
      <c r="C456" s="255">
        <v>171404</v>
      </c>
      <c r="D456" s="255">
        <v>129570</v>
      </c>
      <c r="E456" s="255">
        <v>71.567432150313152</v>
      </c>
      <c r="F456" s="255">
        <v>54.100208768267223</v>
      </c>
      <c r="G456" s="255">
        <v>88.69</v>
      </c>
      <c r="H456" s="255">
        <v>67.040000000000006</v>
      </c>
      <c r="I456" s="256" t="s">
        <v>692</v>
      </c>
      <c r="J456" s="256" t="s">
        <v>693</v>
      </c>
      <c r="K456" s="256" t="s">
        <v>692</v>
      </c>
      <c r="L456" s="256" t="s">
        <v>685</v>
      </c>
      <c r="M456" s="256" t="s">
        <v>694</v>
      </c>
      <c r="N456" s="256"/>
      <c r="O456" s="256" t="s">
        <v>686</v>
      </c>
      <c r="P456" s="256" t="s">
        <v>687</v>
      </c>
      <c r="Q456" s="256" t="s">
        <v>712</v>
      </c>
      <c r="R456" s="248" t="s">
        <v>1166</v>
      </c>
      <c r="S456" s="248" t="s">
        <v>177</v>
      </c>
      <c r="T456" s="248" t="s">
        <v>700</v>
      </c>
      <c r="U456" s="248">
        <v>2604</v>
      </c>
      <c r="V456" s="248" t="s">
        <v>690</v>
      </c>
    </row>
    <row r="457" spans="1:22" s="248" customFormat="1" x14ac:dyDescent="0.25">
      <c r="A457" s="253" t="s">
        <v>1167</v>
      </c>
      <c r="B457" s="254">
        <v>2833</v>
      </c>
      <c r="C457" s="255">
        <v>0</v>
      </c>
      <c r="D457" s="255">
        <v>0</v>
      </c>
      <c r="E457" s="255">
        <v>0</v>
      </c>
      <c r="F457" s="255">
        <v>0</v>
      </c>
      <c r="G457" s="255">
        <v>0</v>
      </c>
      <c r="H457" s="255">
        <v>0</v>
      </c>
      <c r="I457" s="256" t="s">
        <v>692</v>
      </c>
      <c r="J457" s="256" t="s">
        <v>693</v>
      </c>
      <c r="K457" s="256" t="s">
        <v>692</v>
      </c>
      <c r="L457" s="256" t="s">
        <v>693</v>
      </c>
      <c r="M457" s="256"/>
      <c r="N457" s="256"/>
      <c r="O457" s="256" t="s">
        <v>686</v>
      </c>
      <c r="P457" s="256" t="s">
        <v>687</v>
      </c>
      <c r="Q457" s="256" t="s">
        <v>701</v>
      </c>
      <c r="R457" s="248" t="s">
        <v>1167</v>
      </c>
      <c r="S457" s="248" t="s">
        <v>161</v>
      </c>
      <c r="T457" s="248" t="s">
        <v>726</v>
      </c>
      <c r="U457" s="248">
        <v>2934</v>
      </c>
      <c r="V457" s="248" t="s">
        <v>690</v>
      </c>
    </row>
    <row r="458" spans="1:22" s="248" customFormat="1" x14ac:dyDescent="0.25">
      <c r="A458" s="253" t="s">
        <v>1168</v>
      </c>
      <c r="B458" s="254">
        <v>1770</v>
      </c>
      <c r="C458" s="255">
        <v>80338.14</v>
      </c>
      <c r="D458" s="255">
        <v>0</v>
      </c>
      <c r="E458" s="255">
        <v>98.4</v>
      </c>
      <c r="F458" s="255">
        <v>0</v>
      </c>
      <c r="G458" s="255">
        <v>137.37</v>
      </c>
      <c r="H458" s="255">
        <v>0</v>
      </c>
      <c r="I458" s="256" t="s">
        <v>740</v>
      </c>
      <c r="J458" s="256" t="s">
        <v>693</v>
      </c>
      <c r="K458" s="256" t="s">
        <v>740</v>
      </c>
      <c r="L458" s="256" t="s">
        <v>741</v>
      </c>
      <c r="M458" s="256" t="s">
        <v>740</v>
      </c>
      <c r="N458" s="256" t="s">
        <v>741</v>
      </c>
      <c r="O458" s="256" t="s">
        <v>686</v>
      </c>
      <c r="P458" s="256" t="s">
        <v>687</v>
      </c>
      <c r="Q458" s="256" t="s">
        <v>688</v>
      </c>
      <c r="R458" s="248" t="s">
        <v>1168</v>
      </c>
      <c r="S458" s="248" t="s">
        <v>154</v>
      </c>
      <c r="T458" s="248" t="s">
        <v>737</v>
      </c>
      <c r="U458" s="248">
        <v>1797</v>
      </c>
      <c r="V458" s="248" t="s">
        <v>699</v>
      </c>
    </row>
    <row r="459" spans="1:22" s="248" customFormat="1" x14ac:dyDescent="0.25">
      <c r="A459" s="253" t="s">
        <v>1169</v>
      </c>
      <c r="B459" s="254">
        <v>80</v>
      </c>
      <c r="C459" s="255">
        <v>0</v>
      </c>
      <c r="D459" s="255">
        <v>0</v>
      </c>
      <c r="E459" s="255">
        <v>0</v>
      </c>
      <c r="F459" s="255">
        <v>0</v>
      </c>
      <c r="G459" s="255">
        <v>0</v>
      </c>
      <c r="H459" s="255">
        <v>0</v>
      </c>
      <c r="I459" s="256" t="s">
        <v>692</v>
      </c>
      <c r="J459" s="256" t="s">
        <v>693</v>
      </c>
      <c r="K459" s="256" t="s">
        <v>692</v>
      </c>
      <c r="L459" s="256" t="s">
        <v>693</v>
      </c>
      <c r="M459" s="256" t="s">
        <v>692</v>
      </c>
      <c r="N459" s="256" t="s">
        <v>693</v>
      </c>
      <c r="O459" s="256" t="s">
        <v>686</v>
      </c>
      <c r="P459" s="256" t="s">
        <v>687</v>
      </c>
      <c r="Q459" s="256" t="s">
        <v>688</v>
      </c>
      <c r="R459" s="248" t="s">
        <v>1169</v>
      </c>
      <c r="S459" s="248" t="s">
        <v>182</v>
      </c>
      <c r="T459" s="248" t="s">
        <v>735</v>
      </c>
      <c r="U459" s="248">
        <v>60</v>
      </c>
      <c r="V459" s="248" t="s">
        <v>699</v>
      </c>
    </row>
    <row r="460" spans="1:22" s="248" customFormat="1" x14ac:dyDescent="0.25">
      <c r="A460" s="253" t="s">
        <v>1170</v>
      </c>
      <c r="B460" s="254">
        <v>3267</v>
      </c>
      <c r="C460" s="255">
        <v>184358</v>
      </c>
      <c r="D460" s="255">
        <v>48000</v>
      </c>
      <c r="E460" s="255">
        <v>0</v>
      </c>
      <c r="F460" s="255">
        <v>0</v>
      </c>
      <c r="G460" s="255">
        <v>162.71</v>
      </c>
      <c r="H460" s="255">
        <v>42.36</v>
      </c>
      <c r="I460" s="256" t="s">
        <v>59</v>
      </c>
      <c r="J460" s="256" t="s">
        <v>693</v>
      </c>
      <c r="K460" s="256" t="s">
        <v>59</v>
      </c>
      <c r="L460" s="256" t="s">
        <v>693</v>
      </c>
      <c r="M460" s="256" t="s">
        <v>694</v>
      </c>
      <c r="N460" s="256" t="s">
        <v>741</v>
      </c>
      <c r="O460" s="256" t="s">
        <v>687</v>
      </c>
      <c r="P460" s="256" t="s">
        <v>686</v>
      </c>
      <c r="Q460" s="256" t="s">
        <v>688</v>
      </c>
      <c r="R460" s="248" t="s">
        <v>1170</v>
      </c>
      <c r="S460" s="248" t="s">
        <v>228</v>
      </c>
      <c r="T460" s="248" t="s">
        <v>702</v>
      </c>
      <c r="U460" s="248">
        <v>3416</v>
      </c>
      <c r="V460" s="248" t="s">
        <v>690</v>
      </c>
    </row>
    <row r="461" spans="1:22" s="248" customFormat="1" x14ac:dyDescent="0.25">
      <c r="A461" s="253" t="s">
        <v>1171</v>
      </c>
      <c r="B461" s="254">
        <v>37</v>
      </c>
      <c r="C461" s="255">
        <v>0</v>
      </c>
      <c r="D461" s="255">
        <v>0</v>
      </c>
      <c r="E461" s="255">
        <v>133</v>
      </c>
      <c r="F461" s="255">
        <v>0</v>
      </c>
      <c r="G461" s="255">
        <v>0</v>
      </c>
      <c r="H461" s="255">
        <v>0</v>
      </c>
      <c r="I461" s="256" t="s">
        <v>692</v>
      </c>
      <c r="J461" s="256" t="s">
        <v>693</v>
      </c>
      <c r="K461" s="256"/>
      <c r="L461" s="256"/>
      <c r="M461" s="256"/>
      <c r="N461" s="256"/>
      <c r="O461" s="256" t="s">
        <v>686</v>
      </c>
      <c r="P461" s="256" t="s">
        <v>687</v>
      </c>
      <c r="Q461" s="256"/>
      <c r="R461" s="248" t="s">
        <v>1171</v>
      </c>
      <c r="S461" s="248" t="s">
        <v>185</v>
      </c>
      <c r="T461" s="248" t="s">
        <v>702</v>
      </c>
      <c r="U461" s="248">
        <v>52</v>
      </c>
      <c r="V461" s="248" t="s">
        <v>699</v>
      </c>
    </row>
    <row r="462" spans="1:22" s="248" customFormat="1" x14ac:dyDescent="0.25">
      <c r="A462" s="253" t="s">
        <v>1172</v>
      </c>
      <c r="B462" s="254">
        <v>4321</v>
      </c>
      <c r="C462" s="255">
        <v>347416.28</v>
      </c>
      <c r="D462" s="255">
        <v>78294.25</v>
      </c>
      <c r="E462" s="255">
        <v>201.99</v>
      </c>
      <c r="F462" s="255">
        <v>45.52</v>
      </c>
      <c r="G462" s="255">
        <v>0</v>
      </c>
      <c r="H462" s="255">
        <v>0</v>
      </c>
      <c r="I462" s="256" t="s">
        <v>59</v>
      </c>
      <c r="J462" s="256" t="s">
        <v>693</v>
      </c>
      <c r="K462" s="256" t="s">
        <v>59</v>
      </c>
      <c r="L462" s="256" t="s">
        <v>796</v>
      </c>
      <c r="M462" s="256" t="s">
        <v>694</v>
      </c>
      <c r="N462" s="256"/>
      <c r="O462" s="256" t="s">
        <v>686</v>
      </c>
      <c r="P462" s="256" t="s">
        <v>687</v>
      </c>
      <c r="Q462" s="256" t="s">
        <v>688</v>
      </c>
      <c r="R462" s="248" t="s">
        <v>1172</v>
      </c>
      <c r="S462" s="257" t="s">
        <v>229</v>
      </c>
      <c r="T462" s="248" t="s">
        <v>751</v>
      </c>
      <c r="U462" s="248">
        <v>3858</v>
      </c>
      <c r="V462" s="248" t="s">
        <v>690</v>
      </c>
    </row>
    <row r="463" spans="1:22" s="248" customFormat="1" x14ac:dyDescent="0.25">
      <c r="A463" s="253" t="s">
        <v>1173</v>
      </c>
      <c r="B463" s="254">
        <v>1320</v>
      </c>
      <c r="C463" s="255">
        <v>74101</v>
      </c>
      <c r="D463" s="255">
        <v>53000</v>
      </c>
      <c r="E463" s="255">
        <v>118</v>
      </c>
      <c r="F463" s="255">
        <v>84</v>
      </c>
      <c r="G463" s="255">
        <v>63.5</v>
      </c>
      <c r="H463" s="255">
        <v>45.42</v>
      </c>
      <c r="I463" s="256" t="s">
        <v>59</v>
      </c>
      <c r="J463" s="256" t="s">
        <v>693</v>
      </c>
      <c r="K463" s="256" t="s">
        <v>59</v>
      </c>
      <c r="L463" s="256" t="s">
        <v>693</v>
      </c>
      <c r="M463" s="256" t="s">
        <v>740</v>
      </c>
      <c r="N463" s="256" t="s">
        <v>741</v>
      </c>
      <c r="O463" s="256" t="s">
        <v>686</v>
      </c>
      <c r="P463" s="256" t="s">
        <v>687</v>
      </c>
      <c r="Q463" s="256" t="s">
        <v>701</v>
      </c>
      <c r="R463" s="248" t="s">
        <v>1173</v>
      </c>
      <c r="S463" s="248" t="s">
        <v>212</v>
      </c>
      <c r="T463" s="248" t="s">
        <v>735</v>
      </c>
      <c r="U463" s="248">
        <v>1297</v>
      </c>
      <c r="V463" s="248" t="s">
        <v>699</v>
      </c>
    </row>
    <row r="464" spans="1:22" s="248" customFormat="1" x14ac:dyDescent="0.25">
      <c r="A464" s="253" t="s">
        <v>1174</v>
      </c>
      <c r="B464" s="254">
        <v>11964</v>
      </c>
      <c r="C464" s="255">
        <v>0</v>
      </c>
      <c r="D464" s="255">
        <v>0</v>
      </c>
      <c r="E464" s="255">
        <v>0</v>
      </c>
      <c r="F464" s="255">
        <v>0</v>
      </c>
      <c r="G464" s="255">
        <v>0</v>
      </c>
      <c r="H464" s="255">
        <v>9.06</v>
      </c>
      <c r="I464" s="256" t="s">
        <v>692</v>
      </c>
      <c r="J464" s="256" t="s">
        <v>693</v>
      </c>
      <c r="K464" s="256" t="s">
        <v>692</v>
      </c>
      <c r="L464" s="256" t="s">
        <v>693</v>
      </c>
      <c r="M464" s="256" t="s">
        <v>694</v>
      </c>
      <c r="N464" s="256" t="s">
        <v>707</v>
      </c>
      <c r="O464" s="256" t="s">
        <v>686</v>
      </c>
      <c r="P464" s="256" t="s">
        <v>687</v>
      </c>
      <c r="Q464" s="256" t="s">
        <v>712</v>
      </c>
      <c r="R464" s="248" t="s">
        <v>1174</v>
      </c>
      <c r="S464" s="248" t="s">
        <v>176</v>
      </c>
      <c r="T464" s="248" t="s">
        <v>710</v>
      </c>
      <c r="U464" s="248">
        <v>8273</v>
      </c>
      <c r="V464" s="248" t="s">
        <v>718</v>
      </c>
    </row>
    <row r="465" spans="1:22" s="248" customFormat="1" x14ac:dyDescent="0.25">
      <c r="A465" s="253" t="s">
        <v>1175</v>
      </c>
      <c r="B465" s="254">
        <v>2175</v>
      </c>
      <c r="C465" s="255">
        <v>38272.21</v>
      </c>
      <c r="D465" s="255">
        <v>0</v>
      </c>
      <c r="E465" s="255">
        <v>74.89</v>
      </c>
      <c r="F465" s="255">
        <v>0</v>
      </c>
      <c r="G465" s="255">
        <v>79.14</v>
      </c>
      <c r="H465" s="255">
        <v>0</v>
      </c>
      <c r="I465" s="256" t="s">
        <v>692</v>
      </c>
      <c r="J465" s="256" t="s">
        <v>693</v>
      </c>
      <c r="K465" s="256" t="s">
        <v>694</v>
      </c>
      <c r="L465" s="256"/>
      <c r="M465" s="256" t="s">
        <v>694</v>
      </c>
      <c r="N465" s="256"/>
      <c r="O465" s="256" t="s">
        <v>686</v>
      </c>
      <c r="P465" s="256" t="s">
        <v>687</v>
      </c>
      <c r="Q465" s="256" t="s">
        <v>688</v>
      </c>
      <c r="R465" s="248" t="s">
        <v>1175</v>
      </c>
      <c r="S465" s="248" t="s">
        <v>209</v>
      </c>
      <c r="T465" s="248" t="s">
        <v>737</v>
      </c>
      <c r="U465" s="248">
        <v>2037</v>
      </c>
      <c r="V465" s="248" t="s">
        <v>699</v>
      </c>
    </row>
    <row r="466" spans="1:22" s="248" customFormat="1" x14ac:dyDescent="0.25">
      <c r="A466" s="253" t="s">
        <v>1176</v>
      </c>
      <c r="B466" s="254">
        <v>393</v>
      </c>
      <c r="C466" s="255">
        <v>14193.06</v>
      </c>
      <c r="D466" s="255">
        <v>0</v>
      </c>
      <c r="E466" s="255">
        <v>76.31</v>
      </c>
      <c r="F466" s="255">
        <v>0</v>
      </c>
      <c r="G466" s="255">
        <v>47</v>
      </c>
      <c r="H466" s="255">
        <v>0</v>
      </c>
      <c r="I466" s="256" t="s">
        <v>692</v>
      </c>
      <c r="J466" s="256" t="s">
        <v>693</v>
      </c>
      <c r="K466" s="256" t="s">
        <v>692</v>
      </c>
      <c r="L466" s="256" t="s">
        <v>693</v>
      </c>
      <c r="M466" s="256" t="s">
        <v>692</v>
      </c>
      <c r="N466" s="256" t="s">
        <v>693</v>
      </c>
      <c r="O466" s="256" t="s">
        <v>686</v>
      </c>
      <c r="P466" s="256" t="s">
        <v>687</v>
      </c>
      <c r="Q466" s="256" t="s">
        <v>712</v>
      </c>
      <c r="R466" s="248" t="s">
        <v>1176</v>
      </c>
      <c r="S466" s="248" t="s">
        <v>224</v>
      </c>
      <c r="T466" s="248" t="s">
        <v>698</v>
      </c>
      <c r="U466" s="248">
        <v>362</v>
      </c>
      <c r="V466" s="248" t="s">
        <v>699</v>
      </c>
    </row>
    <row r="467" spans="1:22" s="248" customFormat="1" x14ac:dyDescent="0.25">
      <c r="A467" s="253" t="s">
        <v>1177</v>
      </c>
      <c r="B467" s="254">
        <v>13831</v>
      </c>
      <c r="C467" s="255">
        <v>0</v>
      </c>
      <c r="D467" s="255">
        <v>0</v>
      </c>
      <c r="E467" s="255">
        <v>15.47</v>
      </c>
      <c r="F467" s="255">
        <v>0</v>
      </c>
      <c r="G467" s="255">
        <v>0</v>
      </c>
      <c r="H467" s="255">
        <v>0</v>
      </c>
      <c r="I467" s="256" t="s">
        <v>692</v>
      </c>
      <c r="J467" s="256" t="s">
        <v>693</v>
      </c>
      <c r="K467" s="256" t="s">
        <v>692</v>
      </c>
      <c r="L467" s="256" t="s">
        <v>693</v>
      </c>
      <c r="M467" s="256" t="s">
        <v>694</v>
      </c>
      <c r="N467" s="256"/>
      <c r="O467" s="256" t="s">
        <v>686</v>
      </c>
      <c r="P467" s="256" t="s">
        <v>687</v>
      </c>
      <c r="Q467" s="256" t="s">
        <v>712</v>
      </c>
      <c r="R467" s="248" t="s">
        <v>1177</v>
      </c>
      <c r="S467" s="248" t="s">
        <v>1031</v>
      </c>
      <c r="T467" s="248" t="s">
        <v>702</v>
      </c>
      <c r="U467" s="248">
        <v>11331</v>
      </c>
      <c r="V467" s="248" t="s">
        <v>703</v>
      </c>
    </row>
    <row r="468" spans="1:22" s="248" customFormat="1" x14ac:dyDescent="0.25">
      <c r="A468" s="253" t="s">
        <v>1178</v>
      </c>
      <c r="B468" s="254">
        <v>1486</v>
      </c>
      <c r="C468" s="255">
        <v>43464.959999999999</v>
      </c>
      <c r="D468" s="255">
        <v>0</v>
      </c>
      <c r="E468" s="255">
        <v>10.29</v>
      </c>
      <c r="F468" s="255">
        <v>0</v>
      </c>
      <c r="G468" s="255">
        <v>90.51</v>
      </c>
      <c r="H468" s="255">
        <v>0</v>
      </c>
      <c r="I468" s="256" t="s">
        <v>692</v>
      </c>
      <c r="J468" s="256" t="s">
        <v>693</v>
      </c>
      <c r="K468" s="256" t="s">
        <v>692</v>
      </c>
      <c r="L468" s="256" t="s">
        <v>693</v>
      </c>
      <c r="M468" s="256" t="s">
        <v>692</v>
      </c>
      <c r="N468" s="256" t="s">
        <v>693</v>
      </c>
      <c r="O468" s="256" t="s">
        <v>686</v>
      </c>
      <c r="P468" s="256" t="s">
        <v>687</v>
      </c>
      <c r="Q468" s="256" t="s">
        <v>712</v>
      </c>
      <c r="R468" s="248" t="s">
        <v>1178</v>
      </c>
      <c r="S468" s="248" t="s">
        <v>232</v>
      </c>
      <c r="T468" s="248" t="s">
        <v>702</v>
      </c>
      <c r="U468" s="248">
        <v>1293</v>
      </c>
      <c r="V468" s="248" t="s">
        <v>699</v>
      </c>
    </row>
    <row r="469" spans="1:22" s="248" customFormat="1" x14ac:dyDescent="0.25">
      <c r="A469" s="253" t="s">
        <v>1179</v>
      </c>
      <c r="B469" s="254">
        <v>3556</v>
      </c>
      <c r="C469" s="255">
        <v>0</v>
      </c>
      <c r="D469" s="255">
        <v>0</v>
      </c>
      <c r="E469" s="255">
        <v>0</v>
      </c>
      <c r="F469" s="255">
        <v>0</v>
      </c>
      <c r="G469" s="255">
        <v>0</v>
      </c>
      <c r="H469" s="255">
        <v>0</v>
      </c>
      <c r="I469" s="256" t="s">
        <v>740</v>
      </c>
      <c r="J469" s="256" t="s">
        <v>693</v>
      </c>
      <c r="K469" s="256" t="s">
        <v>740</v>
      </c>
      <c r="L469" s="256"/>
      <c r="M469" s="256" t="s">
        <v>740</v>
      </c>
      <c r="N469" s="256"/>
      <c r="O469" s="256" t="s">
        <v>686</v>
      </c>
      <c r="P469" s="256" t="s">
        <v>687</v>
      </c>
      <c r="Q469" s="256" t="s">
        <v>712</v>
      </c>
      <c r="R469" s="248" t="s">
        <v>1179</v>
      </c>
      <c r="S469" s="248" t="s">
        <v>185</v>
      </c>
      <c r="T469" s="248" t="s">
        <v>702</v>
      </c>
      <c r="U469" s="248">
        <v>3246</v>
      </c>
      <c r="V469" s="248" t="s">
        <v>690</v>
      </c>
    </row>
    <row r="470" spans="1:22" s="248" customFormat="1" x14ac:dyDescent="0.25">
      <c r="A470" s="253" t="s">
        <v>1180</v>
      </c>
      <c r="B470" s="254">
        <v>784</v>
      </c>
      <c r="C470" s="255">
        <v>43489.279999999999</v>
      </c>
      <c r="D470" s="255">
        <v>17308.95</v>
      </c>
      <c r="E470" s="255">
        <v>110.94204081632653</v>
      </c>
      <c r="F470" s="255">
        <v>44.155484693877554</v>
      </c>
      <c r="G470" s="255">
        <v>98.8</v>
      </c>
      <c r="H470" s="255">
        <v>39.32</v>
      </c>
      <c r="I470" s="256" t="s">
        <v>59</v>
      </c>
      <c r="J470" s="256" t="s">
        <v>685</v>
      </c>
      <c r="K470" s="256" t="s">
        <v>59</v>
      </c>
      <c r="L470" s="256" t="s">
        <v>685</v>
      </c>
      <c r="M470" s="256" t="s">
        <v>694</v>
      </c>
      <c r="N470" s="256"/>
      <c r="O470" s="256" t="s">
        <v>687</v>
      </c>
      <c r="P470" s="256" t="s">
        <v>686</v>
      </c>
      <c r="Q470" s="256" t="s">
        <v>701</v>
      </c>
      <c r="R470" s="248" t="s">
        <v>1180</v>
      </c>
      <c r="S470" s="248" t="s">
        <v>245</v>
      </c>
      <c r="T470" s="248" t="s">
        <v>735</v>
      </c>
      <c r="U470" s="248">
        <v>730</v>
      </c>
      <c r="V470" s="248" t="s">
        <v>699</v>
      </c>
    </row>
    <row r="471" spans="1:22" s="248" customFormat="1" x14ac:dyDescent="0.25">
      <c r="A471" s="253" t="s">
        <v>1181</v>
      </c>
      <c r="B471" s="254">
        <v>876</v>
      </c>
      <c r="C471" s="255">
        <v>60904.72</v>
      </c>
      <c r="D471" s="255">
        <v>0</v>
      </c>
      <c r="E471" s="255">
        <v>151.5</v>
      </c>
      <c r="F471" s="255">
        <v>0</v>
      </c>
      <c r="G471" s="255">
        <v>0</v>
      </c>
      <c r="H471" s="255">
        <v>0</v>
      </c>
      <c r="I471" s="256" t="s">
        <v>692</v>
      </c>
      <c r="J471" s="256" t="s">
        <v>693</v>
      </c>
      <c r="K471" s="256" t="s">
        <v>692</v>
      </c>
      <c r="L471" s="256" t="s">
        <v>693</v>
      </c>
      <c r="M471" s="256" t="s">
        <v>694</v>
      </c>
      <c r="N471" s="256"/>
      <c r="O471" s="256" t="s">
        <v>686</v>
      </c>
      <c r="P471" s="256" t="s">
        <v>687</v>
      </c>
      <c r="Q471" s="256" t="s">
        <v>712</v>
      </c>
      <c r="R471" s="248" t="s">
        <v>1181</v>
      </c>
      <c r="S471" s="248" t="s">
        <v>210</v>
      </c>
      <c r="T471" s="248" t="s">
        <v>698</v>
      </c>
      <c r="U471" s="248">
        <v>809</v>
      </c>
      <c r="V471" s="248" t="s">
        <v>699</v>
      </c>
    </row>
    <row r="472" spans="1:22" s="248" customFormat="1" x14ac:dyDescent="0.25">
      <c r="A472" s="253" t="s">
        <v>1182</v>
      </c>
      <c r="B472" s="254">
        <v>24532</v>
      </c>
      <c r="C472" s="255">
        <v>1947200</v>
      </c>
      <c r="D472" s="255">
        <v>252318</v>
      </c>
      <c r="E472" s="255">
        <v>172.31858407079645</v>
      </c>
      <c r="F472" s="255">
        <v>22.329026548672566</v>
      </c>
      <c r="G472" s="255">
        <v>0</v>
      </c>
      <c r="H472" s="255">
        <v>0</v>
      </c>
      <c r="I472" s="256" t="s">
        <v>59</v>
      </c>
      <c r="J472" s="256" t="s">
        <v>685</v>
      </c>
      <c r="K472" s="256" t="s">
        <v>59</v>
      </c>
      <c r="L472" s="256" t="s">
        <v>707</v>
      </c>
      <c r="M472" s="256" t="s">
        <v>694</v>
      </c>
      <c r="N472" s="256"/>
      <c r="O472" s="256" t="s">
        <v>686</v>
      </c>
      <c r="P472" s="256" t="s">
        <v>687</v>
      </c>
      <c r="Q472" s="256" t="s">
        <v>701</v>
      </c>
      <c r="R472" s="248" t="s">
        <v>1182</v>
      </c>
      <c r="S472" s="248" t="s">
        <v>197</v>
      </c>
      <c r="T472" s="248" t="s">
        <v>702</v>
      </c>
      <c r="U472" s="248">
        <v>26704</v>
      </c>
      <c r="V472" s="248" t="s">
        <v>714</v>
      </c>
    </row>
    <row r="473" spans="1:22" s="248" customFormat="1" x14ac:dyDescent="0.25">
      <c r="A473" s="253" t="s">
        <v>1183</v>
      </c>
      <c r="B473" s="254">
        <v>1028</v>
      </c>
      <c r="C473" s="255">
        <v>44337</v>
      </c>
      <c r="D473" s="255">
        <v>0</v>
      </c>
      <c r="E473" s="255">
        <v>101.22</v>
      </c>
      <c r="F473" s="255">
        <v>0</v>
      </c>
      <c r="G473" s="255">
        <v>146.41999999999999</v>
      </c>
      <c r="H473" s="255">
        <v>0</v>
      </c>
      <c r="I473" s="256" t="s">
        <v>59</v>
      </c>
      <c r="J473" s="256" t="s">
        <v>693</v>
      </c>
      <c r="K473" s="256" t="s">
        <v>694</v>
      </c>
      <c r="L473" s="256"/>
      <c r="M473" s="256" t="s">
        <v>694</v>
      </c>
      <c r="N473" s="256"/>
      <c r="O473" s="256" t="s">
        <v>686</v>
      </c>
      <c r="P473" s="256" t="s">
        <v>687</v>
      </c>
      <c r="Q473" s="256" t="s">
        <v>688</v>
      </c>
      <c r="R473" s="248" t="s">
        <v>1183</v>
      </c>
      <c r="S473" s="248" t="s">
        <v>176</v>
      </c>
      <c r="T473" s="248" t="s">
        <v>710</v>
      </c>
      <c r="U473" s="248">
        <v>809</v>
      </c>
      <c r="V473" s="248" t="s">
        <v>699</v>
      </c>
    </row>
    <row r="474" spans="1:22" s="248" customFormat="1" x14ac:dyDescent="0.25">
      <c r="A474" s="253" t="s">
        <v>1184</v>
      </c>
      <c r="B474" s="254">
        <v>463</v>
      </c>
      <c r="C474" s="255">
        <v>0</v>
      </c>
      <c r="D474" s="255">
        <v>0</v>
      </c>
      <c r="E474" s="255">
        <v>0</v>
      </c>
      <c r="F474" s="255">
        <v>0</v>
      </c>
      <c r="G474" s="255">
        <v>0</v>
      </c>
      <c r="H474" s="255">
        <v>0</v>
      </c>
      <c r="I474" s="256"/>
      <c r="J474" s="256"/>
      <c r="K474" s="256"/>
      <c r="L474" s="256"/>
      <c r="M474" s="256"/>
      <c r="N474" s="256"/>
      <c r="O474" s="256" t="s">
        <v>686</v>
      </c>
      <c r="P474" s="256" t="s">
        <v>686</v>
      </c>
      <c r="Q474" s="256"/>
      <c r="R474" s="248" t="s">
        <v>1184</v>
      </c>
      <c r="S474" s="248" t="s">
        <v>188</v>
      </c>
      <c r="T474" s="248" t="s">
        <v>782</v>
      </c>
      <c r="U474" s="248">
        <v>272</v>
      </c>
      <c r="V474" s="248" t="s">
        <v>699</v>
      </c>
    </row>
    <row r="475" spans="1:22" s="248" customFormat="1" x14ac:dyDescent="0.25">
      <c r="A475" s="253" t="s">
        <v>1185</v>
      </c>
      <c r="B475" s="254">
        <v>5047</v>
      </c>
      <c r="C475" s="255">
        <v>0</v>
      </c>
      <c r="D475" s="255">
        <v>0</v>
      </c>
      <c r="E475" s="255">
        <v>0</v>
      </c>
      <c r="F475" s="255">
        <v>0</v>
      </c>
      <c r="G475" s="255">
        <v>0</v>
      </c>
      <c r="H475" s="255">
        <v>0</v>
      </c>
      <c r="I475" s="256"/>
      <c r="J475" s="256"/>
      <c r="K475" s="256"/>
      <c r="L475" s="256"/>
      <c r="M475" s="256"/>
      <c r="N475" s="256"/>
      <c r="O475" s="256" t="s">
        <v>686</v>
      </c>
      <c r="P475" s="256" t="s">
        <v>686</v>
      </c>
      <c r="Q475" s="256"/>
      <c r="R475" s="248" t="s">
        <v>1185</v>
      </c>
      <c r="S475" s="248" t="s">
        <v>190</v>
      </c>
      <c r="T475" s="248" t="s">
        <v>698</v>
      </c>
      <c r="U475" s="248">
        <v>3756</v>
      </c>
      <c r="V475" s="248" t="s">
        <v>690</v>
      </c>
    </row>
    <row r="476" spans="1:22" s="248" customFormat="1" x14ac:dyDescent="0.25">
      <c r="A476" s="253" t="s">
        <v>1186</v>
      </c>
      <c r="B476" s="254">
        <v>1056</v>
      </c>
      <c r="C476" s="255">
        <v>80378.06</v>
      </c>
      <c r="D476" s="255">
        <v>0</v>
      </c>
      <c r="E476" s="255">
        <v>180.22</v>
      </c>
      <c r="F476" s="255">
        <v>0</v>
      </c>
      <c r="G476" s="255">
        <v>111.86</v>
      </c>
      <c r="H476" s="255">
        <v>0</v>
      </c>
      <c r="I476" s="256" t="s">
        <v>692</v>
      </c>
      <c r="J476" s="256" t="s">
        <v>693</v>
      </c>
      <c r="K476" s="256" t="s">
        <v>692</v>
      </c>
      <c r="L476" s="256" t="s">
        <v>693</v>
      </c>
      <c r="M476" s="256" t="s">
        <v>692</v>
      </c>
      <c r="N476" s="256" t="s">
        <v>693</v>
      </c>
      <c r="O476" s="256" t="s">
        <v>686</v>
      </c>
      <c r="P476" s="256" t="s">
        <v>687</v>
      </c>
      <c r="Q476" s="256" t="s">
        <v>695</v>
      </c>
      <c r="R476" s="248" t="s">
        <v>1186</v>
      </c>
      <c r="S476" s="248" t="s">
        <v>227</v>
      </c>
      <c r="T476" s="248" t="s">
        <v>698</v>
      </c>
      <c r="U476" s="248">
        <v>971</v>
      </c>
      <c r="V476" s="248" t="s">
        <v>699</v>
      </c>
    </row>
    <row r="477" spans="1:22" s="248" customFormat="1" x14ac:dyDescent="0.25">
      <c r="A477" s="253" t="s">
        <v>1187</v>
      </c>
      <c r="B477" s="254">
        <v>281</v>
      </c>
      <c r="C477" s="255">
        <v>0</v>
      </c>
      <c r="D477" s="255">
        <v>0</v>
      </c>
      <c r="E477" s="255">
        <v>0</v>
      </c>
      <c r="F477" s="255">
        <v>0</v>
      </c>
      <c r="G477" s="255">
        <v>0</v>
      </c>
      <c r="H477" s="255">
        <v>0</v>
      </c>
      <c r="I477" s="256"/>
      <c r="J477" s="256"/>
      <c r="K477" s="256"/>
      <c r="L477" s="256"/>
      <c r="M477" s="256"/>
      <c r="N477" s="256"/>
      <c r="O477" s="256" t="s">
        <v>686</v>
      </c>
      <c r="P477" s="256" t="s">
        <v>686</v>
      </c>
      <c r="Q477" s="256"/>
      <c r="R477" s="248" t="s">
        <v>1187</v>
      </c>
      <c r="S477" s="248" t="s">
        <v>217</v>
      </c>
      <c r="T477" s="248" t="s">
        <v>705</v>
      </c>
      <c r="U477" s="248">
        <v>282</v>
      </c>
      <c r="V477" s="248" t="s">
        <v>699</v>
      </c>
    </row>
    <row r="478" spans="1:22" s="248" customFormat="1" x14ac:dyDescent="0.25">
      <c r="A478" s="253" t="s">
        <v>1188</v>
      </c>
      <c r="B478" s="254">
        <v>418</v>
      </c>
      <c r="C478" s="255">
        <v>13200</v>
      </c>
      <c r="D478" s="255">
        <v>13200</v>
      </c>
      <c r="E478" s="255">
        <v>58.15</v>
      </c>
      <c r="F478" s="255">
        <v>58.15</v>
      </c>
      <c r="G478" s="255">
        <v>64.2</v>
      </c>
      <c r="H478" s="255">
        <v>64.2</v>
      </c>
      <c r="I478" s="256" t="s">
        <v>692</v>
      </c>
      <c r="J478" s="256" t="s">
        <v>693</v>
      </c>
      <c r="K478" s="256" t="s">
        <v>692</v>
      </c>
      <c r="L478" s="256" t="s">
        <v>693</v>
      </c>
      <c r="M478" s="256"/>
      <c r="N478" s="256"/>
      <c r="O478" s="256" t="s">
        <v>686</v>
      </c>
      <c r="P478" s="256" t="s">
        <v>687</v>
      </c>
      <c r="Q478" s="256" t="s">
        <v>712</v>
      </c>
      <c r="R478" s="248" t="s">
        <v>1188</v>
      </c>
      <c r="S478" s="248" t="s">
        <v>188</v>
      </c>
      <c r="T478" s="248" t="s">
        <v>782</v>
      </c>
      <c r="U478" s="248">
        <v>394</v>
      </c>
      <c r="V478" s="248" t="s">
        <v>699</v>
      </c>
    </row>
    <row r="479" spans="1:22" s="248" customFormat="1" x14ac:dyDescent="0.25">
      <c r="A479" s="253" t="s">
        <v>1189</v>
      </c>
      <c r="B479" s="254">
        <v>198</v>
      </c>
      <c r="C479" s="255">
        <v>32536</v>
      </c>
      <c r="D479" s="255">
        <v>0</v>
      </c>
      <c r="E479" s="255">
        <v>16.8</v>
      </c>
      <c r="F479" s="255">
        <v>0</v>
      </c>
      <c r="G479" s="255">
        <v>131</v>
      </c>
      <c r="H479" s="255">
        <v>0</v>
      </c>
      <c r="I479" s="256" t="s">
        <v>692</v>
      </c>
      <c r="J479" s="256" t="s">
        <v>685</v>
      </c>
      <c r="K479" s="256" t="s">
        <v>692</v>
      </c>
      <c r="L479" s="256" t="s">
        <v>741</v>
      </c>
      <c r="M479" s="256"/>
      <c r="N479" s="256"/>
      <c r="O479" s="256" t="s">
        <v>686</v>
      </c>
      <c r="P479" s="256" t="s">
        <v>687</v>
      </c>
      <c r="Q479" s="256" t="s">
        <v>688</v>
      </c>
      <c r="R479" s="248" t="s">
        <v>1189</v>
      </c>
      <c r="S479" s="248" t="s">
        <v>157</v>
      </c>
      <c r="T479" s="248" t="s">
        <v>737</v>
      </c>
      <c r="U479" s="248">
        <v>244</v>
      </c>
      <c r="V479" s="248" t="s">
        <v>699</v>
      </c>
    </row>
    <row r="480" spans="1:22" s="248" customFormat="1" x14ac:dyDescent="0.25">
      <c r="A480" s="253" t="s">
        <v>1190</v>
      </c>
      <c r="B480" s="254">
        <v>10232</v>
      </c>
      <c r="C480" s="255">
        <v>0</v>
      </c>
      <c r="D480" s="255">
        <v>0</v>
      </c>
      <c r="E480" s="255">
        <v>0</v>
      </c>
      <c r="F480" s="255">
        <v>0</v>
      </c>
      <c r="G480" s="255">
        <v>0</v>
      </c>
      <c r="H480" s="255">
        <v>0</v>
      </c>
      <c r="I480" s="256"/>
      <c r="J480" s="256"/>
      <c r="K480" s="256"/>
      <c r="L480" s="256"/>
      <c r="M480" s="256"/>
      <c r="N480" s="256"/>
      <c r="O480" s="256" t="s">
        <v>686</v>
      </c>
      <c r="P480" s="256" t="s">
        <v>686</v>
      </c>
      <c r="Q480" s="256"/>
      <c r="R480" s="248" t="s">
        <v>1190</v>
      </c>
      <c r="S480" s="248" t="s">
        <v>190</v>
      </c>
      <c r="T480" s="248" t="s">
        <v>698</v>
      </c>
      <c r="U480" s="248">
        <v>7783</v>
      </c>
      <c r="V480" s="248" t="s">
        <v>718</v>
      </c>
    </row>
    <row r="481" spans="1:22" s="248" customFormat="1" x14ac:dyDescent="0.25">
      <c r="A481" s="253" t="s">
        <v>1191</v>
      </c>
      <c r="B481" s="254">
        <v>3572</v>
      </c>
      <c r="C481" s="255">
        <v>0</v>
      </c>
      <c r="D481" s="255">
        <v>0</v>
      </c>
      <c r="E481" s="255">
        <v>0</v>
      </c>
      <c r="F481" s="255">
        <v>0</v>
      </c>
      <c r="G481" s="255">
        <v>0</v>
      </c>
      <c r="H481" s="255">
        <v>0</v>
      </c>
      <c r="I481" s="256"/>
      <c r="J481" s="256"/>
      <c r="K481" s="256"/>
      <c r="L481" s="256"/>
      <c r="M481" s="256"/>
      <c r="N481" s="256"/>
      <c r="O481" s="256" t="s">
        <v>686</v>
      </c>
      <c r="P481" s="256" t="s">
        <v>686</v>
      </c>
      <c r="Q481" s="256"/>
      <c r="R481" s="248" t="s">
        <v>1191</v>
      </c>
      <c r="S481" s="248" t="s">
        <v>161</v>
      </c>
      <c r="T481" s="248" t="s">
        <v>726</v>
      </c>
      <c r="U481" s="248">
        <v>3090</v>
      </c>
      <c r="V481" s="248" t="s">
        <v>690</v>
      </c>
    </row>
    <row r="482" spans="1:22" s="248" customFormat="1" x14ac:dyDescent="0.25">
      <c r="A482" s="253" t="s">
        <v>1192</v>
      </c>
      <c r="B482" s="254">
        <v>1853</v>
      </c>
      <c r="C482" s="255">
        <v>422058.79</v>
      </c>
      <c r="D482" s="255">
        <v>95298.89</v>
      </c>
      <c r="E482" s="255">
        <v>140.68626333333333</v>
      </c>
      <c r="F482" s="255">
        <v>31.766296666666666</v>
      </c>
      <c r="G482" s="255">
        <v>0</v>
      </c>
      <c r="H482" s="255">
        <v>0</v>
      </c>
      <c r="I482" s="256" t="s">
        <v>692</v>
      </c>
      <c r="J482" s="256" t="s">
        <v>693</v>
      </c>
      <c r="K482" s="256" t="s">
        <v>692</v>
      </c>
      <c r="L482" s="256" t="s">
        <v>693</v>
      </c>
      <c r="M482" s="256" t="s">
        <v>694</v>
      </c>
      <c r="N482" s="256"/>
      <c r="O482" s="256" t="s">
        <v>686</v>
      </c>
      <c r="P482" s="256" t="s">
        <v>687</v>
      </c>
      <c r="Q482" s="256" t="s">
        <v>701</v>
      </c>
      <c r="R482" s="248" t="s">
        <v>1192</v>
      </c>
      <c r="S482" s="248" t="s">
        <v>215</v>
      </c>
      <c r="T482" s="248" t="s">
        <v>705</v>
      </c>
      <c r="U482" s="248">
        <v>1766</v>
      </c>
      <c r="V482" s="248" t="s">
        <v>699</v>
      </c>
    </row>
    <row r="483" spans="1:22" s="248" customFormat="1" x14ac:dyDescent="0.25">
      <c r="A483" s="253" t="s">
        <v>1193</v>
      </c>
      <c r="B483" s="254">
        <v>2663</v>
      </c>
      <c r="C483" s="255">
        <v>117625</v>
      </c>
      <c r="D483" s="255">
        <v>41699</v>
      </c>
      <c r="E483" s="255">
        <v>94.93</v>
      </c>
      <c r="F483" s="255">
        <v>33.65</v>
      </c>
      <c r="G483" s="255">
        <v>144.71</v>
      </c>
      <c r="H483" s="255">
        <v>0</v>
      </c>
      <c r="I483" s="256" t="s">
        <v>692</v>
      </c>
      <c r="J483" s="256" t="s">
        <v>693</v>
      </c>
      <c r="K483" s="256" t="s">
        <v>692</v>
      </c>
      <c r="L483" s="256" t="s">
        <v>693</v>
      </c>
      <c r="M483" s="256"/>
      <c r="N483" s="256"/>
      <c r="O483" s="256" t="s">
        <v>686</v>
      </c>
      <c r="P483" s="256" t="s">
        <v>687</v>
      </c>
      <c r="Q483" s="256" t="s">
        <v>712</v>
      </c>
      <c r="R483" s="248" t="s">
        <v>1193</v>
      </c>
      <c r="S483" s="248" t="s">
        <v>215</v>
      </c>
      <c r="T483" s="248" t="s">
        <v>705</v>
      </c>
      <c r="U483" s="248">
        <v>1997</v>
      </c>
      <c r="V483" s="248" t="s">
        <v>699</v>
      </c>
    </row>
    <row r="484" spans="1:22" s="248" customFormat="1" x14ac:dyDescent="0.25">
      <c r="A484" s="253" t="s">
        <v>1194</v>
      </c>
      <c r="B484" s="254">
        <v>1154</v>
      </c>
      <c r="C484" s="255">
        <v>0</v>
      </c>
      <c r="D484" s="255">
        <v>0</v>
      </c>
      <c r="E484" s="255">
        <v>0</v>
      </c>
      <c r="F484" s="255">
        <v>0</v>
      </c>
      <c r="G484" s="255">
        <v>0</v>
      </c>
      <c r="H484" s="255">
        <v>0</v>
      </c>
      <c r="I484" s="256"/>
      <c r="J484" s="256"/>
      <c r="K484" s="256"/>
      <c r="L484" s="256"/>
      <c r="M484" s="256"/>
      <c r="N484" s="256"/>
      <c r="O484" s="256" t="s">
        <v>686</v>
      </c>
      <c r="P484" s="256" t="s">
        <v>686</v>
      </c>
      <c r="Q484" s="256"/>
      <c r="R484" s="248" t="s">
        <v>1194</v>
      </c>
      <c r="S484" s="248" t="s">
        <v>152</v>
      </c>
      <c r="T484" s="248" t="s">
        <v>698</v>
      </c>
      <c r="U484" s="248">
        <v>1177</v>
      </c>
      <c r="V484" s="248" t="s">
        <v>699</v>
      </c>
    </row>
    <row r="485" spans="1:22" s="248" customFormat="1" x14ac:dyDescent="0.25">
      <c r="A485" s="253" t="s">
        <v>1195</v>
      </c>
      <c r="B485" s="254">
        <v>2588</v>
      </c>
      <c r="C485" s="255">
        <v>66815</v>
      </c>
      <c r="D485" s="255">
        <v>0</v>
      </c>
      <c r="E485" s="255">
        <v>43.7</v>
      </c>
      <c r="F485" s="255">
        <v>0</v>
      </c>
      <c r="G485" s="255">
        <v>93.87</v>
      </c>
      <c r="H485" s="255">
        <v>0</v>
      </c>
      <c r="I485" s="256" t="s">
        <v>59</v>
      </c>
      <c r="J485" s="256" t="s">
        <v>693</v>
      </c>
      <c r="K485" s="256" t="s">
        <v>692</v>
      </c>
      <c r="L485" s="256" t="s">
        <v>741</v>
      </c>
      <c r="M485" s="256" t="s">
        <v>692</v>
      </c>
      <c r="N485" s="256" t="s">
        <v>741</v>
      </c>
      <c r="O485" s="256" t="s">
        <v>686</v>
      </c>
      <c r="P485" s="256" t="s">
        <v>687</v>
      </c>
      <c r="Q485" s="256" t="s">
        <v>688</v>
      </c>
      <c r="R485" s="248" t="s">
        <v>1195</v>
      </c>
      <c r="S485" s="257" t="s">
        <v>198</v>
      </c>
      <c r="T485" s="248" t="s">
        <v>708</v>
      </c>
      <c r="U485" s="248">
        <v>2557</v>
      </c>
      <c r="V485" s="248" t="s">
        <v>690</v>
      </c>
    </row>
    <row r="486" spans="1:22" s="248" customFormat="1" x14ac:dyDescent="0.25">
      <c r="A486" s="253" t="s">
        <v>1196</v>
      </c>
      <c r="B486" s="254">
        <v>2511</v>
      </c>
      <c r="C486" s="255">
        <v>78408</v>
      </c>
      <c r="D486" s="255">
        <v>119667</v>
      </c>
      <c r="E486" s="255">
        <v>74.040000000000006</v>
      </c>
      <c r="F486" s="255">
        <v>113</v>
      </c>
      <c r="G486" s="255">
        <v>78.010000000000005</v>
      </c>
      <c r="H486" s="255">
        <v>119.07</v>
      </c>
      <c r="I486" s="256" t="s">
        <v>692</v>
      </c>
      <c r="J486" s="256" t="s">
        <v>693</v>
      </c>
      <c r="K486" s="256" t="s">
        <v>692</v>
      </c>
      <c r="L486" s="256" t="s">
        <v>741</v>
      </c>
      <c r="M486" s="256" t="s">
        <v>692</v>
      </c>
      <c r="N486" s="256" t="s">
        <v>741</v>
      </c>
      <c r="O486" s="256" t="s">
        <v>686</v>
      </c>
      <c r="P486" s="256" t="s">
        <v>687</v>
      </c>
      <c r="Q486" s="256" t="s">
        <v>701</v>
      </c>
      <c r="R486" s="248" t="s">
        <v>1196</v>
      </c>
      <c r="S486" s="248" t="s">
        <v>174</v>
      </c>
      <c r="T486" s="248" t="s">
        <v>726</v>
      </c>
      <c r="U486" s="248">
        <v>2544</v>
      </c>
      <c r="V486" s="248" t="s">
        <v>690</v>
      </c>
    </row>
    <row r="487" spans="1:22" s="248" customFormat="1" x14ac:dyDescent="0.25">
      <c r="A487" s="253" t="s">
        <v>1197</v>
      </c>
      <c r="B487" s="254">
        <v>117</v>
      </c>
      <c r="C487" s="255">
        <v>0</v>
      </c>
      <c r="D487" s="255">
        <v>0</v>
      </c>
      <c r="E487" s="255">
        <v>0</v>
      </c>
      <c r="F487" s="255">
        <v>0</v>
      </c>
      <c r="G487" s="255">
        <v>0</v>
      </c>
      <c r="H487" s="255">
        <v>0</v>
      </c>
      <c r="I487" s="256"/>
      <c r="J487" s="256"/>
      <c r="K487" s="256"/>
      <c r="L487" s="256"/>
      <c r="M487" s="256"/>
      <c r="N487" s="256"/>
      <c r="O487" s="256" t="s">
        <v>686</v>
      </c>
      <c r="P487" s="256" t="s">
        <v>686</v>
      </c>
      <c r="Q487" s="256"/>
      <c r="R487" s="248" t="s">
        <v>1197</v>
      </c>
      <c r="S487" s="248" t="s">
        <v>160</v>
      </c>
      <c r="T487" s="248" t="s">
        <v>762</v>
      </c>
      <c r="U487" s="248">
        <v>95</v>
      </c>
      <c r="V487" s="248" t="s">
        <v>699</v>
      </c>
    </row>
    <row r="488" spans="1:22" s="248" customFormat="1" x14ac:dyDescent="0.25">
      <c r="A488" s="253" t="s">
        <v>1198</v>
      </c>
      <c r="B488" s="254">
        <v>11415</v>
      </c>
      <c r="C488" s="255">
        <v>455746</v>
      </c>
      <c r="D488" s="255">
        <v>180701</v>
      </c>
      <c r="E488" s="255">
        <v>111.73</v>
      </c>
      <c r="F488" s="255">
        <v>44.3</v>
      </c>
      <c r="G488" s="255">
        <v>114.97</v>
      </c>
      <c r="H488" s="255">
        <v>45.59</v>
      </c>
      <c r="I488" s="256" t="s">
        <v>59</v>
      </c>
      <c r="J488" s="256" t="s">
        <v>685</v>
      </c>
      <c r="K488" s="256" t="s">
        <v>59</v>
      </c>
      <c r="L488" s="256" t="s">
        <v>685</v>
      </c>
      <c r="M488" s="256" t="s">
        <v>59</v>
      </c>
      <c r="N488" s="256"/>
      <c r="O488" s="256" t="s">
        <v>686</v>
      </c>
      <c r="P488" s="256" t="s">
        <v>687</v>
      </c>
      <c r="Q488" s="256" t="s">
        <v>701</v>
      </c>
      <c r="R488" s="248" t="s">
        <v>1198</v>
      </c>
      <c r="S488" s="248" t="s">
        <v>182</v>
      </c>
      <c r="T488" s="248" t="s">
        <v>735</v>
      </c>
      <c r="U488" s="248">
        <v>10430</v>
      </c>
      <c r="V488" s="248" t="s">
        <v>703</v>
      </c>
    </row>
    <row r="489" spans="1:22" s="248" customFormat="1" x14ac:dyDescent="0.25">
      <c r="A489" s="253" t="s">
        <v>1199</v>
      </c>
      <c r="B489" s="254">
        <v>2098</v>
      </c>
      <c r="C489" s="255">
        <v>60000</v>
      </c>
      <c r="D489" s="255">
        <v>30000</v>
      </c>
      <c r="E489" s="255">
        <v>68</v>
      </c>
      <c r="F489" s="255">
        <v>39</v>
      </c>
      <c r="G489" s="255">
        <v>0</v>
      </c>
      <c r="H489" s="255">
        <v>0</v>
      </c>
      <c r="I489" s="256" t="s">
        <v>692</v>
      </c>
      <c r="J489" s="256" t="s">
        <v>685</v>
      </c>
      <c r="K489" s="256" t="s">
        <v>692</v>
      </c>
      <c r="L489" s="256"/>
      <c r="M489" s="256" t="s">
        <v>692</v>
      </c>
      <c r="N489" s="256"/>
      <c r="O489" s="256" t="s">
        <v>686</v>
      </c>
      <c r="P489" s="256" t="s">
        <v>687</v>
      </c>
      <c r="Q489" s="256" t="s">
        <v>688</v>
      </c>
      <c r="R489" s="248" t="s">
        <v>1199</v>
      </c>
      <c r="S489" s="248" t="s">
        <v>153</v>
      </c>
      <c r="T489" s="248" t="s">
        <v>779</v>
      </c>
      <c r="U489" s="248">
        <v>1975</v>
      </c>
      <c r="V489" s="248" t="s">
        <v>699</v>
      </c>
    </row>
    <row r="490" spans="1:22" s="248" customFormat="1" x14ac:dyDescent="0.25">
      <c r="A490" s="253" t="s">
        <v>1200</v>
      </c>
      <c r="B490" s="254">
        <v>722</v>
      </c>
      <c r="C490" s="255">
        <v>1691</v>
      </c>
      <c r="D490" s="255">
        <v>21493.18</v>
      </c>
      <c r="E490" s="255">
        <v>5</v>
      </c>
      <c r="F490" s="255">
        <v>0</v>
      </c>
      <c r="G490" s="255">
        <v>34.380000000000003</v>
      </c>
      <c r="H490" s="255">
        <v>45.64</v>
      </c>
      <c r="I490" s="256" t="s">
        <v>692</v>
      </c>
      <c r="J490" s="256" t="s">
        <v>741</v>
      </c>
      <c r="K490" s="256" t="s">
        <v>694</v>
      </c>
      <c r="L490" s="256"/>
      <c r="M490" s="256" t="s">
        <v>694</v>
      </c>
      <c r="N490" s="256"/>
      <c r="O490" s="256" t="s">
        <v>686</v>
      </c>
      <c r="P490" s="256" t="s">
        <v>686</v>
      </c>
      <c r="Q490" s="256"/>
      <c r="R490" s="248" t="s">
        <v>1200</v>
      </c>
      <c r="S490" s="248" t="s">
        <v>211</v>
      </c>
      <c r="T490" s="248" t="s">
        <v>689</v>
      </c>
      <c r="U490" s="248">
        <v>962</v>
      </c>
      <c r="V490" s="248" t="s">
        <v>699</v>
      </c>
    </row>
    <row r="491" spans="1:22" s="248" customFormat="1" x14ac:dyDescent="0.25">
      <c r="A491" s="253" t="s">
        <v>1201</v>
      </c>
      <c r="B491" s="254">
        <v>376</v>
      </c>
      <c r="C491" s="255">
        <v>0</v>
      </c>
      <c r="D491" s="255">
        <v>21384.48</v>
      </c>
      <c r="E491" s="255">
        <v>0</v>
      </c>
      <c r="F491" s="255">
        <v>173.61</v>
      </c>
      <c r="G491" s="255">
        <v>0</v>
      </c>
      <c r="H491" s="255">
        <v>182.56</v>
      </c>
      <c r="I491" s="256"/>
      <c r="J491" s="256"/>
      <c r="K491" s="256"/>
      <c r="L491" s="256"/>
      <c r="M491" s="256"/>
      <c r="N491" s="256"/>
      <c r="O491" s="256" t="s">
        <v>686</v>
      </c>
      <c r="P491" s="256" t="s">
        <v>687</v>
      </c>
      <c r="Q491" s="256" t="s">
        <v>712</v>
      </c>
      <c r="R491" s="248" t="s">
        <v>1201</v>
      </c>
      <c r="S491" s="248" t="s">
        <v>180</v>
      </c>
      <c r="T491" s="248" t="s">
        <v>705</v>
      </c>
      <c r="U491" s="248">
        <v>411</v>
      </c>
      <c r="V491" s="248" t="s">
        <v>699</v>
      </c>
    </row>
    <row r="492" spans="1:22" s="248" customFormat="1" x14ac:dyDescent="0.25">
      <c r="A492" s="253" t="s">
        <v>1202</v>
      </c>
      <c r="B492" s="254">
        <v>26757</v>
      </c>
      <c r="C492" s="255">
        <v>1903643</v>
      </c>
      <c r="D492" s="255">
        <v>380324</v>
      </c>
      <c r="E492" s="255">
        <v>179.63</v>
      </c>
      <c r="F492" s="255">
        <v>35.880000000000003</v>
      </c>
      <c r="G492" s="255">
        <v>128.30000000000001</v>
      </c>
      <c r="H492" s="255">
        <v>34</v>
      </c>
      <c r="I492" s="256" t="s">
        <v>59</v>
      </c>
      <c r="J492" s="256" t="s">
        <v>693</v>
      </c>
      <c r="K492" s="256" t="s">
        <v>740</v>
      </c>
      <c r="L492" s="256" t="s">
        <v>693</v>
      </c>
      <c r="M492" s="256" t="s">
        <v>694</v>
      </c>
      <c r="N492" s="256"/>
      <c r="O492" s="256" t="s">
        <v>686</v>
      </c>
      <c r="P492" s="256" t="s">
        <v>687</v>
      </c>
      <c r="Q492" s="256" t="s">
        <v>701</v>
      </c>
      <c r="R492" s="248" t="s">
        <v>1202</v>
      </c>
      <c r="S492" s="248" t="s">
        <v>178</v>
      </c>
      <c r="T492" s="248" t="s">
        <v>698</v>
      </c>
      <c r="U492" s="248">
        <v>26917</v>
      </c>
      <c r="V492" s="248" t="s">
        <v>714</v>
      </c>
    </row>
    <row r="493" spans="1:22" s="248" customFormat="1" x14ac:dyDescent="0.25">
      <c r="A493" s="253" t="s">
        <v>1203</v>
      </c>
      <c r="B493" s="254">
        <v>2441</v>
      </c>
      <c r="C493" s="255">
        <v>92301</v>
      </c>
      <c r="D493" s="255">
        <v>31989</v>
      </c>
      <c r="E493" s="255">
        <v>84.91</v>
      </c>
      <c r="F493" s="255">
        <v>29.42</v>
      </c>
      <c r="G493" s="255">
        <v>103.87</v>
      </c>
      <c r="H493" s="255">
        <v>36</v>
      </c>
      <c r="I493" s="256" t="s">
        <v>692</v>
      </c>
      <c r="J493" s="256" t="s">
        <v>693</v>
      </c>
      <c r="K493" s="256" t="s">
        <v>692</v>
      </c>
      <c r="L493" s="256" t="s">
        <v>693</v>
      </c>
      <c r="M493" s="256" t="s">
        <v>694</v>
      </c>
      <c r="N493" s="256"/>
      <c r="O493" s="256" t="s">
        <v>686</v>
      </c>
      <c r="P493" s="256" t="s">
        <v>687</v>
      </c>
      <c r="Q493" s="256" t="s">
        <v>712</v>
      </c>
      <c r="R493" s="248" t="s">
        <v>1203</v>
      </c>
      <c r="S493" s="248" t="s">
        <v>183</v>
      </c>
      <c r="T493" s="248" t="s">
        <v>754</v>
      </c>
      <c r="U493" s="248">
        <v>2637</v>
      </c>
      <c r="V493" s="248" t="s">
        <v>690</v>
      </c>
    </row>
    <row r="494" spans="1:22" s="248" customFormat="1" x14ac:dyDescent="0.25">
      <c r="A494" s="253" t="s">
        <v>1204</v>
      </c>
      <c r="B494" s="254">
        <v>368</v>
      </c>
      <c r="C494" s="255">
        <v>149838.78</v>
      </c>
      <c r="D494" s="255">
        <v>72941.8</v>
      </c>
      <c r="E494" s="255">
        <v>118.16</v>
      </c>
      <c r="F494" s="255">
        <v>57.52</v>
      </c>
      <c r="G494" s="255">
        <v>198</v>
      </c>
      <c r="H494" s="255">
        <v>70</v>
      </c>
      <c r="I494" s="256" t="s">
        <v>692</v>
      </c>
      <c r="J494" s="256" t="s">
        <v>707</v>
      </c>
      <c r="K494" s="256" t="s">
        <v>692</v>
      </c>
      <c r="L494" s="256" t="s">
        <v>707</v>
      </c>
      <c r="M494" s="256"/>
      <c r="N494" s="256"/>
      <c r="O494" s="256" t="s">
        <v>686</v>
      </c>
      <c r="P494" s="256" t="s">
        <v>687</v>
      </c>
      <c r="Q494" s="256" t="s">
        <v>701</v>
      </c>
      <c r="R494" s="248" t="s">
        <v>1204</v>
      </c>
      <c r="S494" s="248" t="s">
        <v>219</v>
      </c>
      <c r="T494" s="248" t="s">
        <v>726</v>
      </c>
      <c r="U494" s="248">
        <v>575</v>
      </c>
      <c r="V494" s="248" t="s">
        <v>699</v>
      </c>
    </row>
    <row r="495" spans="1:22" s="248" customFormat="1" x14ac:dyDescent="0.25">
      <c r="A495" s="253" t="s">
        <v>1205</v>
      </c>
      <c r="B495" s="254">
        <v>4155</v>
      </c>
      <c r="C495" s="255">
        <v>0</v>
      </c>
      <c r="D495" s="255">
        <v>0</v>
      </c>
      <c r="E495" s="255">
        <v>0</v>
      </c>
      <c r="F495" s="255">
        <v>0</v>
      </c>
      <c r="G495" s="255">
        <v>0</v>
      </c>
      <c r="H495" s="255">
        <v>0</v>
      </c>
      <c r="I495" s="256"/>
      <c r="J495" s="256"/>
      <c r="K495" s="256"/>
      <c r="L495" s="256"/>
      <c r="M495" s="256"/>
      <c r="N495" s="256"/>
      <c r="O495" s="256" t="s">
        <v>686</v>
      </c>
      <c r="P495" s="256" t="s">
        <v>686</v>
      </c>
      <c r="Q495" s="256"/>
      <c r="R495" s="248" t="s">
        <v>1205</v>
      </c>
      <c r="S495" s="248" t="s">
        <v>175</v>
      </c>
      <c r="T495" s="248" t="s">
        <v>705</v>
      </c>
      <c r="U495" s="248">
        <v>4364</v>
      </c>
      <c r="V495" s="248" t="s">
        <v>690</v>
      </c>
    </row>
    <row r="496" spans="1:22" s="248" customFormat="1" x14ac:dyDescent="0.25">
      <c r="A496" s="253" t="s">
        <v>1206</v>
      </c>
      <c r="B496" s="254">
        <v>287</v>
      </c>
      <c r="C496" s="255">
        <v>0</v>
      </c>
      <c r="D496" s="255">
        <v>0</v>
      </c>
      <c r="E496" s="255">
        <v>0</v>
      </c>
      <c r="F496" s="255">
        <v>0</v>
      </c>
      <c r="G496" s="255">
        <v>0</v>
      </c>
      <c r="H496" s="255">
        <v>0</v>
      </c>
      <c r="I496" s="256"/>
      <c r="J496" s="256"/>
      <c r="K496" s="256"/>
      <c r="L496" s="256"/>
      <c r="M496" s="256"/>
      <c r="N496" s="256"/>
      <c r="O496" s="256" t="s">
        <v>686</v>
      </c>
      <c r="P496" s="256" t="s">
        <v>686</v>
      </c>
      <c r="Q496" s="256"/>
      <c r="R496" s="248" t="s">
        <v>1206</v>
      </c>
      <c r="S496" s="248" t="s">
        <v>200</v>
      </c>
      <c r="T496" s="248" t="s">
        <v>705</v>
      </c>
      <c r="U496" s="248">
        <v>236</v>
      </c>
      <c r="V496" s="248" t="s">
        <v>699</v>
      </c>
    </row>
    <row r="497" spans="1:22" s="248" customFormat="1" x14ac:dyDescent="0.25">
      <c r="A497" s="253" t="s">
        <v>1207</v>
      </c>
      <c r="B497" s="254">
        <v>6614</v>
      </c>
      <c r="C497" s="255">
        <v>0</v>
      </c>
      <c r="D497" s="255">
        <v>18365.57</v>
      </c>
      <c r="E497" s="255">
        <v>0</v>
      </c>
      <c r="F497" s="255">
        <v>34.14</v>
      </c>
      <c r="G497" s="255">
        <v>0</v>
      </c>
      <c r="H497" s="255">
        <v>132.71</v>
      </c>
      <c r="I497" s="256" t="s">
        <v>694</v>
      </c>
      <c r="J497" s="256"/>
      <c r="K497" s="256" t="s">
        <v>694</v>
      </c>
      <c r="L497" s="256"/>
      <c r="M497" s="256" t="s">
        <v>694</v>
      </c>
      <c r="N497" s="256"/>
      <c r="O497" s="256" t="s">
        <v>686</v>
      </c>
      <c r="P497" s="256" t="s">
        <v>686</v>
      </c>
      <c r="Q497" s="256"/>
      <c r="R497" s="248" t="s">
        <v>1207</v>
      </c>
      <c r="S497" s="248" t="s">
        <v>224</v>
      </c>
      <c r="T497" s="248" t="s">
        <v>698</v>
      </c>
      <c r="U497" s="248">
        <v>6936</v>
      </c>
      <c r="V497" s="248" t="s">
        <v>718</v>
      </c>
    </row>
    <row r="498" spans="1:22" s="248" customFormat="1" x14ac:dyDescent="0.25">
      <c r="A498" s="253" t="s">
        <v>1208</v>
      </c>
      <c r="B498" s="254">
        <v>2383</v>
      </c>
      <c r="C498" s="255">
        <v>84877</v>
      </c>
      <c r="D498" s="255">
        <v>0</v>
      </c>
      <c r="E498" s="255">
        <v>78.52</v>
      </c>
      <c r="F498" s="255">
        <v>0</v>
      </c>
      <c r="G498" s="255">
        <v>56.96</v>
      </c>
      <c r="H498" s="255">
        <v>0</v>
      </c>
      <c r="I498" s="256" t="s">
        <v>692</v>
      </c>
      <c r="J498" s="256" t="s">
        <v>693</v>
      </c>
      <c r="K498" s="256" t="s">
        <v>692</v>
      </c>
      <c r="L498" s="256" t="s">
        <v>693</v>
      </c>
      <c r="M498" s="256" t="s">
        <v>694</v>
      </c>
      <c r="N498" s="256"/>
      <c r="O498" s="256" t="s">
        <v>686</v>
      </c>
      <c r="P498" s="256" t="s">
        <v>687</v>
      </c>
      <c r="Q498" s="256" t="s">
        <v>701</v>
      </c>
      <c r="R498" s="248" t="s">
        <v>1208</v>
      </c>
      <c r="S498" s="248" t="s">
        <v>197</v>
      </c>
      <c r="T498" s="248" t="s">
        <v>702</v>
      </c>
      <c r="U498" s="248">
        <v>2139</v>
      </c>
      <c r="V498" s="248" t="s">
        <v>699</v>
      </c>
    </row>
    <row r="499" spans="1:22" s="248" customFormat="1" x14ac:dyDescent="0.25">
      <c r="A499" s="253" t="s">
        <v>1209</v>
      </c>
      <c r="B499" s="254">
        <v>3189</v>
      </c>
      <c r="C499" s="255">
        <v>10992.56</v>
      </c>
      <c r="D499" s="255">
        <v>0</v>
      </c>
      <c r="E499" s="255">
        <v>0</v>
      </c>
      <c r="F499" s="255">
        <v>0</v>
      </c>
      <c r="G499" s="255">
        <v>0</v>
      </c>
      <c r="H499" s="255">
        <v>0</v>
      </c>
      <c r="I499" s="256" t="s">
        <v>692</v>
      </c>
      <c r="J499" s="256" t="s">
        <v>693</v>
      </c>
      <c r="K499" s="256" t="s">
        <v>692</v>
      </c>
      <c r="L499" s="256" t="s">
        <v>693</v>
      </c>
      <c r="M499" s="256" t="s">
        <v>692</v>
      </c>
      <c r="N499" s="256" t="s">
        <v>693</v>
      </c>
      <c r="O499" s="256" t="s">
        <v>686</v>
      </c>
      <c r="P499" s="256" t="s">
        <v>687</v>
      </c>
      <c r="Q499" s="256" t="s">
        <v>712</v>
      </c>
      <c r="R499" s="248" t="s">
        <v>1209</v>
      </c>
      <c r="S499" s="248" t="s">
        <v>210</v>
      </c>
      <c r="T499" s="248" t="s">
        <v>698</v>
      </c>
      <c r="U499" s="248">
        <v>4149</v>
      </c>
      <c r="V499" s="248" t="s">
        <v>690</v>
      </c>
    </row>
    <row r="500" spans="1:22" s="248" customFormat="1" x14ac:dyDescent="0.25">
      <c r="A500" s="253" t="s">
        <v>1210</v>
      </c>
      <c r="B500" s="254">
        <v>1646</v>
      </c>
      <c r="C500" s="255">
        <v>127749.62</v>
      </c>
      <c r="D500" s="255">
        <v>32918.76</v>
      </c>
      <c r="E500" s="255">
        <v>122.13156787762905</v>
      </c>
      <c r="F500" s="255">
        <v>31.471089866156788</v>
      </c>
      <c r="G500" s="255">
        <v>162.99</v>
      </c>
      <c r="H500" s="255">
        <v>42</v>
      </c>
      <c r="I500" s="256" t="s">
        <v>59</v>
      </c>
      <c r="J500" s="256" t="s">
        <v>685</v>
      </c>
      <c r="K500" s="256" t="s">
        <v>59</v>
      </c>
      <c r="L500" s="256" t="s">
        <v>707</v>
      </c>
      <c r="M500" s="256" t="s">
        <v>694</v>
      </c>
      <c r="N500" s="256"/>
      <c r="O500" s="256" t="s">
        <v>686</v>
      </c>
      <c r="P500" s="256" t="s">
        <v>687</v>
      </c>
      <c r="Q500" s="256" t="s">
        <v>688</v>
      </c>
      <c r="R500" s="248" t="s">
        <v>1210</v>
      </c>
      <c r="S500" s="257" t="s">
        <v>223</v>
      </c>
      <c r="T500" s="248" t="s">
        <v>751</v>
      </c>
      <c r="U500" s="248">
        <v>1763</v>
      </c>
      <c r="V500" s="248" t="s">
        <v>699</v>
      </c>
    </row>
    <row r="501" spans="1:22" s="248" customFormat="1" x14ac:dyDescent="0.25">
      <c r="A501" s="253" t="s">
        <v>1211</v>
      </c>
      <c r="B501" s="254">
        <v>292</v>
      </c>
      <c r="C501" s="255">
        <v>23443</v>
      </c>
      <c r="D501" s="255">
        <v>0</v>
      </c>
      <c r="E501" s="255">
        <v>13.2</v>
      </c>
      <c r="F501" s="255">
        <v>0</v>
      </c>
      <c r="G501" s="255">
        <v>0</v>
      </c>
      <c r="H501" s="255">
        <v>0</v>
      </c>
      <c r="I501" s="256" t="s">
        <v>692</v>
      </c>
      <c r="J501" s="256" t="s">
        <v>693</v>
      </c>
      <c r="K501" s="256" t="s">
        <v>692</v>
      </c>
      <c r="L501" s="256" t="s">
        <v>693</v>
      </c>
      <c r="M501" s="256" t="s">
        <v>694</v>
      </c>
      <c r="N501" s="256"/>
      <c r="O501" s="256" t="s">
        <v>686</v>
      </c>
      <c r="P501" s="256" t="s">
        <v>687</v>
      </c>
      <c r="Q501" s="256" t="s">
        <v>688</v>
      </c>
      <c r="R501" s="248" t="s">
        <v>1211</v>
      </c>
      <c r="S501" s="248" t="s">
        <v>230</v>
      </c>
      <c r="T501" s="248" t="s">
        <v>710</v>
      </c>
      <c r="U501" s="248">
        <v>269</v>
      </c>
      <c r="V501" s="248" t="s">
        <v>699</v>
      </c>
    </row>
    <row r="502" spans="1:22" s="248" customFormat="1" x14ac:dyDescent="0.25">
      <c r="A502" s="253" t="s">
        <v>1212</v>
      </c>
      <c r="B502" s="254">
        <v>5929</v>
      </c>
      <c r="C502" s="255">
        <v>0</v>
      </c>
      <c r="D502" s="255">
        <v>0</v>
      </c>
      <c r="E502" s="255">
        <v>0</v>
      </c>
      <c r="F502" s="255">
        <v>0</v>
      </c>
      <c r="G502" s="255">
        <v>0</v>
      </c>
      <c r="H502" s="255">
        <v>0</v>
      </c>
      <c r="I502" s="256"/>
      <c r="J502" s="256"/>
      <c r="K502" s="256"/>
      <c r="L502" s="256"/>
      <c r="M502" s="256"/>
      <c r="N502" s="256"/>
      <c r="O502" s="256" t="s">
        <v>686</v>
      </c>
      <c r="P502" s="256" t="s">
        <v>686</v>
      </c>
      <c r="Q502" s="256"/>
      <c r="R502" s="248" t="s">
        <v>1212</v>
      </c>
      <c r="S502" s="248" t="s">
        <v>237</v>
      </c>
      <c r="T502" s="248" t="s">
        <v>702</v>
      </c>
      <c r="U502" s="248">
        <v>7474</v>
      </c>
      <c r="V502" s="248" t="s">
        <v>718</v>
      </c>
    </row>
    <row r="503" spans="1:22" s="248" customFormat="1" x14ac:dyDescent="0.25">
      <c r="A503" s="253" t="s">
        <v>1213</v>
      </c>
      <c r="B503" s="254">
        <v>4490</v>
      </c>
      <c r="C503" s="255">
        <v>136823</v>
      </c>
      <c r="D503" s="255">
        <v>494</v>
      </c>
      <c r="E503" s="255">
        <v>97.73</v>
      </c>
      <c r="F503" s="255">
        <v>0</v>
      </c>
      <c r="G503" s="255">
        <v>86.27</v>
      </c>
      <c r="H503" s="255">
        <v>28.5</v>
      </c>
      <c r="I503" s="256" t="s">
        <v>59</v>
      </c>
      <c r="J503" s="256" t="s">
        <v>693</v>
      </c>
      <c r="K503" s="256" t="s">
        <v>694</v>
      </c>
      <c r="L503" s="256"/>
      <c r="M503" s="256" t="s">
        <v>694</v>
      </c>
      <c r="N503" s="256"/>
      <c r="O503" s="256" t="s">
        <v>686</v>
      </c>
      <c r="P503" s="256" t="s">
        <v>687</v>
      </c>
      <c r="Q503" s="256" t="s">
        <v>701</v>
      </c>
      <c r="R503" s="248" t="s">
        <v>1213</v>
      </c>
      <c r="S503" s="248" t="s">
        <v>163</v>
      </c>
      <c r="T503" s="248" t="s">
        <v>779</v>
      </c>
      <c r="U503" s="248">
        <v>4560</v>
      </c>
      <c r="V503" s="248" t="s">
        <v>690</v>
      </c>
    </row>
    <row r="504" spans="1:22" s="248" customFormat="1" x14ac:dyDescent="0.25">
      <c r="A504" s="253" t="s">
        <v>1214</v>
      </c>
      <c r="B504" s="254">
        <v>1005</v>
      </c>
      <c r="C504" s="255">
        <v>80209</v>
      </c>
      <c r="D504" s="255">
        <v>23014</v>
      </c>
      <c r="E504" s="255">
        <v>0</v>
      </c>
      <c r="F504" s="255">
        <v>0</v>
      </c>
      <c r="G504" s="255">
        <v>0</v>
      </c>
      <c r="H504" s="255">
        <v>0</v>
      </c>
      <c r="I504" s="256" t="s">
        <v>59</v>
      </c>
      <c r="J504" s="256" t="s">
        <v>685</v>
      </c>
      <c r="K504" s="256" t="s">
        <v>59</v>
      </c>
      <c r="L504" s="256" t="s">
        <v>685</v>
      </c>
      <c r="M504" s="256" t="s">
        <v>59</v>
      </c>
      <c r="N504" s="256" t="s">
        <v>685</v>
      </c>
      <c r="O504" s="256" t="s">
        <v>686</v>
      </c>
      <c r="P504" s="256" t="s">
        <v>687</v>
      </c>
      <c r="Q504" s="256" t="s">
        <v>688</v>
      </c>
      <c r="R504" s="248" t="s">
        <v>1214</v>
      </c>
      <c r="S504" s="248" t="s">
        <v>175</v>
      </c>
      <c r="T504" s="248" t="s">
        <v>705</v>
      </c>
      <c r="U504" s="248">
        <v>902</v>
      </c>
      <c r="V504" s="248" t="s">
        <v>699</v>
      </c>
    </row>
    <row r="505" spans="1:22" s="248" customFormat="1" x14ac:dyDescent="0.25">
      <c r="A505" s="253" t="s">
        <v>1215</v>
      </c>
      <c r="B505" s="254">
        <v>254</v>
      </c>
      <c r="C505" s="255">
        <v>21195.8</v>
      </c>
      <c r="D505" s="255">
        <v>25</v>
      </c>
      <c r="E505" s="255">
        <v>158.37</v>
      </c>
      <c r="F505" s="255">
        <v>0</v>
      </c>
      <c r="G505" s="255">
        <v>0.1</v>
      </c>
      <c r="H505" s="255">
        <v>0</v>
      </c>
      <c r="I505" s="256" t="s">
        <v>692</v>
      </c>
      <c r="J505" s="256" t="s">
        <v>693</v>
      </c>
      <c r="K505" s="256"/>
      <c r="L505" s="256"/>
      <c r="M505" s="256"/>
      <c r="N505" s="256"/>
      <c r="O505" s="256" t="s">
        <v>686</v>
      </c>
      <c r="P505" s="256" t="s">
        <v>687</v>
      </c>
      <c r="Q505" s="256" t="s">
        <v>688</v>
      </c>
      <c r="R505" s="248" t="s">
        <v>1215</v>
      </c>
      <c r="S505" s="248" t="s">
        <v>217</v>
      </c>
      <c r="T505" s="248" t="s">
        <v>705</v>
      </c>
      <c r="U505" s="248">
        <v>280</v>
      </c>
      <c r="V505" s="248" t="s">
        <v>699</v>
      </c>
    </row>
    <row r="506" spans="1:22" s="248" customFormat="1" x14ac:dyDescent="0.25">
      <c r="A506" s="253" t="s">
        <v>1216</v>
      </c>
      <c r="B506" s="254">
        <v>541</v>
      </c>
      <c r="C506" s="255">
        <v>0</v>
      </c>
      <c r="D506" s="255">
        <v>0</v>
      </c>
      <c r="E506" s="255">
        <v>0</v>
      </c>
      <c r="F506" s="255">
        <v>0</v>
      </c>
      <c r="G506" s="255">
        <v>0</v>
      </c>
      <c r="H506" s="255">
        <v>0</v>
      </c>
      <c r="I506" s="256"/>
      <c r="J506" s="256"/>
      <c r="K506" s="256"/>
      <c r="L506" s="256"/>
      <c r="M506" s="256"/>
      <c r="N506" s="256"/>
      <c r="O506" s="256" t="s">
        <v>686</v>
      </c>
      <c r="P506" s="256" t="s">
        <v>686</v>
      </c>
      <c r="Q506" s="256"/>
      <c r="R506" s="248" t="s">
        <v>1216</v>
      </c>
      <c r="S506" s="248" t="s">
        <v>161</v>
      </c>
      <c r="T506" s="248" t="s">
        <v>726</v>
      </c>
      <c r="U506" s="248">
        <v>583</v>
      </c>
      <c r="V506" s="248" t="s">
        <v>699</v>
      </c>
    </row>
    <row r="507" spans="1:22" s="248" customFormat="1" x14ac:dyDescent="0.25">
      <c r="A507" s="253" t="s">
        <v>1217</v>
      </c>
      <c r="B507" s="254">
        <v>720</v>
      </c>
      <c r="C507" s="255">
        <v>53214</v>
      </c>
      <c r="D507" s="255">
        <v>0</v>
      </c>
      <c r="E507" s="255">
        <v>0</v>
      </c>
      <c r="F507" s="255">
        <v>0</v>
      </c>
      <c r="G507" s="255">
        <v>0</v>
      </c>
      <c r="H507" s="255">
        <v>0</v>
      </c>
      <c r="I507" s="256" t="s">
        <v>692</v>
      </c>
      <c r="J507" s="256" t="s">
        <v>693</v>
      </c>
      <c r="K507" s="256" t="s">
        <v>694</v>
      </c>
      <c r="L507" s="256" t="s">
        <v>693</v>
      </c>
      <c r="M507" s="256" t="s">
        <v>694</v>
      </c>
      <c r="N507" s="256"/>
      <c r="O507" s="256" t="s">
        <v>686</v>
      </c>
      <c r="P507" s="256" t="s">
        <v>687</v>
      </c>
      <c r="Q507" s="256" t="s">
        <v>712</v>
      </c>
      <c r="R507" s="248" t="s">
        <v>1217</v>
      </c>
      <c r="S507" s="248" t="s">
        <v>211</v>
      </c>
      <c r="T507" s="248" t="s">
        <v>689</v>
      </c>
      <c r="U507" s="248">
        <v>804</v>
      </c>
      <c r="V507" s="248" t="s">
        <v>699</v>
      </c>
    </row>
    <row r="508" spans="1:22" s="248" customFormat="1" x14ac:dyDescent="0.25">
      <c r="A508" s="253" t="s">
        <v>1218</v>
      </c>
      <c r="B508" s="254">
        <v>321</v>
      </c>
      <c r="C508" s="255">
        <v>13754.84</v>
      </c>
      <c r="D508" s="255">
        <v>0</v>
      </c>
      <c r="E508" s="255">
        <v>0</v>
      </c>
      <c r="F508" s="255">
        <v>0</v>
      </c>
      <c r="G508" s="255">
        <v>0</v>
      </c>
      <c r="H508" s="255">
        <v>0</v>
      </c>
      <c r="I508" s="256" t="s">
        <v>692</v>
      </c>
      <c r="J508" s="256" t="s">
        <v>693</v>
      </c>
      <c r="K508" s="256" t="s">
        <v>694</v>
      </c>
      <c r="L508" s="256"/>
      <c r="M508" s="256" t="s">
        <v>694</v>
      </c>
      <c r="N508" s="256"/>
      <c r="O508" s="256" t="s">
        <v>686</v>
      </c>
      <c r="P508" s="256" t="s">
        <v>686</v>
      </c>
      <c r="Q508" s="256"/>
      <c r="R508" s="248" t="s">
        <v>1218</v>
      </c>
      <c r="S508" s="248" t="s">
        <v>173</v>
      </c>
      <c r="T508" s="248" t="s">
        <v>751</v>
      </c>
      <c r="U508" s="248">
        <v>327</v>
      </c>
      <c r="V508" s="248" t="s">
        <v>699</v>
      </c>
    </row>
    <row r="509" spans="1:22" s="248" customFormat="1" x14ac:dyDescent="0.25">
      <c r="A509" s="253" t="s">
        <v>1219</v>
      </c>
      <c r="B509" s="254">
        <v>556</v>
      </c>
      <c r="C509" s="255">
        <v>0</v>
      </c>
      <c r="D509" s="255">
        <v>0</v>
      </c>
      <c r="E509" s="255">
        <v>0</v>
      </c>
      <c r="F509" s="255">
        <v>0</v>
      </c>
      <c r="G509" s="255">
        <v>0</v>
      </c>
      <c r="H509" s="255">
        <v>0</v>
      </c>
      <c r="I509" s="256"/>
      <c r="J509" s="256"/>
      <c r="K509" s="256"/>
      <c r="L509" s="256"/>
      <c r="M509" s="256"/>
      <c r="N509" s="256"/>
      <c r="O509" s="256" t="s">
        <v>686</v>
      </c>
      <c r="P509" s="256" t="s">
        <v>686</v>
      </c>
      <c r="Q509" s="256"/>
      <c r="R509" s="248" t="s">
        <v>1219</v>
      </c>
      <c r="S509" s="248" t="s">
        <v>176</v>
      </c>
      <c r="T509" s="248" t="s">
        <v>710</v>
      </c>
      <c r="U509" s="248">
        <v>596</v>
      </c>
      <c r="V509" s="248" t="s">
        <v>699</v>
      </c>
    </row>
    <row r="510" spans="1:22" s="248" customFormat="1" x14ac:dyDescent="0.25">
      <c r="A510" s="253" t="s">
        <v>1220</v>
      </c>
      <c r="B510" s="254">
        <v>5813</v>
      </c>
      <c r="C510" s="255">
        <v>450000</v>
      </c>
      <c r="D510" s="255">
        <v>24000</v>
      </c>
      <c r="E510" s="255">
        <v>0</v>
      </c>
      <c r="F510" s="255">
        <v>0</v>
      </c>
      <c r="G510" s="255">
        <v>0</v>
      </c>
      <c r="H510" s="255">
        <v>0</v>
      </c>
      <c r="I510" s="256" t="s">
        <v>59</v>
      </c>
      <c r="J510" s="256" t="s">
        <v>685</v>
      </c>
      <c r="K510" s="256" t="s">
        <v>740</v>
      </c>
      <c r="L510" s="256" t="s">
        <v>741</v>
      </c>
      <c r="M510" s="256" t="s">
        <v>740</v>
      </c>
      <c r="N510" s="256" t="s">
        <v>741</v>
      </c>
      <c r="O510" s="256" t="s">
        <v>686</v>
      </c>
      <c r="P510" s="256" t="s">
        <v>687</v>
      </c>
      <c r="Q510" s="256" t="s">
        <v>688</v>
      </c>
      <c r="R510" s="248" t="s">
        <v>1220</v>
      </c>
      <c r="S510" s="248" t="s">
        <v>155</v>
      </c>
      <c r="T510" s="248" t="s">
        <v>702</v>
      </c>
      <c r="U510" s="248">
        <v>5549</v>
      </c>
      <c r="V510" s="248" t="s">
        <v>718</v>
      </c>
    </row>
    <row r="511" spans="1:22" s="248" customFormat="1" x14ac:dyDescent="0.25">
      <c r="A511" s="253" t="s">
        <v>1221</v>
      </c>
      <c r="B511" s="254">
        <v>840</v>
      </c>
      <c r="C511" s="255">
        <v>53550</v>
      </c>
      <c r="D511" s="255">
        <v>0</v>
      </c>
      <c r="E511" s="255">
        <v>13.5</v>
      </c>
      <c r="F511" s="255">
        <v>0</v>
      </c>
      <c r="G511" s="255">
        <v>177.8</v>
      </c>
      <c r="H511" s="255">
        <v>0</v>
      </c>
      <c r="I511" s="256" t="s">
        <v>692</v>
      </c>
      <c r="J511" s="256" t="s">
        <v>693</v>
      </c>
      <c r="K511" s="256" t="s">
        <v>694</v>
      </c>
      <c r="L511" s="256" t="s">
        <v>707</v>
      </c>
      <c r="M511" s="256" t="s">
        <v>694</v>
      </c>
      <c r="N511" s="256" t="s">
        <v>707</v>
      </c>
      <c r="O511" s="256" t="s">
        <v>686</v>
      </c>
      <c r="P511" s="256" t="s">
        <v>687</v>
      </c>
      <c r="Q511" s="256" t="s">
        <v>701</v>
      </c>
      <c r="R511" s="248" t="s">
        <v>1221</v>
      </c>
      <c r="S511" s="248" t="s">
        <v>231</v>
      </c>
      <c r="T511" s="248" t="s">
        <v>762</v>
      </c>
      <c r="U511" s="248">
        <v>775</v>
      </c>
      <c r="V511" s="248" t="s">
        <v>699</v>
      </c>
    </row>
    <row r="512" spans="1:22" s="248" customFormat="1" x14ac:dyDescent="0.25">
      <c r="A512" s="253" t="s">
        <v>1222</v>
      </c>
      <c r="B512" s="254">
        <v>30117</v>
      </c>
      <c r="C512" s="255">
        <v>0</v>
      </c>
      <c r="D512" s="255">
        <v>0</v>
      </c>
      <c r="E512" s="255">
        <v>0</v>
      </c>
      <c r="F512" s="255">
        <v>0</v>
      </c>
      <c r="G512" s="255">
        <v>0</v>
      </c>
      <c r="H512" s="255">
        <v>0</v>
      </c>
      <c r="I512" s="256" t="s">
        <v>692</v>
      </c>
      <c r="J512" s="256" t="s">
        <v>693</v>
      </c>
      <c r="K512" s="256" t="s">
        <v>692</v>
      </c>
      <c r="L512" s="256" t="s">
        <v>707</v>
      </c>
      <c r="M512" s="256" t="s">
        <v>694</v>
      </c>
      <c r="N512" s="256"/>
      <c r="O512" s="256" t="s">
        <v>686</v>
      </c>
      <c r="P512" s="256" t="s">
        <v>687</v>
      </c>
      <c r="Q512" s="256" t="s">
        <v>712</v>
      </c>
      <c r="R512" s="248" t="s">
        <v>1222</v>
      </c>
      <c r="S512" s="248" t="s">
        <v>239</v>
      </c>
      <c r="T512" s="248" t="s">
        <v>689</v>
      </c>
      <c r="U512" s="248">
        <v>25734</v>
      </c>
      <c r="V512" s="248" t="s">
        <v>714</v>
      </c>
    </row>
    <row r="513" spans="1:22" s="248" customFormat="1" x14ac:dyDescent="0.25">
      <c r="A513" s="253" t="s">
        <v>1223</v>
      </c>
      <c r="B513" s="254">
        <v>4675</v>
      </c>
      <c r="C513" s="255">
        <v>255000</v>
      </c>
      <c r="D513" s="255">
        <v>0</v>
      </c>
      <c r="E513" s="255">
        <v>151.6</v>
      </c>
      <c r="F513" s="255">
        <v>0</v>
      </c>
      <c r="G513" s="255">
        <v>155.68</v>
      </c>
      <c r="H513" s="255">
        <v>0</v>
      </c>
      <c r="I513" s="256" t="s">
        <v>692</v>
      </c>
      <c r="J513" s="256" t="s">
        <v>693</v>
      </c>
      <c r="K513" s="256" t="s">
        <v>694</v>
      </c>
      <c r="L513" s="256"/>
      <c r="M513" s="256" t="s">
        <v>694</v>
      </c>
      <c r="N513" s="256"/>
      <c r="O513" s="256" t="s">
        <v>687</v>
      </c>
      <c r="P513" s="256" t="s">
        <v>687</v>
      </c>
      <c r="Q513" s="256" t="s">
        <v>701</v>
      </c>
      <c r="R513" s="248" t="s">
        <v>1223</v>
      </c>
      <c r="S513" s="248" t="s">
        <v>183</v>
      </c>
      <c r="T513" s="248" t="s">
        <v>754</v>
      </c>
      <c r="U513" s="248">
        <v>4793</v>
      </c>
      <c r="V513" s="248" t="s">
        <v>690</v>
      </c>
    </row>
    <row r="514" spans="1:22" s="248" customFormat="1" x14ac:dyDescent="0.25">
      <c r="A514" s="253" t="s">
        <v>1224</v>
      </c>
      <c r="B514" s="254">
        <v>3880</v>
      </c>
      <c r="C514" s="255">
        <v>431955</v>
      </c>
      <c r="D514" s="255">
        <v>0</v>
      </c>
      <c r="E514" s="255">
        <v>0</v>
      </c>
      <c r="F514" s="255">
        <v>0</v>
      </c>
      <c r="G514" s="255">
        <v>113.16</v>
      </c>
      <c r="H514" s="255">
        <v>0</v>
      </c>
      <c r="I514" s="256" t="s">
        <v>692</v>
      </c>
      <c r="J514" s="256" t="s">
        <v>693</v>
      </c>
      <c r="K514" s="256" t="s">
        <v>692</v>
      </c>
      <c r="L514" s="256" t="s">
        <v>693</v>
      </c>
      <c r="M514" s="256"/>
      <c r="N514" s="256"/>
      <c r="O514" s="256" t="s">
        <v>686</v>
      </c>
      <c r="P514" s="256" t="s">
        <v>687</v>
      </c>
      <c r="Q514" s="256" t="s">
        <v>701</v>
      </c>
      <c r="R514" s="248" t="s">
        <v>1224</v>
      </c>
      <c r="S514" s="248" t="s">
        <v>180</v>
      </c>
      <c r="T514" s="248" t="s">
        <v>705</v>
      </c>
      <c r="U514" s="248">
        <v>3546</v>
      </c>
      <c r="V514" s="248" t="s">
        <v>690</v>
      </c>
    </row>
    <row r="515" spans="1:22" s="248" customFormat="1" x14ac:dyDescent="0.25">
      <c r="A515" s="253" t="s">
        <v>1225</v>
      </c>
      <c r="B515" s="254">
        <v>3047</v>
      </c>
      <c r="C515" s="255">
        <v>0</v>
      </c>
      <c r="D515" s="255">
        <v>0</v>
      </c>
      <c r="E515" s="255">
        <v>0</v>
      </c>
      <c r="F515" s="255">
        <v>0</v>
      </c>
      <c r="G515" s="255">
        <v>0</v>
      </c>
      <c r="H515" s="255">
        <v>0</v>
      </c>
      <c r="I515" s="256"/>
      <c r="J515" s="256"/>
      <c r="K515" s="256"/>
      <c r="L515" s="256"/>
      <c r="M515" s="256"/>
      <c r="N515" s="256"/>
      <c r="O515" s="256" t="s">
        <v>686</v>
      </c>
      <c r="P515" s="256" t="s">
        <v>686</v>
      </c>
      <c r="Q515" s="256"/>
      <c r="R515" s="248" t="s">
        <v>1225</v>
      </c>
      <c r="S515" s="248" t="s">
        <v>178</v>
      </c>
      <c r="T515" s="248" t="s">
        <v>698</v>
      </c>
      <c r="U515" s="248">
        <v>2918</v>
      </c>
      <c r="V515" s="248" t="s">
        <v>690</v>
      </c>
    </row>
    <row r="516" spans="1:22" s="248" customFormat="1" x14ac:dyDescent="0.25">
      <c r="A516" s="253" t="s">
        <v>1226</v>
      </c>
      <c r="B516" s="254">
        <v>1425</v>
      </c>
      <c r="C516" s="255">
        <v>61657.48</v>
      </c>
      <c r="D516" s="255">
        <v>14807.88</v>
      </c>
      <c r="E516" s="255">
        <v>121.44</v>
      </c>
      <c r="F516" s="255">
        <v>28.49</v>
      </c>
      <c r="G516" s="255">
        <v>0</v>
      </c>
      <c r="H516" s="255">
        <v>36</v>
      </c>
      <c r="I516" s="256"/>
      <c r="J516" s="256"/>
      <c r="K516" s="256"/>
      <c r="L516" s="256"/>
      <c r="M516" s="256"/>
      <c r="N516" s="256"/>
      <c r="O516" s="256" t="s">
        <v>686</v>
      </c>
      <c r="P516" s="256" t="s">
        <v>687</v>
      </c>
      <c r="Q516" s="256" t="s">
        <v>688</v>
      </c>
      <c r="R516" s="248" t="s">
        <v>1226</v>
      </c>
      <c r="S516" s="248" t="s">
        <v>233</v>
      </c>
      <c r="T516" s="248" t="s">
        <v>754</v>
      </c>
      <c r="U516" s="248">
        <v>1569</v>
      </c>
      <c r="V516" s="248" t="s">
        <v>699</v>
      </c>
    </row>
    <row r="517" spans="1:22" s="248" customFormat="1" x14ac:dyDescent="0.25">
      <c r="A517" s="253" t="s">
        <v>1227</v>
      </c>
      <c r="B517" s="254">
        <v>835</v>
      </c>
      <c r="C517" s="255">
        <v>36251</v>
      </c>
      <c r="D517" s="255">
        <v>0</v>
      </c>
      <c r="E517" s="255">
        <v>100.69</v>
      </c>
      <c r="F517" s="255">
        <v>0</v>
      </c>
      <c r="G517" s="255">
        <v>120.02</v>
      </c>
      <c r="H517" s="255">
        <v>0</v>
      </c>
      <c r="I517" s="256" t="s">
        <v>692</v>
      </c>
      <c r="J517" s="256" t="s">
        <v>693</v>
      </c>
      <c r="K517" s="256" t="s">
        <v>694</v>
      </c>
      <c r="L517" s="256"/>
      <c r="M517" s="256" t="s">
        <v>694</v>
      </c>
      <c r="N517" s="256"/>
      <c r="O517" s="256" t="s">
        <v>687</v>
      </c>
      <c r="P517" s="256" t="s">
        <v>686</v>
      </c>
      <c r="Q517" s="256" t="s">
        <v>688</v>
      </c>
      <c r="R517" s="248" t="s">
        <v>1227</v>
      </c>
      <c r="S517" s="248" t="s">
        <v>243</v>
      </c>
      <c r="T517" s="248" t="s">
        <v>705</v>
      </c>
      <c r="U517" s="248">
        <v>903</v>
      </c>
      <c r="V517" s="248" t="s">
        <v>699</v>
      </c>
    </row>
    <row r="518" spans="1:22" s="248" customFormat="1" x14ac:dyDescent="0.25">
      <c r="A518" s="253" t="s">
        <v>1228</v>
      </c>
      <c r="B518" s="254">
        <v>219</v>
      </c>
      <c r="C518" s="255">
        <v>9970.19</v>
      </c>
      <c r="D518" s="255">
        <v>4471.1400000000003</v>
      </c>
      <c r="E518" s="255">
        <v>89.83</v>
      </c>
      <c r="F518" s="255">
        <v>40.28</v>
      </c>
      <c r="G518" s="255">
        <v>0</v>
      </c>
      <c r="H518" s="255">
        <v>0</v>
      </c>
      <c r="I518" s="256" t="s">
        <v>692</v>
      </c>
      <c r="J518" s="256" t="s">
        <v>693</v>
      </c>
      <c r="K518" s="256" t="s">
        <v>692</v>
      </c>
      <c r="L518" s="256" t="s">
        <v>693</v>
      </c>
      <c r="M518" s="256" t="s">
        <v>692</v>
      </c>
      <c r="N518" s="256" t="s">
        <v>693</v>
      </c>
      <c r="O518" s="256" t="s">
        <v>686</v>
      </c>
      <c r="P518" s="256" t="s">
        <v>687</v>
      </c>
      <c r="Q518" s="256" t="s">
        <v>701</v>
      </c>
      <c r="R518" s="248" t="s">
        <v>1228</v>
      </c>
      <c r="S518" s="248" t="s">
        <v>189</v>
      </c>
      <c r="T518" s="248" t="s">
        <v>705</v>
      </c>
      <c r="U518" s="248">
        <v>231</v>
      </c>
      <c r="V518" s="248" t="s">
        <v>699</v>
      </c>
    </row>
    <row r="519" spans="1:22" s="248" customFormat="1" x14ac:dyDescent="0.25">
      <c r="A519" s="253" t="s">
        <v>1229</v>
      </c>
      <c r="B519" s="254">
        <v>862</v>
      </c>
      <c r="C519" s="255">
        <v>83112</v>
      </c>
      <c r="D519" s="255">
        <v>18820</v>
      </c>
      <c r="E519" s="255">
        <v>171</v>
      </c>
      <c r="F519" s="255">
        <v>39</v>
      </c>
      <c r="G519" s="255">
        <v>263</v>
      </c>
      <c r="H519" s="255">
        <v>60</v>
      </c>
      <c r="I519" s="256" t="s">
        <v>59</v>
      </c>
      <c r="J519" s="256" t="s">
        <v>693</v>
      </c>
      <c r="K519" s="256" t="s">
        <v>59</v>
      </c>
      <c r="L519" s="256" t="s">
        <v>693</v>
      </c>
      <c r="M519" s="256" t="s">
        <v>694</v>
      </c>
      <c r="N519" s="256" t="s">
        <v>707</v>
      </c>
      <c r="O519" s="256" t="s">
        <v>687</v>
      </c>
      <c r="P519" s="256" t="s">
        <v>686</v>
      </c>
      <c r="Q519" s="256" t="s">
        <v>688</v>
      </c>
      <c r="R519" s="248" t="s">
        <v>1229</v>
      </c>
      <c r="S519" s="248" t="s">
        <v>240</v>
      </c>
      <c r="T519" s="248" t="s">
        <v>782</v>
      </c>
      <c r="U519" s="248">
        <v>929</v>
      </c>
      <c r="V519" s="248" t="s">
        <v>699</v>
      </c>
    </row>
    <row r="520" spans="1:22" s="248" customFormat="1" x14ac:dyDescent="0.25">
      <c r="A520" s="253" t="s">
        <v>1230</v>
      </c>
      <c r="B520" s="254">
        <v>3054</v>
      </c>
      <c r="C520" s="255">
        <v>267107.59999999998</v>
      </c>
      <c r="D520" s="255">
        <v>0</v>
      </c>
      <c r="E520" s="255">
        <v>232.06568201563854</v>
      </c>
      <c r="F520" s="255">
        <v>0</v>
      </c>
      <c r="G520" s="255">
        <v>218.13</v>
      </c>
      <c r="H520" s="255">
        <v>0</v>
      </c>
      <c r="I520" s="256" t="s">
        <v>692</v>
      </c>
      <c r="J520" s="256" t="s">
        <v>693</v>
      </c>
      <c r="K520" s="256" t="s">
        <v>692</v>
      </c>
      <c r="L520" s="256" t="s">
        <v>693</v>
      </c>
      <c r="M520" s="256" t="s">
        <v>692</v>
      </c>
      <c r="N520" s="256" t="s">
        <v>693</v>
      </c>
      <c r="O520" s="256" t="s">
        <v>686</v>
      </c>
      <c r="P520" s="256" t="s">
        <v>687</v>
      </c>
      <c r="Q520" s="256" t="s">
        <v>688</v>
      </c>
      <c r="R520" s="248" t="s">
        <v>1230</v>
      </c>
      <c r="S520" s="248" t="s">
        <v>180</v>
      </c>
      <c r="T520" s="248" t="s">
        <v>705</v>
      </c>
      <c r="U520" s="248">
        <v>3158</v>
      </c>
      <c r="V520" s="248" t="s">
        <v>690</v>
      </c>
    </row>
    <row r="521" spans="1:22" s="248" customFormat="1" x14ac:dyDescent="0.25">
      <c r="A521" s="253" t="s">
        <v>241</v>
      </c>
      <c r="B521" s="254">
        <v>9744</v>
      </c>
      <c r="C521" s="255">
        <v>1132848</v>
      </c>
      <c r="D521" s="255">
        <v>227712</v>
      </c>
      <c r="E521" s="255">
        <v>254.57258426966291</v>
      </c>
      <c r="F521" s="255">
        <v>51.171235955056183</v>
      </c>
      <c r="G521" s="255">
        <v>0</v>
      </c>
      <c r="H521" s="255">
        <v>0</v>
      </c>
      <c r="I521" s="256" t="s">
        <v>59</v>
      </c>
      <c r="J521" s="256" t="s">
        <v>693</v>
      </c>
      <c r="K521" s="256" t="s">
        <v>59</v>
      </c>
      <c r="L521" s="256" t="s">
        <v>741</v>
      </c>
      <c r="M521" s="256" t="s">
        <v>59</v>
      </c>
      <c r="N521" s="256" t="s">
        <v>741</v>
      </c>
      <c r="O521" s="256" t="s">
        <v>686</v>
      </c>
      <c r="P521" s="256" t="s">
        <v>687</v>
      </c>
      <c r="Q521" s="256" t="s">
        <v>701</v>
      </c>
      <c r="R521" s="248" t="s">
        <v>241</v>
      </c>
      <c r="S521" s="248" t="s">
        <v>158</v>
      </c>
      <c r="T521" s="248" t="s">
        <v>696</v>
      </c>
      <c r="U521" s="248">
        <v>9861</v>
      </c>
      <c r="V521" s="248" t="s">
        <v>718</v>
      </c>
    </row>
    <row r="522" spans="1:22" s="248" customFormat="1" x14ac:dyDescent="0.25">
      <c r="A522" s="253" t="s">
        <v>1231</v>
      </c>
      <c r="B522" s="254">
        <v>451</v>
      </c>
      <c r="C522" s="255">
        <v>21000</v>
      </c>
      <c r="D522" s="255">
        <v>6000</v>
      </c>
      <c r="E522" s="255">
        <v>96</v>
      </c>
      <c r="F522" s="255">
        <v>28</v>
      </c>
      <c r="G522" s="255">
        <v>24</v>
      </c>
      <c r="H522" s="255">
        <v>6.6</v>
      </c>
      <c r="I522" s="256" t="s">
        <v>59</v>
      </c>
      <c r="J522" s="256" t="s">
        <v>693</v>
      </c>
      <c r="K522" s="256" t="s">
        <v>59</v>
      </c>
      <c r="L522" s="256" t="s">
        <v>693</v>
      </c>
      <c r="M522" s="256" t="s">
        <v>694</v>
      </c>
      <c r="N522" s="256"/>
      <c r="O522" s="256" t="s">
        <v>686</v>
      </c>
      <c r="P522" s="256" t="s">
        <v>687</v>
      </c>
      <c r="Q522" s="256" t="s">
        <v>688</v>
      </c>
      <c r="R522" s="248" t="s">
        <v>1231</v>
      </c>
      <c r="S522" s="248" t="s">
        <v>158</v>
      </c>
      <c r="T522" s="248" t="s">
        <v>696</v>
      </c>
      <c r="U522" s="248">
        <v>438</v>
      </c>
      <c r="V522" s="248" t="s">
        <v>699</v>
      </c>
    </row>
    <row r="523" spans="1:22" s="248" customFormat="1" x14ac:dyDescent="0.25">
      <c r="A523" s="253" t="s">
        <v>1232</v>
      </c>
      <c r="B523" s="254">
        <v>190</v>
      </c>
      <c r="C523" s="255">
        <v>8901</v>
      </c>
      <c r="D523" s="255">
        <v>0</v>
      </c>
      <c r="E523" s="255">
        <v>92.72</v>
      </c>
      <c r="F523" s="255">
        <v>0</v>
      </c>
      <c r="G523" s="255">
        <v>107.24</v>
      </c>
      <c r="H523" s="255">
        <v>0</v>
      </c>
      <c r="I523" s="256" t="s">
        <v>692</v>
      </c>
      <c r="J523" s="256" t="s">
        <v>796</v>
      </c>
      <c r="K523" s="256" t="s">
        <v>694</v>
      </c>
      <c r="L523" s="256"/>
      <c r="M523" s="256" t="s">
        <v>694</v>
      </c>
      <c r="N523" s="256"/>
      <c r="O523" s="256" t="s">
        <v>686</v>
      </c>
      <c r="P523" s="256" t="s">
        <v>686</v>
      </c>
      <c r="Q523" s="256"/>
      <c r="R523" s="248" t="s">
        <v>1232</v>
      </c>
      <c r="S523" s="248" t="s">
        <v>219</v>
      </c>
      <c r="T523" s="248" t="s">
        <v>726</v>
      </c>
      <c r="U523" s="248">
        <v>182</v>
      </c>
      <c r="V523" s="248" t="s">
        <v>699</v>
      </c>
    </row>
    <row r="524" spans="1:22" s="248" customFormat="1" x14ac:dyDescent="0.25">
      <c r="A524" s="253" t="s">
        <v>1233</v>
      </c>
      <c r="B524" s="254">
        <v>9859</v>
      </c>
      <c r="C524" s="255">
        <v>0</v>
      </c>
      <c r="D524" s="255">
        <v>650880.36</v>
      </c>
      <c r="E524" s="255">
        <v>14.32</v>
      </c>
      <c r="F524" s="255">
        <v>0</v>
      </c>
      <c r="G524" s="255">
        <v>41</v>
      </c>
      <c r="H524" s="255">
        <v>0</v>
      </c>
      <c r="I524" s="256" t="s">
        <v>692</v>
      </c>
      <c r="J524" s="256" t="s">
        <v>693</v>
      </c>
      <c r="K524" s="256"/>
      <c r="L524" s="256"/>
      <c r="M524" s="256"/>
      <c r="N524" s="256"/>
      <c r="O524" s="256" t="s">
        <v>686</v>
      </c>
      <c r="P524" s="256" t="s">
        <v>687</v>
      </c>
      <c r="Q524" s="256" t="s">
        <v>688</v>
      </c>
      <c r="R524" s="248" t="s">
        <v>1233</v>
      </c>
      <c r="S524" s="248" t="s">
        <v>237</v>
      </c>
      <c r="T524" s="248" t="s">
        <v>702</v>
      </c>
      <c r="U524" s="248">
        <v>3788</v>
      </c>
      <c r="V524" s="248" t="s">
        <v>690</v>
      </c>
    </row>
    <row r="525" spans="1:22" s="248" customFormat="1" x14ac:dyDescent="0.25">
      <c r="A525" s="258" t="s">
        <v>9</v>
      </c>
      <c r="B525" s="259">
        <v>9869</v>
      </c>
      <c r="C525" s="260">
        <v>605000</v>
      </c>
      <c r="D525" s="260">
        <v>180000</v>
      </c>
      <c r="E525" s="260">
        <v>130.10752688172042</v>
      </c>
      <c r="F525" s="260">
        <v>38.70967741935484</v>
      </c>
      <c r="G525" s="261">
        <f>C525/6700</f>
        <v>90.298507462686572</v>
      </c>
      <c r="H525" s="261">
        <f>D525/6700</f>
        <v>26.865671641791046</v>
      </c>
      <c r="I525" s="262" t="s">
        <v>59</v>
      </c>
      <c r="J525" s="262" t="s">
        <v>693</v>
      </c>
      <c r="K525" s="262" t="s">
        <v>59</v>
      </c>
      <c r="L525" s="262" t="s">
        <v>693</v>
      </c>
      <c r="M525" s="262"/>
      <c r="N525" s="262"/>
      <c r="O525" s="262" t="s">
        <v>686</v>
      </c>
      <c r="P525" s="262" t="s">
        <v>687</v>
      </c>
      <c r="Q525" s="262" t="s">
        <v>688</v>
      </c>
      <c r="R525" s="248" t="s">
        <v>9</v>
      </c>
      <c r="S525" s="257" t="s">
        <v>193</v>
      </c>
      <c r="T525" s="248" t="s">
        <v>708</v>
      </c>
      <c r="U525" s="248">
        <v>9972</v>
      </c>
      <c r="V525" s="248" t="s">
        <v>718</v>
      </c>
    </row>
    <row r="526" spans="1:22" s="248" customFormat="1" x14ac:dyDescent="0.25">
      <c r="A526" s="253" t="s">
        <v>7</v>
      </c>
      <c r="B526" s="254">
        <v>3120</v>
      </c>
      <c r="C526" s="255">
        <v>180390</v>
      </c>
      <c r="D526" s="255">
        <v>43944</v>
      </c>
      <c r="E526" s="255">
        <v>109.32</v>
      </c>
      <c r="F526" s="255">
        <v>26.63</v>
      </c>
      <c r="G526" s="255">
        <v>173.17</v>
      </c>
      <c r="H526" s="255">
        <v>38</v>
      </c>
      <c r="I526" s="256" t="s">
        <v>59</v>
      </c>
      <c r="J526" s="256" t="s">
        <v>693</v>
      </c>
      <c r="K526" s="256" t="s">
        <v>740</v>
      </c>
      <c r="L526" s="256" t="s">
        <v>707</v>
      </c>
      <c r="M526" s="256" t="s">
        <v>694</v>
      </c>
      <c r="N526" s="256"/>
      <c r="O526" s="256" t="s">
        <v>686</v>
      </c>
      <c r="P526" s="256" t="s">
        <v>687</v>
      </c>
      <c r="Q526" s="256" t="s">
        <v>688</v>
      </c>
      <c r="R526" s="248" t="s">
        <v>7</v>
      </c>
      <c r="S526" s="257" t="s">
        <v>162</v>
      </c>
      <c r="T526" s="248" t="s">
        <v>722</v>
      </c>
      <c r="U526" s="248">
        <v>3215</v>
      </c>
      <c r="V526" s="248" t="s">
        <v>690</v>
      </c>
    </row>
    <row r="527" spans="1:22" s="248" customFormat="1" x14ac:dyDescent="0.25">
      <c r="A527" s="253" t="s">
        <v>1234</v>
      </c>
      <c r="B527" s="254">
        <v>363</v>
      </c>
      <c r="C527" s="255">
        <v>0</v>
      </c>
      <c r="D527" s="255">
        <v>0</v>
      </c>
      <c r="E527" s="255">
        <v>0</v>
      </c>
      <c r="F527" s="255">
        <v>0</v>
      </c>
      <c r="G527" s="255">
        <v>0</v>
      </c>
      <c r="H527" s="255">
        <v>0</v>
      </c>
      <c r="I527" s="256"/>
      <c r="J527" s="256"/>
      <c r="K527" s="256"/>
      <c r="L527" s="256"/>
      <c r="M527" s="256"/>
      <c r="N527" s="256"/>
      <c r="O527" s="256" t="s">
        <v>686</v>
      </c>
      <c r="P527" s="256" t="s">
        <v>686</v>
      </c>
      <c r="Q527" s="256"/>
      <c r="R527" s="248" t="s">
        <v>1234</v>
      </c>
      <c r="S527" s="257" t="s">
        <v>198</v>
      </c>
      <c r="T527" s="248" t="s">
        <v>708</v>
      </c>
      <c r="U527" s="248">
        <v>590</v>
      </c>
      <c r="V527" s="248" t="s">
        <v>699</v>
      </c>
    </row>
    <row r="528" spans="1:22" s="248" customFormat="1" x14ac:dyDescent="0.25">
      <c r="A528" s="253" t="s">
        <v>1235</v>
      </c>
      <c r="B528" s="254">
        <v>9459</v>
      </c>
      <c r="C528" s="255">
        <v>0</v>
      </c>
      <c r="D528" s="255">
        <v>0</v>
      </c>
      <c r="E528" s="255">
        <v>0</v>
      </c>
      <c r="F528" s="255">
        <v>0</v>
      </c>
      <c r="G528" s="255">
        <v>0</v>
      </c>
      <c r="H528" s="255">
        <v>0</v>
      </c>
      <c r="I528" s="256"/>
      <c r="J528" s="256"/>
      <c r="K528" s="256"/>
      <c r="L528" s="256"/>
      <c r="M528" s="256"/>
      <c r="N528" s="256"/>
      <c r="O528" s="256" t="s">
        <v>686</v>
      </c>
      <c r="P528" s="256" t="s">
        <v>686</v>
      </c>
      <c r="Q528" s="256"/>
      <c r="R528" s="248" t="s">
        <v>1235</v>
      </c>
      <c r="S528" s="248" t="s">
        <v>1031</v>
      </c>
      <c r="T528" s="248" t="s">
        <v>702</v>
      </c>
      <c r="U528" s="248">
        <v>9496</v>
      </c>
      <c r="V528" s="248" t="s">
        <v>718</v>
      </c>
    </row>
    <row r="529" spans="1:22" s="248" customFormat="1" x14ac:dyDescent="0.25">
      <c r="A529" s="253" t="s">
        <v>1236</v>
      </c>
      <c r="B529" s="254">
        <v>1655</v>
      </c>
      <c r="C529" s="255">
        <v>50120.98</v>
      </c>
      <c r="D529" s="255">
        <v>126301.71</v>
      </c>
      <c r="E529" s="255">
        <v>71.7</v>
      </c>
      <c r="F529" s="255">
        <v>158.07</v>
      </c>
      <c r="G529" s="255">
        <v>359.05</v>
      </c>
      <c r="H529" s="255">
        <v>181.34</v>
      </c>
      <c r="I529" s="256" t="s">
        <v>692</v>
      </c>
      <c r="J529" s="256" t="s">
        <v>693</v>
      </c>
      <c r="K529" s="256" t="s">
        <v>692</v>
      </c>
      <c r="L529" s="256" t="s">
        <v>693</v>
      </c>
      <c r="M529" s="256" t="s">
        <v>694</v>
      </c>
      <c r="N529" s="256" t="s">
        <v>707</v>
      </c>
      <c r="O529" s="256" t="s">
        <v>686</v>
      </c>
      <c r="P529" s="256" t="s">
        <v>687</v>
      </c>
      <c r="Q529" s="256" t="s">
        <v>688</v>
      </c>
      <c r="R529" s="248" t="s">
        <v>1236</v>
      </c>
      <c r="S529" s="248" t="s">
        <v>191</v>
      </c>
      <c r="T529" s="248" t="s">
        <v>735</v>
      </c>
      <c r="U529" s="248">
        <v>1319</v>
      </c>
      <c r="V529" s="248" t="s">
        <v>699</v>
      </c>
    </row>
    <row r="530" spans="1:22" s="248" customFormat="1" x14ac:dyDescent="0.25">
      <c r="A530" s="253" t="s">
        <v>1237</v>
      </c>
      <c r="B530" s="254">
        <v>5845</v>
      </c>
      <c r="C530" s="255">
        <v>190861</v>
      </c>
      <c r="D530" s="255">
        <v>3960</v>
      </c>
      <c r="E530" s="255">
        <v>8.6300000000000008</v>
      </c>
      <c r="F530" s="255">
        <v>0</v>
      </c>
      <c r="G530" s="255">
        <v>0</v>
      </c>
      <c r="H530" s="255">
        <v>0</v>
      </c>
      <c r="I530" s="256" t="s">
        <v>692</v>
      </c>
      <c r="J530" s="256" t="s">
        <v>693</v>
      </c>
      <c r="K530" s="256" t="s">
        <v>692</v>
      </c>
      <c r="L530" s="256" t="s">
        <v>741</v>
      </c>
      <c r="M530" s="256" t="s">
        <v>692</v>
      </c>
      <c r="N530" s="256" t="s">
        <v>741</v>
      </c>
      <c r="O530" s="256" t="s">
        <v>686</v>
      </c>
      <c r="P530" s="256" t="s">
        <v>687</v>
      </c>
      <c r="Q530" s="256" t="s">
        <v>701</v>
      </c>
      <c r="R530" s="248" t="s">
        <v>1237</v>
      </c>
      <c r="S530" s="248" t="s">
        <v>239</v>
      </c>
      <c r="T530" s="248" t="s">
        <v>689</v>
      </c>
      <c r="U530" s="248">
        <v>5742</v>
      </c>
      <c r="V530" s="248" t="s">
        <v>718</v>
      </c>
    </row>
    <row r="531" spans="1:22" s="248" customFormat="1" x14ac:dyDescent="0.25">
      <c r="A531" s="253" t="s">
        <v>1238</v>
      </c>
      <c r="B531" s="254">
        <v>2807</v>
      </c>
      <c r="C531" s="255">
        <v>0</v>
      </c>
      <c r="D531" s="255">
        <v>0</v>
      </c>
      <c r="E531" s="255">
        <v>0</v>
      </c>
      <c r="F531" s="255">
        <v>0</v>
      </c>
      <c r="G531" s="255">
        <v>0</v>
      </c>
      <c r="H531" s="255">
        <v>0</v>
      </c>
      <c r="I531" s="256"/>
      <c r="J531" s="256"/>
      <c r="K531" s="256"/>
      <c r="L531" s="256"/>
      <c r="M531" s="256"/>
      <c r="N531" s="256"/>
      <c r="O531" s="256" t="s">
        <v>686</v>
      </c>
      <c r="P531" s="256" t="s">
        <v>686</v>
      </c>
      <c r="Q531" s="256"/>
      <c r="R531" s="248" t="s">
        <v>1238</v>
      </c>
      <c r="S531" s="248" t="s">
        <v>227</v>
      </c>
      <c r="T531" s="248" t="s">
        <v>698</v>
      </c>
      <c r="U531" s="248">
        <v>2926</v>
      </c>
      <c r="V531" s="248" t="s">
        <v>690</v>
      </c>
    </row>
    <row r="532" spans="1:22" s="248" customFormat="1" x14ac:dyDescent="0.25">
      <c r="A532" s="253" t="s">
        <v>1239</v>
      </c>
      <c r="B532" s="254">
        <v>7463</v>
      </c>
      <c r="C532" s="255">
        <v>0</v>
      </c>
      <c r="D532" s="255">
        <v>0</v>
      </c>
      <c r="E532" s="255">
        <v>0</v>
      </c>
      <c r="F532" s="255">
        <v>0</v>
      </c>
      <c r="G532" s="255">
        <v>0</v>
      </c>
      <c r="H532" s="255">
        <v>0</v>
      </c>
      <c r="I532" s="256"/>
      <c r="J532" s="256"/>
      <c r="K532" s="256"/>
      <c r="L532" s="256"/>
      <c r="M532" s="256"/>
      <c r="N532" s="256"/>
      <c r="O532" s="256" t="s">
        <v>686</v>
      </c>
      <c r="P532" s="256" t="s">
        <v>686</v>
      </c>
      <c r="Q532" s="256"/>
      <c r="R532" s="248" t="s">
        <v>1239</v>
      </c>
      <c r="S532" s="248" t="s">
        <v>237</v>
      </c>
      <c r="T532" s="248" t="s">
        <v>702</v>
      </c>
      <c r="U532" s="248">
        <v>4793</v>
      </c>
      <c r="V532" s="248" t="s">
        <v>690</v>
      </c>
    </row>
    <row r="533" spans="1:22" s="248" customFormat="1" x14ac:dyDescent="0.25">
      <c r="A533" s="253" t="s">
        <v>1240</v>
      </c>
      <c r="B533" s="254">
        <v>1299</v>
      </c>
      <c r="C533" s="255">
        <v>80434.240000000005</v>
      </c>
      <c r="D533" s="255">
        <v>223.2</v>
      </c>
      <c r="E533" s="255">
        <v>138.68</v>
      </c>
      <c r="F533" s="255">
        <v>0.38</v>
      </c>
      <c r="G533" s="255">
        <v>133.58000000000001</v>
      </c>
      <c r="H533" s="255">
        <v>62</v>
      </c>
      <c r="I533" s="256"/>
      <c r="J533" s="256"/>
      <c r="K533" s="256"/>
      <c r="L533" s="256"/>
      <c r="M533" s="256"/>
      <c r="N533" s="256"/>
      <c r="O533" s="256" t="s">
        <v>686</v>
      </c>
      <c r="P533" s="256" t="s">
        <v>686</v>
      </c>
      <c r="Q533" s="256" t="s">
        <v>688</v>
      </c>
      <c r="R533" s="248" t="s">
        <v>1240</v>
      </c>
      <c r="S533" s="248" t="s">
        <v>156</v>
      </c>
      <c r="T533" s="248" t="s">
        <v>737</v>
      </c>
      <c r="U533" s="248">
        <v>1161</v>
      </c>
      <c r="V533" s="248" t="s">
        <v>699</v>
      </c>
    </row>
    <row r="534" spans="1:22" s="248" customFormat="1" x14ac:dyDescent="0.25">
      <c r="A534" s="253" t="s">
        <v>1241</v>
      </c>
      <c r="B534" s="254">
        <v>2928</v>
      </c>
      <c r="C534" s="255">
        <v>178449</v>
      </c>
      <c r="D534" s="255">
        <v>31484</v>
      </c>
      <c r="E534" s="255">
        <v>139</v>
      </c>
      <c r="F534" s="255">
        <v>25</v>
      </c>
      <c r="G534" s="255">
        <v>0</v>
      </c>
      <c r="H534" s="255">
        <v>41</v>
      </c>
      <c r="I534" s="256" t="s">
        <v>692</v>
      </c>
      <c r="J534" s="256" t="s">
        <v>693</v>
      </c>
      <c r="K534" s="256" t="s">
        <v>692</v>
      </c>
      <c r="L534" s="256" t="s">
        <v>693</v>
      </c>
      <c r="M534" s="256"/>
      <c r="N534" s="256"/>
      <c r="O534" s="256" t="s">
        <v>687</v>
      </c>
      <c r="P534" s="256" t="s">
        <v>686</v>
      </c>
      <c r="Q534" s="256" t="s">
        <v>688</v>
      </c>
      <c r="R534" s="248" t="s">
        <v>1241</v>
      </c>
      <c r="S534" s="248" t="s">
        <v>211</v>
      </c>
      <c r="T534" s="248" t="s">
        <v>689</v>
      </c>
      <c r="U534" s="248">
        <v>2401</v>
      </c>
      <c r="V534" s="248" t="s">
        <v>699</v>
      </c>
    </row>
    <row r="535" spans="1:22" s="248" customFormat="1" x14ac:dyDescent="0.25">
      <c r="A535" s="253" t="s">
        <v>1242</v>
      </c>
      <c r="B535" s="254">
        <v>744</v>
      </c>
      <c r="C535" s="255">
        <v>16986</v>
      </c>
      <c r="D535" s="255">
        <v>19954</v>
      </c>
      <c r="E535" s="255">
        <v>48.54</v>
      </c>
      <c r="F535" s="255">
        <v>57.02</v>
      </c>
      <c r="G535" s="255">
        <v>0</v>
      </c>
      <c r="H535" s="255">
        <v>0</v>
      </c>
      <c r="I535" s="256" t="s">
        <v>59</v>
      </c>
      <c r="J535" s="256" t="s">
        <v>685</v>
      </c>
      <c r="K535" s="256" t="s">
        <v>59</v>
      </c>
      <c r="L535" s="256" t="s">
        <v>685</v>
      </c>
      <c r="M535" s="256"/>
      <c r="N535" s="256"/>
      <c r="O535" s="256" t="s">
        <v>686</v>
      </c>
      <c r="P535" s="256" t="s">
        <v>687</v>
      </c>
      <c r="Q535" s="256" t="s">
        <v>688</v>
      </c>
      <c r="R535" s="248" t="s">
        <v>1242</v>
      </c>
      <c r="S535" s="248" t="s">
        <v>1243</v>
      </c>
      <c r="T535" s="248" t="s">
        <v>735</v>
      </c>
      <c r="U535" s="248">
        <v>758</v>
      </c>
      <c r="V535" s="248" t="s">
        <v>699</v>
      </c>
    </row>
    <row r="536" spans="1:22" s="248" customFormat="1" x14ac:dyDescent="0.25">
      <c r="A536" s="253" t="s">
        <v>1244</v>
      </c>
      <c r="B536" s="254">
        <v>802</v>
      </c>
      <c r="C536" s="255">
        <v>173872.86</v>
      </c>
      <c r="D536" s="255">
        <v>0</v>
      </c>
      <c r="E536" s="255">
        <v>176.34</v>
      </c>
      <c r="F536" s="255">
        <v>0</v>
      </c>
      <c r="G536" s="255">
        <v>195.55</v>
      </c>
      <c r="H536" s="255">
        <v>0</v>
      </c>
      <c r="I536" s="256" t="s">
        <v>692</v>
      </c>
      <c r="J536" s="256" t="s">
        <v>693</v>
      </c>
      <c r="K536" s="256" t="s">
        <v>692</v>
      </c>
      <c r="L536" s="256" t="s">
        <v>741</v>
      </c>
      <c r="M536" s="256" t="s">
        <v>694</v>
      </c>
      <c r="N536" s="256"/>
      <c r="O536" s="256" t="s">
        <v>686</v>
      </c>
      <c r="P536" s="256" t="s">
        <v>687</v>
      </c>
      <c r="Q536" s="256" t="s">
        <v>701</v>
      </c>
      <c r="R536" s="248" t="s">
        <v>1244</v>
      </c>
      <c r="S536" s="248" t="s">
        <v>160</v>
      </c>
      <c r="T536" s="248" t="s">
        <v>762</v>
      </c>
      <c r="U536" s="248">
        <v>585</v>
      </c>
      <c r="V536" s="248" t="s">
        <v>699</v>
      </c>
    </row>
    <row r="537" spans="1:22" s="248" customFormat="1" x14ac:dyDescent="0.25">
      <c r="A537" s="253" t="s">
        <v>1245</v>
      </c>
      <c r="B537" s="254">
        <v>5394</v>
      </c>
      <c r="C537" s="255">
        <v>0</v>
      </c>
      <c r="D537" s="255">
        <v>0</v>
      </c>
      <c r="E537" s="255">
        <v>0</v>
      </c>
      <c r="F537" s="255">
        <v>0</v>
      </c>
      <c r="G537" s="255">
        <v>56.76</v>
      </c>
      <c r="H537" s="255">
        <v>56.76</v>
      </c>
      <c r="I537" s="256" t="s">
        <v>692</v>
      </c>
      <c r="J537" s="256" t="s">
        <v>693</v>
      </c>
      <c r="K537" s="256" t="s">
        <v>692</v>
      </c>
      <c r="L537" s="256" t="s">
        <v>741</v>
      </c>
      <c r="M537" s="256" t="s">
        <v>692</v>
      </c>
      <c r="N537" s="256" t="s">
        <v>741</v>
      </c>
      <c r="O537" s="256" t="s">
        <v>686</v>
      </c>
      <c r="P537" s="256" t="s">
        <v>687</v>
      </c>
      <c r="Q537" s="256" t="s">
        <v>701</v>
      </c>
      <c r="R537" s="248" t="s">
        <v>1245</v>
      </c>
      <c r="S537" s="248" t="s">
        <v>174</v>
      </c>
      <c r="T537" s="248" t="s">
        <v>726</v>
      </c>
      <c r="U537" s="248">
        <v>5091</v>
      </c>
      <c r="V537" s="248" t="s">
        <v>718</v>
      </c>
    </row>
    <row r="538" spans="1:22" s="248" customFormat="1" x14ac:dyDescent="0.25">
      <c r="A538" s="253" t="s">
        <v>1246</v>
      </c>
      <c r="B538" s="254">
        <v>590</v>
      </c>
      <c r="C538" s="255">
        <v>31752</v>
      </c>
      <c r="D538" s="255">
        <v>0</v>
      </c>
      <c r="E538" s="255">
        <v>9.4499999999999993</v>
      </c>
      <c r="F538" s="255">
        <v>0</v>
      </c>
      <c r="G538" s="255">
        <v>0</v>
      </c>
      <c r="H538" s="255">
        <v>0</v>
      </c>
      <c r="I538" s="256" t="s">
        <v>692</v>
      </c>
      <c r="J538" s="256" t="s">
        <v>693</v>
      </c>
      <c r="K538" s="256"/>
      <c r="L538" s="256"/>
      <c r="M538" s="256"/>
      <c r="N538" s="256"/>
      <c r="O538" s="256" t="s">
        <v>686</v>
      </c>
      <c r="P538" s="256" t="s">
        <v>687</v>
      </c>
      <c r="Q538" s="256" t="s">
        <v>688</v>
      </c>
      <c r="R538" s="248" t="s">
        <v>1246</v>
      </c>
      <c r="S538" s="248" t="s">
        <v>190</v>
      </c>
      <c r="T538" s="248" t="s">
        <v>698</v>
      </c>
      <c r="U538" s="248">
        <v>750</v>
      </c>
      <c r="V538" s="248" t="s">
        <v>699</v>
      </c>
    </row>
    <row r="539" spans="1:22" s="248" customFormat="1" x14ac:dyDescent="0.25">
      <c r="A539" s="253" t="s">
        <v>1247</v>
      </c>
      <c r="B539" s="254">
        <v>3413</v>
      </c>
      <c r="C539" s="255">
        <v>137736.63</v>
      </c>
      <c r="D539" s="255">
        <v>49107.44</v>
      </c>
      <c r="E539" s="263">
        <f>C539/1418</f>
        <v>97.134435825105783</v>
      </c>
      <c r="F539" s="255">
        <v>34.630000000000003</v>
      </c>
      <c r="G539" s="255">
        <v>126.49</v>
      </c>
      <c r="H539" s="255">
        <v>43.48</v>
      </c>
      <c r="I539" s="256" t="s">
        <v>59</v>
      </c>
      <c r="J539" s="256" t="s">
        <v>693</v>
      </c>
      <c r="K539" s="256" t="s">
        <v>59</v>
      </c>
      <c r="L539" s="256" t="s">
        <v>693</v>
      </c>
      <c r="M539" s="256" t="s">
        <v>694</v>
      </c>
      <c r="N539" s="256" t="s">
        <v>707</v>
      </c>
      <c r="O539" s="256" t="s">
        <v>686</v>
      </c>
      <c r="P539" s="256" t="s">
        <v>687</v>
      </c>
      <c r="Q539" s="256" t="s">
        <v>701</v>
      </c>
      <c r="R539" s="248" t="s">
        <v>1247</v>
      </c>
      <c r="S539" s="248" t="s">
        <v>244</v>
      </c>
      <c r="T539" s="248" t="s">
        <v>737</v>
      </c>
      <c r="U539" s="248">
        <v>3168</v>
      </c>
      <c r="V539" s="248" t="s">
        <v>690</v>
      </c>
    </row>
    <row r="540" spans="1:22" s="248" customFormat="1" x14ac:dyDescent="0.25">
      <c r="A540" s="253" t="s">
        <v>1248</v>
      </c>
      <c r="B540" s="254">
        <v>5511</v>
      </c>
      <c r="C540" s="255">
        <v>329200</v>
      </c>
      <c r="D540" s="255">
        <v>5200</v>
      </c>
      <c r="E540" s="255">
        <v>168</v>
      </c>
      <c r="F540" s="255">
        <v>0</v>
      </c>
      <c r="G540" s="255">
        <v>169</v>
      </c>
      <c r="H540" s="255">
        <v>0</v>
      </c>
      <c r="I540" s="256" t="s">
        <v>740</v>
      </c>
      <c r="J540" s="256" t="s">
        <v>693</v>
      </c>
      <c r="K540" s="256" t="s">
        <v>740</v>
      </c>
      <c r="L540" s="256" t="s">
        <v>693</v>
      </c>
      <c r="M540" s="256"/>
      <c r="N540" s="256"/>
      <c r="O540" s="256" t="s">
        <v>686</v>
      </c>
      <c r="P540" s="256" t="s">
        <v>687</v>
      </c>
      <c r="Q540" s="256" t="s">
        <v>688</v>
      </c>
      <c r="R540" s="248" t="s">
        <v>1248</v>
      </c>
      <c r="S540" s="248" t="s">
        <v>206</v>
      </c>
      <c r="T540" s="248" t="s">
        <v>696</v>
      </c>
      <c r="U540" s="248">
        <v>5694</v>
      </c>
      <c r="V540" s="248" t="s">
        <v>718</v>
      </c>
    </row>
    <row r="541" spans="1:22" s="248" customFormat="1" x14ac:dyDescent="0.25">
      <c r="A541" s="253" t="s">
        <v>1249</v>
      </c>
      <c r="B541" s="254">
        <v>106476</v>
      </c>
      <c r="C541" s="255">
        <v>1855297</v>
      </c>
      <c r="D541" s="255">
        <v>1485744</v>
      </c>
      <c r="E541" s="255">
        <v>65.31</v>
      </c>
      <c r="F541" s="255">
        <v>52.3</v>
      </c>
      <c r="G541" s="255">
        <v>69.489999999999995</v>
      </c>
      <c r="H541" s="255">
        <v>55.65</v>
      </c>
      <c r="I541" s="256" t="s">
        <v>59</v>
      </c>
      <c r="J541" s="256" t="s">
        <v>693</v>
      </c>
      <c r="K541" s="256" t="s">
        <v>59</v>
      </c>
      <c r="L541" s="256" t="s">
        <v>693</v>
      </c>
      <c r="M541" s="256" t="s">
        <v>694</v>
      </c>
      <c r="N541" s="256"/>
      <c r="O541" s="256" t="s">
        <v>686</v>
      </c>
      <c r="P541" s="256" t="s">
        <v>687</v>
      </c>
      <c r="Q541" s="256" t="s">
        <v>695</v>
      </c>
      <c r="R541" s="248" t="s">
        <v>1249</v>
      </c>
      <c r="S541" s="248" t="s">
        <v>213</v>
      </c>
      <c r="T541" s="248" t="s">
        <v>726</v>
      </c>
      <c r="U541" s="248">
        <v>100746</v>
      </c>
      <c r="V541" s="248" t="s">
        <v>723</v>
      </c>
    </row>
    <row r="542" spans="1:22" s="248" customFormat="1" x14ac:dyDescent="0.25">
      <c r="A542" s="253" t="s">
        <v>245</v>
      </c>
      <c r="B542" s="254">
        <v>49167</v>
      </c>
      <c r="C542" s="255">
        <v>2339574</v>
      </c>
      <c r="D542" s="255">
        <v>1272311</v>
      </c>
      <c r="E542" s="255">
        <v>117.57</v>
      </c>
      <c r="F542" s="255">
        <v>63.93</v>
      </c>
      <c r="G542" s="255">
        <v>100.61</v>
      </c>
      <c r="H542" s="255">
        <v>39.36</v>
      </c>
      <c r="I542" s="256" t="s">
        <v>59</v>
      </c>
      <c r="J542" s="256" t="s">
        <v>693</v>
      </c>
      <c r="K542" s="256" t="s">
        <v>694</v>
      </c>
      <c r="L542" s="256"/>
      <c r="M542" s="256" t="s">
        <v>694</v>
      </c>
      <c r="N542" s="256"/>
      <c r="O542" s="256" t="s">
        <v>687</v>
      </c>
      <c r="P542" s="256" t="s">
        <v>687</v>
      </c>
      <c r="Q542" s="256" t="s">
        <v>721</v>
      </c>
      <c r="R542" s="248" t="s">
        <v>245</v>
      </c>
      <c r="S542" s="248" t="s">
        <v>245</v>
      </c>
      <c r="T542" s="248" t="s">
        <v>735</v>
      </c>
      <c r="U542" s="248">
        <v>49947</v>
      </c>
      <c r="V542" s="248" t="s">
        <v>714</v>
      </c>
    </row>
    <row r="543" spans="1:22" s="248" customFormat="1" x14ac:dyDescent="0.25">
      <c r="A543" s="253" t="s">
        <v>1250</v>
      </c>
      <c r="B543" s="254">
        <v>2277</v>
      </c>
      <c r="C543" s="255">
        <v>0</v>
      </c>
      <c r="D543" s="255">
        <v>0</v>
      </c>
      <c r="E543" s="255">
        <v>0</v>
      </c>
      <c r="F543" s="255">
        <v>0</v>
      </c>
      <c r="G543" s="255">
        <v>0</v>
      </c>
      <c r="H543" s="255">
        <v>0</v>
      </c>
      <c r="I543" s="256"/>
      <c r="J543" s="256"/>
      <c r="K543" s="256"/>
      <c r="L543" s="256"/>
      <c r="M543" s="256"/>
      <c r="N543" s="256"/>
      <c r="O543" s="256" t="s">
        <v>686</v>
      </c>
      <c r="P543" s="256" t="s">
        <v>686</v>
      </c>
      <c r="Q543" s="256"/>
      <c r="R543" s="248" t="s">
        <v>1251</v>
      </c>
      <c r="S543" s="248" t="s">
        <v>199</v>
      </c>
      <c r="T543" s="248" t="s">
        <v>689</v>
      </c>
      <c r="U543" s="248">
        <v>1678</v>
      </c>
      <c r="V543" s="248" t="s">
        <v>699</v>
      </c>
    </row>
    <row r="544" spans="1:22" s="248" customFormat="1" x14ac:dyDescent="0.25">
      <c r="A544" s="253" t="s">
        <v>1252</v>
      </c>
      <c r="B544" s="254">
        <v>3630</v>
      </c>
      <c r="C544" s="255">
        <v>266170</v>
      </c>
      <c r="D544" s="255">
        <v>0</v>
      </c>
      <c r="E544" s="255">
        <v>211.75019888623709</v>
      </c>
      <c r="F544" s="255">
        <v>0</v>
      </c>
      <c r="G544" s="255">
        <v>116.38</v>
      </c>
      <c r="H544" s="255">
        <v>0</v>
      </c>
      <c r="I544" s="256" t="s">
        <v>59</v>
      </c>
      <c r="J544" s="256" t="s">
        <v>693</v>
      </c>
      <c r="K544" s="256" t="s">
        <v>59</v>
      </c>
      <c r="L544" s="256" t="s">
        <v>685</v>
      </c>
      <c r="M544" s="256" t="s">
        <v>59</v>
      </c>
      <c r="N544" s="256" t="s">
        <v>685</v>
      </c>
      <c r="O544" s="256" t="s">
        <v>686</v>
      </c>
      <c r="P544" s="256" t="s">
        <v>687</v>
      </c>
      <c r="Q544" s="256" t="s">
        <v>688</v>
      </c>
      <c r="R544" s="248" t="s">
        <v>1252</v>
      </c>
      <c r="S544" s="248" t="s">
        <v>159</v>
      </c>
      <c r="T544" s="248" t="s">
        <v>696</v>
      </c>
      <c r="U544" s="248">
        <v>3095</v>
      </c>
      <c r="V544" s="248" t="s">
        <v>690</v>
      </c>
    </row>
    <row r="545" spans="1:22" s="248" customFormat="1" x14ac:dyDescent="0.25">
      <c r="A545" s="253" t="s">
        <v>1253</v>
      </c>
      <c r="B545" s="254">
        <v>594</v>
      </c>
      <c r="C545" s="255">
        <v>28323</v>
      </c>
      <c r="D545" s="255">
        <v>0</v>
      </c>
      <c r="E545" s="255">
        <v>92.862295081967218</v>
      </c>
      <c r="F545" s="255">
        <v>0</v>
      </c>
      <c r="G545" s="255">
        <v>156.31</v>
      </c>
      <c r="H545" s="255">
        <v>0</v>
      </c>
      <c r="I545" s="256" t="s">
        <v>692</v>
      </c>
      <c r="J545" s="256" t="s">
        <v>693</v>
      </c>
      <c r="K545" s="256" t="s">
        <v>692</v>
      </c>
      <c r="L545" s="256" t="s">
        <v>707</v>
      </c>
      <c r="M545" s="256"/>
      <c r="N545" s="256"/>
      <c r="O545" s="256" t="s">
        <v>686</v>
      </c>
      <c r="P545" s="256" t="s">
        <v>687</v>
      </c>
      <c r="Q545" s="256" t="s">
        <v>712</v>
      </c>
      <c r="R545" s="248" t="s">
        <v>1253</v>
      </c>
      <c r="S545" s="248" t="s">
        <v>220</v>
      </c>
      <c r="T545" s="248" t="s">
        <v>700</v>
      </c>
      <c r="U545" s="248">
        <v>601</v>
      </c>
      <c r="V545" s="248" t="s">
        <v>699</v>
      </c>
    </row>
    <row r="546" spans="1:22" s="248" customFormat="1" x14ac:dyDescent="0.25">
      <c r="A546" s="253" t="s">
        <v>1254</v>
      </c>
      <c r="B546" s="254">
        <v>3491</v>
      </c>
      <c r="C546" s="255">
        <v>136436.74</v>
      </c>
      <c r="D546" s="255">
        <v>0</v>
      </c>
      <c r="E546" s="255">
        <v>168.44</v>
      </c>
      <c r="F546" s="255">
        <v>0</v>
      </c>
      <c r="G546" s="255">
        <v>732.23</v>
      </c>
      <c r="H546" s="255">
        <v>0</v>
      </c>
      <c r="I546" s="256" t="s">
        <v>692</v>
      </c>
      <c r="J546" s="256" t="s">
        <v>693</v>
      </c>
      <c r="K546" s="256" t="s">
        <v>694</v>
      </c>
      <c r="L546" s="256"/>
      <c r="M546" s="256" t="s">
        <v>694</v>
      </c>
      <c r="N546" s="256"/>
      <c r="O546" s="256" t="s">
        <v>686</v>
      </c>
      <c r="P546" s="256" t="s">
        <v>687</v>
      </c>
      <c r="Q546" s="256" t="s">
        <v>712</v>
      </c>
      <c r="R546" s="248" t="s">
        <v>1254</v>
      </c>
      <c r="S546" s="248" t="s">
        <v>237</v>
      </c>
      <c r="T546" s="248" t="s">
        <v>702</v>
      </c>
      <c r="U546" s="248">
        <v>4071</v>
      </c>
      <c r="V546" s="248" t="s">
        <v>690</v>
      </c>
    </row>
    <row r="547" spans="1:22" s="248" customFormat="1" x14ac:dyDescent="0.25">
      <c r="A547" s="253" t="s">
        <v>1255</v>
      </c>
      <c r="B547" s="254">
        <v>229617</v>
      </c>
      <c r="C547" s="255">
        <v>5837991.5899999999</v>
      </c>
      <c r="D547" s="255">
        <v>2687125.82</v>
      </c>
      <c r="E547" s="255">
        <v>76.751046355700467</v>
      </c>
      <c r="F547" s="255">
        <v>35.327169488851489</v>
      </c>
      <c r="G547" s="255">
        <v>75.31</v>
      </c>
      <c r="H547" s="255">
        <v>0</v>
      </c>
      <c r="I547" s="256" t="s">
        <v>59</v>
      </c>
      <c r="J547" s="256" t="s">
        <v>693</v>
      </c>
      <c r="K547" s="256" t="s">
        <v>59</v>
      </c>
      <c r="L547" s="256" t="s">
        <v>741</v>
      </c>
      <c r="M547" s="256" t="s">
        <v>694</v>
      </c>
      <c r="N547" s="256"/>
      <c r="O547" s="256" t="s">
        <v>687</v>
      </c>
      <c r="P547" s="256" t="s">
        <v>687</v>
      </c>
      <c r="Q547" s="256" t="s">
        <v>697</v>
      </c>
      <c r="R547" s="248" t="s">
        <v>1255</v>
      </c>
      <c r="S547" s="248" t="s">
        <v>183</v>
      </c>
      <c r="T547" s="248" t="s">
        <v>754</v>
      </c>
      <c r="U547" s="248">
        <v>224889</v>
      </c>
      <c r="V547" s="248" t="s">
        <v>723</v>
      </c>
    </row>
    <row r="548" spans="1:22" s="248" customFormat="1" x14ac:dyDescent="0.25">
      <c r="A548" s="253" t="s">
        <v>1256</v>
      </c>
      <c r="B548" s="254">
        <v>9269</v>
      </c>
      <c r="C548" s="255">
        <v>254327</v>
      </c>
      <c r="D548" s="255">
        <v>56833</v>
      </c>
      <c r="E548" s="255">
        <v>6.17</v>
      </c>
      <c r="F548" s="255">
        <v>0</v>
      </c>
      <c r="G548" s="255">
        <v>103.51</v>
      </c>
      <c r="H548" s="255">
        <v>0</v>
      </c>
      <c r="I548" s="256" t="s">
        <v>692</v>
      </c>
      <c r="J548" s="256" t="s">
        <v>693</v>
      </c>
      <c r="K548" s="256"/>
      <c r="L548" s="256"/>
      <c r="M548" s="256"/>
      <c r="N548" s="256"/>
      <c r="O548" s="256" t="s">
        <v>686</v>
      </c>
      <c r="P548" s="256" t="s">
        <v>687</v>
      </c>
      <c r="Q548" s="256" t="s">
        <v>701</v>
      </c>
      <c r="R548" s="248" t="s">
        <v>1256</v>
      </c>
      <c r="S548" s="248" t="s">
        <v>222</v>
      </c>
      <c r="T548" s="248" t="s">
        <v>696</v>
      </c>
      <c r="U548" s="248">
        <v>8586</v>
      </c>
      <c r="V548" s="248" t="s">
        <v>718</v>
      </c>
    </row>
    <row r="549" spans="1:22" s="248" customFormat="1" x14ac:dyDescent="0.25">
      <c r="A549" s="253" t="s">
        <v>1257</v>
      </c>
      <c r="B549" s="254">
        <v>769</v>
      </c>
      <c r="C549" s="255">
        <v>17658</v>
      </c>
      <c r="D549" s="255">
        <v>17354</v>
      </c>
      <c r="E549" s="255">
        <v>52.397626112759646</v>
      </c>
      <c r="F549" s="255">
        <v>51.495548961424333</v>
      </c>
      <c r="G549" s="255">
        <v>0</v>
      </c>
      <c r="H549" s="255">
        <v>55</v>
      </c>
      <c r="I549" s="256" t="s">
        <v>59</v>
      </c>
      <c r="J549" s="256" t="s">
        <v>685</v>
      </c>
      <c r="K549" s="256" t="s">
        <v>59</v>
      </c>
      <c r="L549" s="256" t="s">
        <v>685</v>
      </c>
      <c r="M549" s="256" t="s">
        <v>694</v>
      </c>
      <c r="N549" s="256"/>
      <c r="O549" s="256" t="s">
        <v>686</v>
      </c>
      <c r="P549" s="256" t="s">
        <v>687</v>
      </c>
      <c r="Q549" s="256" t="s">
        <v>688</v>
      </c>
      <c r="R549" s="248" t="s">
        <v>1257</v>
      </c>
      <c r="S549" s="248" t="s">
        <v>195</v>
      </c>
      <c r="T549" s="248" t="s">
        <v>696</v>
      </c>
      <c r="U549" s="248">
        <v>947</v>
      </c>
      <c r="V549" s="248" t="s">
        <v>699</v>
      </c>
    </row>
    <row r="550" spans="1:22" s="248" customFormat="1" x14ac:dyDescent="0.25">
      <c r="A550" s="253" t="s">
        <v>8</v>
      </c>
      <c r="B550" s="254">
        <v>6123</v>
      </c>
      <c r="C550" s="255">
        <v>222968.2</v>
      </c>
      <c r="D550" s="255">
        <v>69872.88</v>
      </c>
      <c r="E550" s="255">
        <v>111.48</v>
      </c>
      <c r="F550" s="255">
        <v>34.94</v>
      </c>
      <c r="G550" s="255">
        <v>135.29</v>
      </c>
      <c r="H550" s="255">
        <v>42.39</v>
      </c>
      <c r="I550" s="256" t="s">
        <v>59</v>
      </c>
      <c r="J550" s="256" t="s">
        <v>693</v>
      </c>
      <c r="K550" s="256" t="s">
        <v>59</v>
      </c>
      <c r="L550" s="256" t="s">
        <v>685</v>
      </c>
      <c r="M550" s="256" t="s">
        <v>59</v>
      </c>
      <c r="N550" s="256" t="s">
        <v>685</v>
      </c>
      <c r="O550" s="256" t="s">
        <v>686</v>
      </c>
      <c r="P550" s="256" t="s">
        <v>687</v>
      </c>
      <c r="Q550" s="256" t="s">
        <v>688</v>
      </c>
      <c r="R550" s="248" t="s">
        <v>8</v>
      </c>
      <c r="S550" s="257" t="s">
        <v>162</v>
      </c>
      <c r="T550" s="248" t="s">
        <v>722</v>
      </c>
      <c r="U550" s="248">
        <v>4648</v>
      </c>
      <c r="V550" s="248" t="s">
        <v>690</v>
      </c>
    </row>
    <row r="551" spans="1:22" s="248" customFormat="1" x14ac:dyDescent="0.25">
      <c r="A551" s="253" t="s">
        <v>1258</v>
      </c>
      <c r="B551" s="254">
        <v>809</v>
      </c>
      <c r="C551" s="255">
        <v>0</v>
      </c>
      <c r="D551" s="255">
        <v>0</v>
      </c>
      <c r="E551" s="255">
        <v>0</v>
      </c>
      <c r="F551" s="255">
        <v>0</v>
      </c>
      <c r="G551" s="255">
        <v>0</v>
      </c>
      <c r="H551" s="255">
        <v>0</v>
      </c>
      <c r="I551" s="256"/>
      <c r="J551" s="256"/>
      <c r="K551" s="256"/>
      <c r="L551" s="256"/>
      <c r="M551" s="256"/>
      <c r="N551" s="256"/>
      <c r="O551" s="256" t="s">
        <v>686</v>
      </c>
      <c r="P551" s="256" t="s">
        <v>686</v>
      </c>
      <c r="Q551" s="256"/>
      <c r="R551" s="248" t="s">
        <v>1258</v>
      </c>
      <c r="S551" s="248" t="s">
        <v>214</v>
      </c>
      <c r="T551" s="248" t="s">
        <v>735</v>
      </c>
      <c r="U551" s="248">
        <v>806</v>
      </c>
      <c r="V551" s="248" t="s">
        <v>699</v>
      </c>
    </row>
    <row r="552" spans="1:22" s="248" customFormat="1" x14ac:dyDescent="0.25">
      <c r="A552" s="253" t="s">
        <v>1259</v>
      </c>
      <c r="B552" s="254">
        <v>2477</v>
      </c>
      <c r="C552" s="255">
        <v>488946.62</v>
      </c>
      <c r="D552" s="255">
        <v>202003.8</v>
      </c>
      <c r="E552" s="255">
        <v>0</v>
      </c>
      <c r="F552" s="255">
        <v>0</v>
      </c>
      <c r="G552" s="255">
        <v>118.25</v>
      </c>
      <c r="H552" s="255">
        <v>48.85</v>
      </c>
      <c r="I552" s="256" t="s">
        <v>59</v>
      </c>
      <c r="J552" s="256" t="s">
        <v>685</v>
      </c>
      <c r="K552" s="256" t="s">
        <v>59</v>
      </c>
      <c r="L552" s="256" t="s">
        <v>741</v>
      </c>
      <c r="M552" s="256" t="s">
        <v>59</v>
      </c>
      <c r="N552" s="256" t="s">
        <v>741</v>
      </c>
      <c r="O552" s="256" t="s">
        <v>686</v>
      </c>
      <c r="P552" s="256" t="s">
        <v>687</v>
      </c>
      <c r="Q552" s="256" t="s">
        <v>701</v>
      </c>
      <c r="R552" s="248" t="s">
        <v>1259</v>
      </c>
      <c r="S552" s="248" t="s">
        <v>213</v>
      </c>
      <c r="T552" s="248" t="s">
        <v>726</v>
      </c>
      <c r="U552" s="248">
        <v>2710</v>
      </c>
      <c r="V552" s="248" t="s">
        <v>690</v>
      </c>
    </row>
    <row r="553" spans="1:22" s="248" customFormat="1" x14ac:dyDescent="0.25">
      <c r="A553" s="253" t="s">
        <v>1260</v>
      </c>
      <c r="B553" s="254">
        <v>2959</v>
      </c>
      <c r="C553" s="255">
        <v>150000</v>
      </c>
      <c r="D553" s="255">
        <v>2112.5</v>
      </c>
      <c r="E553" s="255">
        <v>155.6</v>
      </c>
      <c r="F553" s="255">
        <v>2.19</v>
      </c>
      <c r="G553" s="255">
        <v>356.29</v>
      </c>
      <c r="H553" s="255">
        <v>5.0199999999999996</v>
      </c>
      <c r="I553" s="256" t="s">
        <v>692</v>
      </c>
      <c r="J553" s="256" t="s">
        <v>693</v>
      </c>
      <c r="K553" s="256"/>
      <c r="L553" s="256"/>
      <c r="M553" s="256"/>
      <c r="N553" s="256"/>
      <c r="O553" s="256" t="s">
        <v>686</v>
      </c>
      <c r="P553" s="256" t="s">
        <v>687</v>
      </c>
      <c r="Q553" s="256" t="s">
        <v>712</v>
      </c>
      <c r="R553" s="248" t="s">
        <v>1260</v>
      </c>
      <c r="S553" s="248" t="s">
        <v>246</v>
      </c>
      <c r="T553" s="248" t="s">
        <v>754</v>
      </c>
      <c r="U553" s="248">
        <v>2800</v>
      </c>
      <c r="V553" s="248" t="s">
        <v>690</v>
      </c>
    </row>
    <row r="554" spans="1:22" s="248" customFormat="1" x14ac:dyDescent="0.25">
      <c r="A554" s="253" t="s">
        <v>1261</v>
      </c>
      <c r="B554" s="254">
        <v>2039</v>
      </c>
      <c r="C554" s="255">
        <v>51948</v>
      </c>
      <c r="D554" s="255">
        <v>0</v>
      </c>
      <c r="E554" s="255">
        <v>121</v>
      </c>
      <c r="F554" s="255">
        <v>0</v>
      </c>
      <c r="G554" s="255">
        <v>115</v>
      </c>
      <c r="H554" s="255">
        <v>0</v>
      </c>
      <c r="I554" s="256" t="s">
        <v>692</v>
      </c>
      <c r="J554" s="256" t="s">
        <v>693</v>
      </c>
      <c r="K554" s="256" t="s">
        <v>694</v>
      </c>
      <c r="L554" s="256"/>
      <c r="M554" s="256" t="s">
        <v>694</v>
      </c>
      <c r="N554" s="256"/>
      <c r="O554" s="256" t="s">
        <v>686</v>
      </c>
      <c r="P554" s="256" t="s">
        <v>687</v>
      </c>
      <c r="Q554" s="256" t="s">
        <v>701</v>
      </c>
      <c r="R554" s="248" t="s">
        <v>1261</v>
      </c>
      <c r="S554" s="248" t="s">
        <v>167</v>
      </c>
      <c r="T554" s="248" t="s">
        <v>698</v>
      </c>
      <c r="U554" s="248">
        <v>2214</v>
      </c>
      <c r="V554" s="248" t="s">
        <v>699</v>
      </c>
    </row>
    <row r="555" spans="1:22" x14ac:dyDescent="0.25">
      <c r="A555" s="253" t="s">
        <v>1262</v>
      </c>
      <c r="B555" s="254">
        <v>1157</v>
      </c>
      <c r="C555" s="255">
        <v>62779.51</v>
      </c>
      <c r="D555" s="255">
        <v>1661.27</v>
      </c>
      <c r="E555" s="255">
        <v>120.73</v>
      </c>
      <c r="F555" s="255">
        <v>3.19</v>
      </c>
      <c r="G555" s="255">
        <v>0</v>
      </c>
      <c r="H555" s="255">
        <v>0</v>
      </c>
      <c r="I555" s="256" t="s">
        <v>692</v>
      </c>
      <c r="J555" s="256" t="s">
        <v>693</v>
      </c>
      <c r="K555" s="256" t="s">
        <v>692</v>
      </c>
      <c r="L555" s="256" t="s">
        <v>693</v>
      </c>
      <c r="M555" s="256" t="s">
        <v>694</v>
      </c>
      <c r="N555" s="256"/>
      <c r="O555" s="256" t="s">
        <v>686</v>
      </c>
      <c r="P555" s="256" t="s">
        <v>687</v>
      </c>
      <c r="Q555" s="256"/>
      <c r="R555" s="248" t="s">
        <v>1262</v>
      </c>
      <c r="S555" s="248" t="s">
        <v>184</v>
      </c>
      <c r="T555" s="248" t="s">
        <v>782</v>
      </c>
      <c r="U555" s="248">
        <v>1168</v>
      </c>
      <c r="V555" s="248" t="s">
        <v>699</v>
      </c>
    </row>
    <row r="556" spans="1:22" x14ac:dyDescent="0.25">
      <c r="A556" s="264" t="s">
        <v>1263</v>
      </c>
      <c r="B556" s="265">
        <v>4433</v>
      </c>
      <c r="C556" s="266">
        <v>197653</v>
      </c>
      <c r="D556" s="266">
        <v>0</v>
      </c>
      <c r="E556" s="266">
        <v>120.96266829865361</v>
      </c>
      <c r="F556" s="266">
        <v>0</v>
      </c>
      <c r="G556" s="266">
        <v>109.38</v>
      </c>
      <c r="H556" s="266">
        <v>0</v>
      </c>
      <c r="I556" s="267" t="s">
        <v>692</v>
      </c>
      <c r="J556" s="267" t="s">
        <v>693</v>
      </c>
      <c r="K556" s="267" t="s">
        <v>692</v>
      </c>
      <c r="L556" s="267" t="s">
        <v>693</v>
      </c>
      <c r="M556" s="267" t="s">
        <v>694</v>
      </c>
      <c r="N556" s="267"/>
      <c r="O556" s="267" t="s">
        <v>686</v>
      </c>
      <c r="P556" s="267" t="s">
        <v>687</v>
      </c>
      <c r="Q556" s="267" t="s">
        <v>712</v>
      </c>
      <c r="R556" s="248" t="s">
        <v>1263</v>
      </c>
      <c r="S556" s="248" t="s">
        <v>1264</v>
      </c>
      <c r="T556" s="248" t="s">
        <v>689</v>
      </c>
      <c r="U556" s="248">
        <v>4955</v>
      </c>
      <c r="V556" s="248" t="s">
        <v>690</v>
      </c>
    </row>
  </sheetData>
  <autoFilter ref="A4:V556">
    <sortState ref="A3:AE554">
      <sortCondition ref="A2:A554"/>
    </sortState>
  </autoFilter>
  <pageMargins left="0.75" right="0.75" top="1" bottom="1" header="0.5" footer="0.5"/>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56"/>
  <sheetViews>
    <sheetView topLeftCell="C1" zoomScale="80" zoomScaleNormal="80" workbookViewId="0">
      <selection activeCell="C1" sqref="C1:C3"/>
    </sheetView>
  </sheetViews>
  <sheetFormatPr defaultRowHeight="12.75" x14ac:dyDescent="0.2"/>
  <cols>
    <col min="1" max="1" width="18.5703125" style="77" customWidth="1"/>
    <col min="2" max="2" width="11.7109375" style="77" customWidth="1"/>
    <col min="3" max="3" width="14" style="77" customWidth="1"/>
    <col min="4" max="4" width="10.42578125" style="77" customWidth="1"/>
    <col min="5" max="9" width="10.28515625" style="77" customWidth="1"/>
    <col min="10" max="10" width="9.140625" style="77"/>
    <col min="11" max="11" width="11.28515625" style="77" customWidth="1"/>
    <col min="12" max="12" width="13.140625" style="77" customWidth="1"/>
    <col min="13" max="13" width="14" style="77" customWidth="1"/>
    <col min="14" max="22" width="9.140625" style="77"/>
    <col min="23" max="23" width="10.28515625" style="77" customWidth="1"/>
    <col min="24" max="24" width="11.140625" style="77" customWidth="1"/>
    <col min="25" max="16384" width="9.140625" style="77"/>
  </cols>
  <sheetData>
    <row r="1" spans="1:24" ht="18" x14ac:dyDescent="0.25">
      <c r="C1" s="328" t="s">
        <v>528</v>
      </c>
    </row>
    <row r="2" spans="1:24" ht="18" x14ac:dyDescent="0.25">
      <c r="C2" s="328" t="s">
        <v>1377</v>
      </c>
    </row>
    <row r="3" spans="1:24" ht="18" x14ac:dyDescent="0.25">
      <c r="C3" s="328" t="s">
        <v>1374</v>
      </c>
    </row>
    <row r="4" spans="1:24" ht="135" x14ac:dyDescent="0.25">
      <c r="A4" s="269" t="s">
        <v>661</v>
      </c>
      <c r="B4" s="270" t="s">
        <v>662</v>
      </c>
      <c r="C4" s="271" t="s">
        <v>1303</v>
      </c>
      <c r="D4" s="272" t="s">
        <v>1304</v>
      </c>
      <c r="E4" s="271" t="s">
        <v>1305</v>
      </c>
      <c r="F4" s="271" t="s">
        <v>1306</v>
      </c>
      <c r="G4" s="271" t="s">
        <v>337</v>
      </c>
      <c r="H4" s="271" t="s">
        <v>1307</v>
      </c>
      <c r="I4" s="271" t="s">
        <v>1308</v>
      </c>
      <c r="J4" s="285" t="s">
        <v>1308</v>
      </c>
      <c r="K4" s="285" t="s">
        <v>1309</v>
      </c>
      <c r="L4" s="286" t="s">
        <v>1310</v>
      </c>
      <c r="M4" s="286" t="s">
        <v>1311</v>
      </c>
      <c r="N4" s="286" t="s">
        <v>1312</v>
      </c>
      <c r="O4" s="286" t="s">
        <v>1313</v>
      </c>
      <c r="P4" s="286" t="s">
        <v>1314</v>
      </c>
      <c r="Q4" s="286" t="s">
        <v>1315</v>
      </c>
      <c r="R4" s="286" t="s">
        <v>1316</v>
      </c>
      <c r="S4" s="287" t="s">
        <v>1317</v>
      </c>
      <c r="T4" s="287" t="s">
        <v>1318</v>
      </c>
      <c r="U4" s="288" t="s">
        <v>1319</v>
      </c>
      <c r="V4" s="287" t="s">
        <v>1320</v>
      </c>
      <c r="W4" s="287" t="s">
        <v>1321</v>
      </c>
      <c r="X4" s="289" t="s">
        <v>1322</v>
      </c>
    </row>
    <row r="5" spans="1:24" ht="15" x14ac:dyDescent="0.25">
      <c r="A5" s="301" t="s">
        <v>1244</v>
      </c>
      <c r="B5" s="302">
        <v>802</v>
      </c>
      <c r="C5" s="303">
        <v>4449.4799999999996</v>
      </c>
      <c r="D5" s="303">
        <v>4.51</v>
      </c>
      <c r="E5" s="303">
        <v>580.87</v>
      </c>
      <c r="F5" s="302">
        <v>986.58093126385802</v>
      </c>
      <c r="G5" s="302">
        <v>7.6600272005784422</v>
      </c>
      <c r="H5" s="304">
        <v>7.7642157453474961E-3</v>
      </c>
      <c r="I5" s="305"/>
      <c r="J5" s="306">
        <v>0.49089722057482321</v>
      </c>
      <c r="K5" s="79">
        <v>985</v>
      </c>
      <c r="L5" s="79" t="s">
        <v>1323</v>
      </c>
      <c r="M5" s="79" t="s">
        <v>661</v>
      </c>
      <c r="N5" s="79" t="s">
        <v>1324</v>
      </c>
      <c r="O5" s="79" t="s">
        <v>686</v>
      </c>
      <c r="P5" s="79" t="s">
        <v>1325</v>
      </c>
      <c r="Q5" s="79" t="s">
        <v>687</v>
      </c>
      <c r="R5" s="79" t="s">
        <v>1326</v>
      </c>
      <c r="S5" s="79" t="s">
        <v>707</v>
      </c>
      <c r="T5" s="79">
        <v>0</v>
      </c>
      <c r="U5" s="79" t="s">
        <v>1301</v>
      </c>
      <c r="V5" s="79" t="s">
        <v>1301</v>
      </c>
      <c r="W5" s="79">
        <v>0</v>
      </c>
      <c r="X5" s="306">
        <v>0.49089722057482321</v>
      </c>
    </row>
    <row r="6" spans="1:24" ht="15" x14ac:dyDescent="0.25">
      <c r="A6" s="301" t="s">
        <v>4</v>
      </c>
      <c r="B6" s="302">
        <v>1343</v>
      </c>
      <c r="C6" s="303">
        <v>11749.7</v>
      </c>
      <c r="D6" s="303">
        <v>0</v>
      </c>
      <c r="E6" s="303">
        <v>0</v>
      </c>
      <c r="F6" s="302"/>
      <c r="G6" s="302"/>
      <c r="H6" s="304"/>
      <c r="I6" s="305"/>
      <c r="J6" s="306">
        <v>0.37651093348632819</v>
      </c>
      <c r="K6" s="79">
        <v>288.75</v>
      </c>
      <c r="L6" s="79" t="s">
        <v>1323</v>
      </c>
      <c r="M6" s="79" t="s">
        <v>1324</v>
      </c>
      <c r="N6" s="79">
        <v>0</v>
      </c>
      <c r="O6" s="79" t="s">
        <v>686</v>
      </c>
      <c r="P6" s="79" t="s">
        <v>707</v>
      </c>
      <c r="Q6" s="79" t="s">
        <v>686</v>
      </c>
      <c r="R6" s="79" t="s">
        <v>1326</v>
      </c>
      <c r="S6" s="79" t="s">
        <v>1327</v>
      </c>
      <c r="T6" s="79">
        <v>0</v>
      </c>
      <c r="U6" s="79" t="s">
        <v>1301</v>
      </c>
      <c r="V6" s="79" t="s">
        <v>1301</v>
      </c>
      <c r="W6" s="79">
        <v>0</v>
      </c>
      <c r="X6" s="306">
        <v>0.37651093348632819</v>
      </c>
    </row>
    <row r="7" spans="1:24" ht="15" x14ac:dyDescent="0.25">
      <c r="A7" s="301" t="s">
        <v>1070</v>
      </c>
      <c r="B7" s="302">
        <v>900</v>
      </c>
      <c r="C7" s="303">
        <v>38953</v>
      </c>
      <c r="D7" s="303">
        <v>66.929553264604806</v>
      </c>
      <c r="E7" s="303">
        <v>247.98</v>
      </c>
      <c r="F7" s="302">
        <v>582</v>
      </c>
      <c r="G7" s="302">
        <v>157.08121622711511</v>
      </c>
      <c r="H7" s="304">
        <v>0.26989899695380604</v>
      </c>
      <c r="I7" s="305">
        <v>0.28999866415641556</v>
      </c>
      <c r="J7" s="306">
        <v>0.45145539906103288</v>
      </c>
      <c r="K7" s="79">
        <v>168.28</v>
      </c>
      <c r="L7" s="79" t="s">
        <v>1328</v>
      </c>
      <c r="M7" s="79" t="s">
        <v>1324</v>
      </c>
      <c r="N7" s="79" t="s">
        <v>1324</v>
      </c>
      <c r="O7" s="79" t="s">
        <v>686</v>
      </c>
      <c r="P7" s="79" t="s">
        <v>707</v>
      </c>
      <c r="Q7" s="79" t="s">
        <v>687</v>
      </c>
      <c r="R7" s="79">
        <v>0</v>
      </c>
      <c r="S7" s="79" t="s">
        <v>1329</v>
      </c>
      <c r="T7" s="79">
        <v>0</v>
      </c>
      <c r="U7" s="79">
        <v>580</v>
      </c>
      <c r="V7" s="79" t="s">
        <v>1301</v>
      </c>
      <c r="W7" s="79" t="s">
        <v>1330</v>
      </c>
      <c r="X7" s="306">
        <v>0.28999866415641556</v>
      </c>
    </row>
    <row r="8" spans="1:24" ht="15" x14ac:dyDescent="0.25">
      <c r="A8" s="301" t="s">
        <v>808</v>
      </c>
      <c r="B8" s="302">
        <v>57233</v>
      </c>
      <c r="C8" s="303">
        <v>0</v>
      </c>
      <c r="D8" s="303">
        <v>0</v>
      </c>
      <c r="E8" s="303">
        <v>0</v>
      </c>
      <c r="F8" s="302"/>
      <c r="G8" s="302"/>
      <c r="H8" s="304"/>
      <c r="I8" s="305"/>
      <c r="J8" s="306">
        <v>0.27244623179676147</v>
      </c>
      <c r="K8" s="79">
        <v>6151.4</v>
      </c>
      <c r="L8" s="79" t="s">
        <v>1328</v>
      </c>
      <c r="M8" s="79" t="s">
        <v>707</v>
      </c>
      <c r="N8" s="79">
        <v>0</v>
      </c>
      <c r="O8" s="79" t="s">
        <v>686</v>
      </c>
      <c r="P8" s="79" t="s">
        <v>1331</v>
      </c>
      <c r="Q8" s="79" t="s">
        <v>687</v>
      </c>
      <c r="R8" s="79" t="s">
        <v>1332</v>
      </c>
      <c r="S8" s="79" t="s">
        <v>1333</v>
      </c>
      <c r="T8" s="79">
        <v>0</v>
      </c>
      <c r="U8" s="79">
        <v>11500</v>
      </c>
      <c r="V8" s="79">
        <v>90</v>
      </c>
      <c r="W8" s="79" t="s">
        <v>1334</v>
      </c>
      <c r="X8" s="306">
        <v>0.27244623179676147</v>
      </c>
    </row>
    <row r="9" spans="1:24" ht="15" x14ac:dyDescent="0.25">
      <c r="A9" s="301" t="s">
        <v>1035</v>
      </c>
      <c r="B9" s="302">
        <v>32797</v>
      </c>
      <c r="C9" s="303">
        <v>0</v>
      </c>
      <c r="D9" s="303">
        <v>0</v>
      </c>
      <c r="E9" s="303">
        <v>0</v>
      </c>
      <c r="F9" s="302"/>
      <c r="G9" s="302"/>
      <c r="H9" s="304"/>
      <c r="I9" s="305"/>
      <c r="J9" s="306">
        <v>0.24230468526232346</v>
      </c>
      <c r="K9" s="79">
        <v>10701.51</v>
      </c>
      <c r="L9" s="79" t="s">
        <v>1335</v>
      </c>
      <c r="M9" s="79" t="s">
        <v>1324</v>
      </c>
      <c r="N9" s="79" t="s">
        <v>1324</v>
      </c>
      <c r="O9" s="79" t="s">
        <v>686</v>
      </c>
      <c r="P9" s="79" t="s">
        <v>1331</v>
      </c>
      <c r="Q9" s="79" t="s">
        <v>686</v>
      </c>
      <c r="R9" s="79" t="s">
        <v>1336</v>
      </c>
      <c r="S9" s="79" t="s">
        <v>1329</v>
      </c>
      <c r="T9" s="79">
        <v>0</v>
      </c>
      <c r="U9" s="79">
        <v>9141</v>
      </c>
      <c r="V9" s="79">
        <v>40</v>
      </c>
      <c r="W9" s="79">
        <v>0</v>
      </c>
      <c r="X9" s="306">
        <v>0.24230468526232346</v>
      </c>
    </row>
    <row r="10" spans="1:24" ht="15" x14ac:dyDescent="0.25">
      <c r="A10" s="301" t="s">
        <v>1204</v>
      </c>
      <c r="B10" s="302">
        <v>368</v>
      </c>
      <c r="C10" s="303">
        <v>13912.55</v>
      </c>
      <c r="D10" s="303">
        <v>10.97</v>
      </c>
      <c r="E10" s="303">
        <v>45</v>
      </c>
      <c r="F10" s="302">
        <v>1268.2360984503189</v>
      </c>
      <c r="G10" s="302">
        <v>309.16777777777776</v>
      </c>
      <c r="H10" s="304">
        <v>0.24377777777777779</v>
      </c>
      <c r="I10" s="305">
        <v>0.22881088429876045</v>
      </c>
      <c r="J10" s="306"/>
      <c r="K10" s="79">
        <v>0</v>
      </c>
      <c r="L10" s="79" t="s">
        <v>1323</v>
      </c>
      <c r="M10" s="79" t="s">
        <v>1324</v>
      </c>
      <c r="N10" s="79" t="s">
        <v>1324</v>
      </c>
      <c r="O10" s="79" t="s">
        <v>686</v>
      </c>
      <c r="P10" s="79" t="s">
        <v>707</v>
      </c>
      <c r="Q10" s="79" t="s">
        <v>686</v>
      </c>
      <c r="R10" s="79" t="s">
        <v>1326</v>
      </c>
      <c r="S10" s="79" t="s">
        <v>1327</v>
      </c>
      <c r="T10" s="79" t="s">
        <v>707</v>
      </c>
      <c r="U10" s="79">
        <v>1</v>
      </c>
      <c r="V10" s="79" t="s">
        <v>1301</v>
      </c>
      <c r="W10" s="79" t="s">
        <v>1337</v>
      </c>
      <c r="X10" s="306">
        <v>0.22881088429876045</v>
      </c>
    </row>
    <row r="11" spans="1:24" ht="15" x14ac:dyDescent="0.25">
      <c r="A11" s="301" t="s">
        <v>772</v>
      </c>
      <c r="B11" s="302">
        <v>17122</v>
      </c>
      <c r="C11" s="303">
        <v>149315</v>
      </c>
      <c r="D11" s="303">
        <v>59.73</v>
      </c>
      <c r="E11" s="303">
        <v>77.25</v>
      </c>
      <c r="F11" s="302">
        <v>2499.8325799430772</v>
      </c>
      <c r="G11" s="302">
        <v>1932.8802588996764</v>
      </c>
      <c r="H11" s="304">
        <v>0.77320388349514557</v>
      </c>
      <c r="I11" s="305">
        <v>0.23989422242465214</v>
      </c>
      <c r="J11" s="306">
        <v>0.22829618012770247</v>
      </c>
      <c r="K11" s="79">
        <v>2038</v>
      </c>
      <c r="L11" s="79" t="s">
        <v>1338</v>
      </c>
      <c r="M11" s="79" t="s">
        <v>1339</v>
      </c>
      <c r="N11" s="79" t="s">
        <v>1324</v>
      </c>
      <c r="O11" s="79" t="s">
        <v>687</v>
      </c>
      <c r="P11" s="79" t="s">
        <v>1331</v>
      </c>
      <c r="Q11" s="79" t="s">
        <v>687</v>
      </c>
      <c r="R11" s="79" t="s">
        <v>1340</v>
      </c>
      <c r="S11" s="79" t="s">
        <v>1341</v>
      </c>
      <c r="T11" s="79">
        <v>0</v>
      </c>
      <c r="U11" s="79">
        <v>2500</v>
      </c>
      <c r="V11" s="79" t="s">
        <v>1301</v>
      </c>
      <c r="W11" s="79" t="s">
        <v>1330</v>
      </c>
      <c r="X11" s="306">
        <v>0.22829618012770247</v>
      </c>
    </row>
    <row r="12" spans="1:24" ht="15" x14ac:dyDescent="0.25">
      <c r="A12" s="301" t="s">
        <v>1086</v>
      </c>
      <c r="B12" s="302">
        <v>13124</v>
      </c>
      <c r="C12" s="303">
        <v>57411.9</v>
      </c>
      <c r="D12" s="303">
        <v>7.47</v>
      </c>
      <c r="E12" s="303">
        <v>38.979999999999997</v>
      </c>
      <c r="F12" s="302">
        <v>7685.6626506024104</v>
      </c>
      <c r="G12" s="302">
        <v>1472.8553104155978</v>
      </c>
      <c r="H12" s="304">
        <v>0.19163673678809645</v>
      </c>
      <c r="I12" s="305">
        <v>0.27676523450932561</v>
      </c>
      <c r="J12" s="306">
        <v>0.2238927265339293</v>
      </c>
      <c r="K12" s="79">
        <v>1102</v>
      </c>
      <c r="L12" s="79" t="s">
        <v>1328</v>
      </c>
      <c r="M12" s="79" t="s">
        <v>1339</v>
      </c>
      <c r="N12" s="79">
        <v>0</v>
      </c>
      <c r="O12" s="79">
        <v>0</v>
      </c>
      <c r="P12" s="79" t="s">
        <v>1331</v>
      </c>
      <c r="Q12" s="79" t="s">
        <v>687</v>
      </c>
      <c r="R12" s="79" t="s">
        <v>1326</v>
      </c>
      <c r="S12" s="79" t="s">
        <v>1327</v>
      </c>
      <c r="T12" s="79">
        <v>0</v>
      </c>
      <c r="U12" s="79">
        <v>6500</v>
      </c>
      <c r="V12" s="79">
        <v>35</v>
      </c>
      <c r="W12" s="79" t="s">
        <v>1342</v>
      </c>
      <c r="X12" s="306">
        <v>0.2238927265339293</v>
      </c>
    </row>
    <row r="13" spans="1:24" ht="15" x14ac:dyDescent="0.25">
      <c r="A13" s="301" t="s">
        <v>799</v>
      </c>
      <c r="B13" s="302">
        <v>135234</v>
      </c>
      <c r="C13" s="303">
        <v>1098185.23</v>
      </c>
      <c r="D13" s="303">
        <v>25.06</v>
      </c>
      <c r="E13" s="303">
        <v>98.57</v>
      </c>
      <c r="F13" s="302">
        <v>43822.235833998406</v>
      </c>
      <c r="G13" s="302">
        <v>11141.171045957188</v>
      </c>
      <c r="H13" s="304">
        <v>0.25423556863142943</v>
      </c>
      <c r="I13" s="305">
        <v>0.26847902529557593</v>
      </c>
      <c r="J13" s="306">
        <v>0.22318659264472071</v>
      </c>
      <c r="K13" s="79">
        <v>8563</v>
      </c>
      <c r="L13" s="79" t="s">
        <v>1328</v>
      </c>
      <c r="M13" s="79" t="s">
        <v>661</v>
      </c>
      <c r="N13" s="79">
        <v>0</v>
      </c>
      <c r="O13" s="79">
        <v>0</v>
      </c>
      <c r="P13" s="79" t="s">
        <v>1343</v>
      </c>
      <c r="Q13" s="79" t="s">
        <v>687</v>
      </c>
      <c r="R13" s="79" t="s">
        <v>1344</v>
      </c>
      <c r="S13" s="79" t="s">
        <v>1329</v>
      </c>
      <c r="T13" s="79">
        <v>0</v>
      </c>
      <c r="U13" s="79">
        <v>41000</v>
      </c>
      <c r="V13" s="79">
        <v>72</v>
      </c>
      <c r="W13" s="79" t="s">
        <v>1345</v>
      </c>
      <c r="X13" s="306">
        <v>0.22318659264472071</v>
      </c>
    </row>
    <row r="14" spans="1:24" ht="15" x14ac:dyDescent="0.25">
      <c r="A14" s="301" t="s">
        <v>1240</v>
      </c>
      <c r="B14" s="302">
        <v>1299</v>
      </c>
      <c r="C14" s="303">
        <v>6000</v>
      </c>
      <c r="D14" s="303">
        <v>10.34</v>
      </c>
      <c r="E14" s="303">
        <v>6000</v>
      </c>
      <c r="F14" s="302">
        <v>580.27079303675055</v>
      </c>
      <c r="G14" s="302">
        <v>1</v>
      </c>
      <c r="H14" s="304">
        <v>1.7233333333333332E-3</v>
      </c>
      <c r="I14" s="305">
        <v>0.21739130434782611</v>
      </c>
      <c r="J14" s="306"/>
      <c r="K14" s="79">
        <v>0</v>
      </c>
      <c r="L14" s="79">
        <v>0</v>
      </c>
      <c r="M14" s="79">
        <v>0</v>
      </c>
      <c r="N14" s="79">
        <v>0</v>
      </c>
      <c r="O14" s="79">
        <v>0</v>
      </c>
      <c r="P14" s="79">
        <v>0</v>
      </c>
      <c r="Q14" s="79">
        <v>0</v>
      </c>
      <c r="R14" s="79">
        <v>0</v>
      </c>
      <c r="S14" s="79" t="s">
        <v>1346</v>
      </c>
      <c r="T14" s="79">
        <v>0</v>
      </c>
      <c r="U14" s="79" t="s">
        <v>1301</v>
      </c>
      <c r="V14" s="79" t="s">
        <v>1301</v>
      </c>
      <c r="W14" s="79">
        <v>0</v>
      </c>
      <c r="X14" s="306">
        <v>0.21739130434782611</v>
      </c>
    </row>
    <row r="15" spans="1:24" ht="15" x14ac:dyDescent="0.25">
      <c r="A15" s="301" t="s">
        <v>1040</v>
      </c>
      <c r="B15" s="302">
        <v>18576</v>
      </c>
      <c r="C15" s="303">
        <v>186217.5</v>
      </c>
      <c r="D15" s="303">
        <v>43.41</v>
      </c>
      <c r="E15" s="303">
        <v>258.66000000000003</v>
      </c>
      <c r="F15" s="302">
        <v>4289.7373876986876</v>
      </c>
      <c r="G15" s="302">
        <v>719.93157040129893</v>
      </c>
      <c r="H15" s="304">
        <v>0.1678264903734632</v>
      </c>
      <c r="I15" s="305"/>
      <c r="J15" s="306">
        <v>0.21302210965842974</v>
      </c>
      <c r="K15" s="79">
        <v>778.01</v>
      </c>
      <c r="L15" s="79" t="s">
        <v>1328</v>
      </c>
      <c r="M15" s="79" t="s">
        <v>1324</v>
      </c>
      <c r="N15" s="79">
        <v>0</v>
      </c>
      <c r="O15" s="79">
        <v>0</v>
      </c>
      <c r="P15" s="79" t="s">
        <v>1331</v>
      </c>
      <c r="Q15" s="79" t="s">
        <v>686</v>
      </c>
      <c r="R15" s="79" t="s">
        <v>1344</v>
      </c>
      <c r="S15" s="79" t="s">
        <v>1329</v>
      </c>
      <c r="T15" s="79">
        <v>0</v>
      </c>
      <c r="U15" s="79">
        <v>3980</v>
      </c>
      <c r="V15" s="79">
        <v>62</v>
      </c>
      <c r="W15" s="79" t="s">
        <v>1347</v>
      </c>
      <c r="X15" s="306">
        <v>0.21302210965842974</v>
      </c>
    </row>
    <row r="16" spans="1:24" ht="15" x14ac:dyDescent="0.25">
      <c r="A16" s="301" t="s">
        <v>1061</v>
      </c>
      <c r="B16" s="302">
        <v>4245</v>
      </c>
      <c r="C16" s="303">
        <v>23000</v>
      </c>
      <c r="D16" s="303">
        <v>0</v>
      </c>
      <c r="E16" s="303">
        <v>0</v>
      </c>
      <c r="F16" s="302"/>
      <c r="G16" s="302"/>
      <c r="H16" s="304"/>
      <c r="I16" s="305"/>
      <c r="J16" s="306">
        <v>0.20833333333333334</v>
      </c>
      <c r="K16" s="79">
        <v>1000</v>
      </c>
      <c r="L16" s="79" t="s">
        <v>1328</v>
      </c>
      <c r="M16" s="79" t="s">
        <v>661</v>
      </c>
      <c r="N16" s="79" t="s">
        <v>1324</v>
      </c>
      <c r="O16" s="79" t="s">
        <v>686</v>
      </c>
      <c r="P16" s="79" t="s">
        <v>1343</v>
      </c>
      <c r="Q16" s="79" t="s">
        <v>687</v>
      </c>
      <c r="R16" s="79" t="s">
        <v>1326</v>
      </c>
      <c r="S16" s="79" t="s">
        <v>1327</v>
      </c>
      <c r="T16" s="79">
        <v>0</v>
      </c>
      <c r="U16" s="79" t="s">
        <v>1301</v>
      </c>
      <c r="V16" s="79" t="s">
        <v>1301</v>
      </c>
      <c r="W16" s="79">
        <v>0</v>
      </c>
      <c r="X16" s="306">
        <v>0.20833333333333334</v>
      </c>
    </row>
    <row r="17" spans="1:24" ht="15" x14ac:dyDescent="0.25">
      <c r="A17" s="301" t="s">
        <v>927</v>
      </c>
      <c r="B17" s="302">
        <v>13137</v>
      </c>
      <c r="C17" s="303">
        <v>185473.92000000001</v>
      </c>
      <c r="D17" s="303">
        <v>39.53</v>
      </c>
      <c r="E17" s="303">
        <v>167.49</v>
      </c>
      <c r="F17" s="302">
        <v>4691.9787503162161</v>
      </c>
      <c r="G17" s="302">
        <v>1107.3730969013075</v>
      </c>
      <c r="H17" s="304">
        <v>0.23601409039345628</v>
      </c>
      <c r="I17" s="305">
        <v>0.2218161919783895</v>
      </c>
      <c r="J17" s="306">
        <v>0.20684688402018037</v>
      </c>
      <c r="K17" s="79">
        <v>1082.8</v>
      </c>
      <c r="L17" s="79" t="s">
        <v>1348</v>
      </c>
      <c r="M17" s="79" t="s">
        <v>1324</v>
      </c>
      <c r="N17" s="79" t="s">
        <v>1324</v>
      </c>
      <c r="O17" s="79" t="s">
        <v>686</v>
      </c>
      <c r="P17" s="79" t="s">
        <v>1331</v>
      </c>
      <c r="Q17" s="79" t="s">
        <v>687</v>
      </c>
      <c r="R17" s="79" t="s">
        <v>707</v>
      </c>
      <c r="S17" s="79" t="s">
        <v>1329</v>
      </c>
      <c r="T17" s="79">
        <v>0</v>
      </c>
      <c r="U17" s="79">
        <v>4500</v>
      </c>
      <c r="V17" s="79">
        <v>90</v>
      </c>
      <c r="W17" s="79">
        <v>0</v>
      </c>
      <c r="X17" s="306">
        <v>0.20684688402018037</v>
      </c>
    </row>
    <row r="18" spans="1:24" ht="15" x14ac:dyDescent="0.25">
      <c r="A18" s="301" t="s">
        <v>775</v>
      </c>
      <c r="B18" s="302">
        <v>7609</v>
      </c>
      <c r="C18" s="303">
        <v>94200</v>
      </c>
      <c r="D18" s="303">
        <v>38.11</v>
      </c>
      <c r="E18" s="303">
        <v>138.38</v>
      </c>
      <c r="F18" s="302">
        <v>2471.7921805300448</v>
      </c>
      <c r="G18" s="302">
        <v>680.73421014597488</v>
      </c>
      <c r="H18" s="304">
        <v>0.27540106951871657</v>
      </c>
      <c r="I18" s="305">
        <v>0.18754590661316717</v>
      </c>
      <c r="J18" s="306">
        <v>0.20219275879653237</v>
      </c>
      <c r="K18" s="79">
        <v>793</v>
      </c>
      <c r="L18" s="79" t="s">
        <v>1328</v>
      </c>
      <c r="M18" s="79" t="s">
        <v>1339</v>
      </c>
      <c r="N18" s="79" t="s">
        <v>1324</v>
      </c>
      <c r="O18" s="79" t="s">
        <v>686</v>
      </c>
      <c r="P18" s="79" t="s">
        <v>1331</v>
      </c>
      <c r="Q18" s="79" t="s">
        <v>687</v>
      </c>
      <c r="R18" s="79">
        <v>0</v>
      </c>
      <c r="S18" s="79" t="s">
        <v>1329</v>
      </c>
      <c r="T18" s="79">
        <v>0</v>
      </c>
      <c r="U18" s="79">
        <v>2680</v>
      </c>
      <c r="V18" s="79">
        <v>63</v>
      </c>
      <c r="W18" s="79">
        <v>0</v>
      </c>
      <c r="X18" s="306">
        <v>0.20219275879653237</v>
      </c>
    </row>
    <row r="19" spans="1:24" ht="15" x14ac:dyDescent="0.25">
      <c r="A19" s="301" t="s">
        <v>1166</v>
      </c>
      <c r="B19" s="302">
        <v>2714</v>
      </c>
      <c r="C19" s="303">
        <v>101266</v>
      </c>
      <c r="D19" s="303">
        <v>42.282254697286014</v>
      </c>
      <c r="E19" s="303">
        <v>197.94</v>
      </c>
      <c r="F19" s="302">
        <v>2395</v>
      </c>
      <c r="G19" s="302">
        <v>511.59947458825906</v>
      </c>
      <c r="H19" s="304">
        <v>0.21361147164436703</v>
      </c>
      <c r="I19" s="305">
        <v>0.20930081818171178</v>
      </c>
      <c r="J19" s="306">
        <v>0.2017921146953405</v>
      </c>
      <c r="K19" s="79">
        <v>563</v>
      </c>
      <c r="L19" s="79" t="s">
        <v>1328</v>
      </c>
      <c r="M19" s="79" t="s">
        <v>1324</v>
      </c>
      <c r="N19" s="79" t="s">
        <v>1324</v>
      </c>
      <c r="O19" s="79" t="s">
        <v>686</v>
      </c>
      <c r="P19" s="79" t="s">
        <v>707</v>
      </c>
      <c r="Q19" s="79">
        <v>0</v>
      </c>
      <c r="R19" s="79">
        <v>0</v>
      </c>
      <c r="S19" s="79" t="s">
        <v>1329</v>
      </c>
      <c r="T19" s="79">
        <v>0</v>
      </c>
      <c r="U19" s="79">
        <v>2388</v>
      </c>
      <c r="V19" s="79">
        <v>90</v>
      </c>
      <c r="W19" s="79" t="s">
        <v>1349</v>
      </c>
      <c r="X19" s="306">
        <v>0.2017921146953405</v>
      </c>
    </row>
    <row r="20" spans="1:24" ht="15" x14ac:dyDescent="0.25">
      <c r="A20" s="301" t="s">
        <v>1247</v>
      </c>
      <c r="B20" s="302">
        <v>3413</v>
      </c>
      <c r="C20" s="303">
        <v>56649.1</v>
      </c>
      <c r="D20" s="303">
        <v>39.79</v>
      </c>
      <c r="E20" s="303">
        <v>172.18</v>
      </c>
      <c r="F20" s="302">
        <v>1423.7019351595877</v>
      </c>
      <c r="G20" s="302">
        <v>329.01091880590076</v>
      </c>
      <c r="H20" s="304">
        <v>0.23109536531536762</v>
      </c>
      <c r="I20" s="305">
        <v>0.22559147223350753</v>
      </c>
      <c r="J20" s="306">
        <v>0.2011651436332893</v>
      </c>
      <c r="K20" s="79">
        <v>435.43</v>
      </c>
      <c r="L20" s="79" t="s">
        <v>1350</v>
      </c>
      <c r="M20" s="79" t="s">
        <v>661</v>
      </c>
      <c r="N20" s="79">
        <v>0</v>
      </c>
      <c r="O20" s="79" t="s">
        <v>686</v>
      </c>
      <c r="P20" s="79" t="s">
        <v>1325</v>
      </c>
      <c r="Q20" s="79" t="s">
        <v>687</v>
      </c>
      <c r="R20" s="79" t="s">
        <v>1336</v>
      </c>
      <c r="S20" s="79" t="s">
        <v>1329</v>
      </c>
      <c r="T20" s="79">
        <v>0</v>
      </c>
      <c r="U20" s="79">
        <v>530</v>
      </c>
      <c r="V20" s="79">
        <v>33.799999999999997</v>
      </c>
      <c r="W20" s="79" t="s">
        <v>1330</v>
      </c>
      <c r="X20" s="306">
        <v>0.2011651436332893</v>
      </c>
    </row>
    <row r="21" spans="1:24" ht="15" x14ac:dyDescent="0.25">
      <c r="A21" s="301" t="s">
        <v>1008</v>
      </c>
      <c r="B21" s="302">
        <v>27198</v>
      </c>
      <c r="C21" s="303">
        <v>191111</v>
      </c>
      <c r="D21" s="303">
        <v>33.67</v>
      </c>
      <c r="E21" s="303">
        <v>194.71</v>
      </c>
      <c r="F21" s="302">
        <v>5676.002376002376</v>
      </c>
      <c r="G21" s="302">
        <v>981.51610086795745</v>
      </c>
      <c r="H21" s="304">
        <v>0.17292383544758871</v>
      </c>
      <c r="I21" s="305">
        <v>0.10636086098357141</v>
      </c>
      <c r="J21" s="306">
        <v>0.187827412134489</v>
      </c>
      <c r="K21" s="79">
        <v>1972</v>
      </c>
      <c r="L21" s="79" t="s">
        <v>1335</v>
      </c>
      <c r="M21" s="79" t="s">
        <v>1324</v>
      </c>
      <c r="N21" s="79">
        <v>0</v>
      </c>
      <c r="O21" s="79">
        <v>0</v>
      </c>
      <c r="P21" s="79" t="s">
        <v>1331</v>
      </c>
      <c r="Q21" s="79" t="s">
        <v>687</v>
      </c>
      <c r="R21" s="79">
        <v>0</v>
      </c>
      <c r="S21" s="79" t="s">
        <v>1329</v>
      </c>
      <c r="T21" s="79">
        <v>0</v>
      </c>
      <c r="U21" s="79">
        <v>8611</v>
      </c>
      <c r="V21" s="79">
        <v>55</v>
      </c>
      <c r="W21" s="79">
        <v>0</v>
      </c>
      <c r="X21" s="306">
        <v>0.187827412134489</v>
      </c>
    </row>
    <row r="22" spans="1:24" ht="15" x14ac:dyDescent="0.25">
      <c r="A22" s="301" t="s">
        <v>713</v>
      </c>
      <c r="B22" s="302">
        <v>37476</v>
      </c>
      <c r="C22" s="303">
        <v>309030</v>
      </c>
      <c r="D22" s="303">
        <v>25.98</v>
      </c>
      <c r="E22" s="303">
        <v>105.72</v>
      </c>
      <c r="F22" s="302">
        <v>11894.919168591225</v>
      </c>
      <c r="G22" s="302">
        <v>2923.0987514188423</v>
      </c>
      <c r="H22" s="304">
        <v>0.24574347332576618</v>
      </c>
      <c r="I22" s="305">
        <v>0.18720504351901696</v>
      </c>
      <c r="J22" s="306"/>
      <c r="K22" s="79">
        <v>2650.13</v>
      </c>
      <c r="L22" s="79" t="s">
        <v>1328</v>
      </c>
      <c r="M22" s="79" t="s">
        <v>661</v>
      </c>
      <c r="N22" s="79" t="s">
        <v>1324</v>
      </c>
      <c r="O22" s="79" t="s">
        <v>686</v>
      </c>
      <c r="P22" s="79" t="s">
        <v>1331</v>
      </c>
      <c r="Q22" s="79" t="s">
        <v>687</v>
      </c>
      <c r="R22" s="79" t="s">
        <v>1344</v>
      </c>
      <c r="S22" s="79" t="s">
        <v>1341</v>
      </c>
      <c r="T22" s="79">
        <v>0</v>
      </c>
      <c r="U22" s="79">
        <v>11706</v>
      </c>
      <c r="V22" s="79" t="s">
        <v>1301</v>
      </c>
      <c r="W22" s="79" t="s">
        <v>1351</v>
      </c>
      <c r="X22" s="305">
        <v>0.18720504351901696</v>
      </c>
    </row>
    <row r="23" spans="1:24" ht="15" x14ac:dyDescent="0.25">
      <c r="A23" s="301" t="s">
        <v>1019</v>
      </c>
      <c r="B23" s="302">
        <v>11393</v>
      </c>
      <c r="C23" s="303">
        <v>128392.1</v>
      </c>
      <c r="D23" s="303">
        <v>31</v>
      </c>
      <c r="E23" s="303">
        <v>177</v>
      </c>
      <c r="F23" s="302">
        <v>4141.6806451612902</v>
      </c>
      <c r="G23" s="302">
        <v>725.3790960451978</v>
      </c>
      <c r="H23" s="304">
        <v>0.17514124293785313</v>
      </c>
      <c r="I23" s="305">
        <v>0.18832264123442705</v>
      </c>
      <c r="J23" s="306">
        <v>0.18577799515117094</v>
      </c>
      <c r="K23" s="79">
        <v>706.51</v>
      </c>
      <c r="L23" s="79" t="s">
        <v>1328</v>
      </c>
      <c r="M23" s="79" t="s">
        <v>1324</v>
      </c>
      <c r="N23" s="79">
        <v>0</v>
      </c>
      <c r="O23" s="79">
        <v>0</v>
      </c>
      <c r="P23" s="79" t="s">
        <v>1343</v>
      </c>
      <c r="Q23" s="79" t="s">
        <v>686</v>
      </c>
      <c r="R23" s="79" t="s">
        <v>707</v>
      </c>
      <c r="S23" s="79" t="s">
        <v>1329</v>
      </c>
      <c r="T23" s="79">
        <v>0</v>
      </c>
      <c r="U23" s="79">
        <v>4077</v>
      </c>
      <c r="V23" s="79">
        <v>60</v>
      </c>
      <c r="W23" s="79" t="s">
        <v>1337</v>
      </c>
      <c r="X23" s="306">
        <v>0.18577799515117094</v>
      </c>
    </row>
    <row r="24" spans="1:24" ht="15" x14ac:dyDescent="0.25">
      <c r="A24" s="301" t="s">
        <v>716</v>
      </c>
      <c r="B24" s="302">
        <v>11415</v>
      </c>
      <c r="C24" s="303">
        <v>102434</v>
      </c>
      <c r="D24" s="303">
        <v>36.270000000000003</v>
      </c>
      <c r="E24" s="303">
        <v>130.32</v>
      </c>
      <c r="F24" s="302">
        <v>2824.2073338847531</v>
      </c>
      <c r="G24" s="302">
        <v>786.01903007980366</v>
      </c>
      <c r="H24" s="304">
        <v>0.27831491712707185</v>
      </c>
      <c r="I24" s="305">
        <v>0.22704321264782179</v>
      </c>
      <c r="J24" s="306">
        <v>0.18215507411630558</v>
      </c>
      <c r="K24" s="79">
        <v>639</v>
      </c>
      <c r="L24" s="79" t="s">
        <v>1352</v>
      </c>
      <c r="M24" s="79" t="s">
        <v>1324</v>
      </c>
      <c r="N24" s="79" t="s">
        <v>1324</v>
      </c>
      <c r="O24" s="79" t="s">
        <v>687</v>
      </c>
      <c r="P24" s="79" t="s">
        <v>1343</v>
      </c>
      <c r="Q24" s="79" t="s">
        <v>687</v>
      </c>
      <c r="R24" s="79" t="s">
        <v>1336</v>
      </c>
      <c r="S24" s="79" t="s">
        <v>1329</v>
      </c>
      <c r="T24" s="79">
        <v>0</v>
      </c>
      <c r="U24" s="79">
        <v>3808</v>
      </c>
      <c r="V24" s="79">
        <v>65</v>
      </c>
      <c r="W24" s="79">
        <v>0</v>
      </c>
      <c r="X24" s="306">
        <v>0.18215507411630558</v>
      </c>
    </row>
    <row r="25" spans="1:24" ht="15" x14ac:dyDescent="0.25">
      <c r="A25" s="301" t="s">
        <v>1101</v>
      </c>
      <c r="B25" s="302">
        <v>403892</v>
      </c>
      <c r="C25" s="303">
        <v>6013269.9400000004</v>
      </c>
      <c r="D25" s="303">
        <v>34.619999999999997</v>
      </c>
      <c r="E25" s="303">
        <v>265.72000000000003</v>
      </c>
      <c r="F25" s="302">
        <v>173693.52801848645</v>
      </c>
      <c r="G25" s="302">
        <v>22630.099126900495</v>
      </c>
      <c r="H25" s="304">
        <v>0.13028752069847957</v>
      </c>
      <c r="I25" s="305">
        <v>0.14538402841791886</v>
      </c>
      <c r="J25" s="306">
        <v>0.18213077790304397</v>
      </c>
      <c r="K25" s="79">
        <v>19386</v>
      </c>
      <c r="L25" s="79" t="s">
        <v>1328</v>
      </c>
      <c r="M25" s="79" t="s">
        <v>661</v>
      </c>
      <c r="N25" s="79">
        <v>0</v>
      </c>
      <c r="O25" s="79">
        <v>0</v>
      </c>
      <c r="P25" s="79" t="s">
        <v>1331</v>
      </c>
      <c r="Q25" s="79" t="s">
        <v>687</v>
      </c>
      <c r="R25" s="79" t="s">
        <v>1326</v>
      </c>
      <c r="S25" s="79" t="s">
        <v>1329</v>
      </c>
      <c r="T25" s="79">
        <v>0</v>
      </c>
      <c r="U25" s="79">
        <v>111402</v>
      </c>
      <c r="V25" s="79">
        <v>80</v>
      </c>
      <c r="W25" s="79" t="s">
        <v>1345</v>
      </c>
      <c r="X25" s="306">
        <v>0.18213077790304397</v>
      </c>
    </row>
    <row r="26" spans="1:24" ht="15" x14ac:dyDescent="0.25">
      <c r="A26" s="301" t="s">
        <v>174</v>
      </c>
      <c r="B26" s="302">
        <v>999</v>
      </c>
      <c r="C26" s="303">
        <v>9320</v>
      </c>
      <c r="D26" s="303">
        <v>0</v>
      </c>
      <c r="E26" s="303">
        <v>107</v>
      </c>
      <c r="F26" s="302"/>
      <c r="G26" s="302">
        <v>87.10280373831776</v>
      </c>
      <c r="H26" s="304"/>
      <c r="I26" s="305"/>
      <c r="J26" s="306">
        <v>0.18108882521489972</v>
      </c>
      <c r="K26" s="79">
        <v>94.8</v>
      </c>
      <c r="L26" s="79" t="s">
        <v>1323</v>
      </c>
      <c r="M26" s="79" t="s">
        <v>661</v>
      </c>
      <c r="N26" s="79" t="s">
        <v>1324</v>
      </c>
      <c r="O26" s="79" t="s">
        <v>687</v>
      </c>
      <c r="P26" s="79">
        <v>0</v>
      </c>
      <c r="Q26" s="79" t="s">
        <v>687</v>
      </c>
      <c r="R26" s="79" t="s">
        <v>1344</v>
      </c>
      <c r="S26" s="79" t="s">
        <v>1327</v>
      </c>
      <c r="T26" s="79">
        <v>0</v>
      </c>
      <c r="U26" s="79">
        <v>1</v>
      </c>
      <c r="V26" s="79">
        <v>45</v>
      </c>
      <c r="W26" s="79" t="s">
        <v>1353</v>
      </c>
      <c r="X26" s="306">
        <v>0.18108882521489972</v>
      </c>
    </row>
    <row r="27" spans="1:24" ht="15" x14ac:dyDescent="0.25">
      <c r="A27" s="301" t="s">
        <v>976</v>
      </c>
      <c r="B27" s="302">
        <v>2180</v>
      </c>
      <c r="C27" s="303">
        <v>14688</v>
      </c>
      <c r="D27" s="303">
        <v>12.24</v>
      </c>
      <c r="E27" s="303">
        <v>101.3</v>
      </c>
      <c r="F27" s="302">
        <v>1200</v>
      </c>
      <c r="G27" s="302">
        <v>144.99506416584404</v>
      </c>
      <c r="H27" s="304">
        <v>0.12082922013820337</v>
      </c>
      <c r="I27" s="305">
        <v>0.17834679514888949</v>
      </c>
      <c r="J27" s="306"/>
      <c r="K27" s="79">
        <v>0</v>
      </c>
      <c r="L27" s="79" t="s">
        <v>1328</v>
      </c>
      <c r="M27" s="79" t="s">
        <v>1324</v>
      </c>
      <c r="N27" s="79" t="s">
        <v>1324</v>
      </c>
      <c r="O27" s="79" t="s">
        <v>686</v>
      </c>
      <c r="P27" s="79" t="s">
        <v>1331</v>
      </c>
      <c r="Q27" s="79" t="s">
        <v>687</v>
      </c>
      <c r="R27" s="79">
        <v>0</v>
      </c>
      <c r="S27" s="79" t="s">
        <v>1329</v>
      </c>
      <c r="T27" s="79">
        <v>0</v>
      </c>
      <c r="U27" s="79">
        <v>1200</v>
      </c>
      <c r="V27" s="79">
        <v>50</v>
      </c>
      <c r="W27" s="79" t="s">
        <v>1353</v>
      </c>
      <c r="X27" s="306">
        <v>0.17834679514888949</v>
      </c>
    </row>
    <row r="28" spans="1:24" ht="15" x14ac:dyDescent="0.25">
      <c r="A28" s="301" t="s">
        <v>1237</v>
      </c>
      <c r="B28" s="302">
        <v>5845</v>
      </c>
      <c r="C28" s="303">
        <v>94214</v>
      </c>
      <c r="D28" s="303">
        <v>4.26</v>
      </c>
      <c r="E28" s="303">
        <v>0</v>
      </c>
      <c r="F28" s="302">
        <v>22115.962441314554</v>
      </c>
      <c r="G28" s="302"/>
      <c r="H28" s="304"/>
      <c r="I28" s="305"/>
      <c r="J28" s="306">
        <v>0.17270788912579957</v>
      </c>
      <c r="K28" s="79">
        <v>243</v>
      </c>
      <c r="L28" s="79">
        <v>0</v>
      </c>
      <c r="M28" s="79">
        <v>0</v>
      </c>
      <c r="N28" s="79">
        <v>0</v>
      </c>
      <c r="O28" s="79">
        <v>0</v>
      </c>
      <c r="P28" s="79">
        <v>0</v>
      </c>
      <c r="Q28" s="79">
        <v>0</v>
      </c>
      <c r="R28" s="79">
        <v>0</v>
      </c>
      <c r="S28" s="79" t="s">
        <v>1346</v>
      </c>
      <c r="T28" s="79">
        <v>0</v>
      </c>
      <c r="U28" s="79">
        <v>1843</v>
      </c>
      <c r="V28" s="79">
        <v>50</v>
      </c>
      <c r="W28" s="79">
        <v>0</v>
      </c>
      <c r="X28" s="306">
        <v>0.17270788912579957</v>
      </c>
    </row>
    <row r="29" spans="1:24" ht="15" x14ac:dyDescent="0.25">
      <c r="A29" s="301" t="s">
        <v>817</v>
      </c>
      <c r="B29" s="302">
        <v>18627</v>
      </c>
      <c r="C29" s="303">
        <v>164134</v>
      </c>
      <c r="D29" s="303">
        <v>27.04</v>
      </c>
      <c r="E29" s="303">
        <v>151</v>
      </c>
      <c r="F29" s="302">
        <v>6070.044378698225</v>
      </c>
      <c r="G29" s="302">
        <v>1086.9801324503312</v>
      </c>
      <c r="H29" s="304">
        <v>0.1790728476821192</v>
      </c>
      <c r="I29" s="305"/>
      <c r="J29" s="306">
        <v>0.17079564818455892</v>
      </c>
      <c r="K29" s="79">
        <v>1303</v>
      </c>
      <c r="L29" s="79" t="s">
        <v>1354</v>
      </c>
      <c r="M29" s="79" t="s">
        <v>1324</v>
      </c>
      <c r="N29" s="79" t="s">
        <v>1324</v>
      </c>
      <c r="O29" s="79" t="s">
        <v>686</v>
      </c>
      <c r="P29" s="79" t="s">
        <v>1331</v>
      </c>
      <c r="Q29" s="79" t="s">
        <v>687</v>
      </c>
      <c r="R29" s="79" t="s">
        <v>1326</v>
      </c>
      <c r="S29" s="79" t="s">
        <v>707</v>
      </c>
      <c r="T29" s="79">
        <v>0</v>
      </c>
      <c r="U29" s="79">
        <v>5908</v>
      </c>
      <c r="V29" s="79">
        <v>82</v>
      </c>
      <c r="W29" s="79">
        <v>0</v>
      </c>
      <c r="X29" s="306">
        <v>0.17079564818455892</v>
      </c>
    </row>
    <row r="30" spans="1:24" ht="15" x14ac:dyDescent="0.25">
      <c r="A30" s="301" t="s">
        <v>784</v>
      </c>
      <c r="B30" s="302">
        <v>49963</v>
      </c>
      <c r="C30" s="303">
        <v>505307.2</v>
      </c>
      <c r="D30" s="303">
        <v>31.161026147015296</v>
      </c>
      <c r="E30" s="303">
        <v>208.27</v>
      </c>
      <c r="F30" s="302">
        <v>16216</v>
      </c>
      <c r="G30" s="302">
        <v>2426.21212848706</v>
      </c>
      <c r="H30" s="304">
        <v>0.14961840950216207</v>
      </c>
      <c r="I30" s="305">
        <v>0.13802720960186871</v>
      </c>
      <c r="J30" s="306">
        <v>0.1642408516339659</v>
      </c>
      <c r="K30" s="79">
        <v>2807.18</v>
      </c>
      <c r="L30" s="79" t="s">
        <v>1328</v>
      </c>
      <c r="M30" s="79" t="s">
        <v>1324</v>
      </c>
      <c r="N30" s="79" t="s">
        <v>1324</v>
      </c>
      <c r="O30" s="79" t="s">
        <v>686</v>
      </c>
      <c r="P30" s="79" t="s">
        <v>707</v>
      </c>
      <c r="Q30" s="79" t="s">
        <v>686</v>
      </c>
      <c r="R30" s="79" t="s">
        <v>707</v>
      </c>
      <c r="S30" s="79" t="s">
        <v>1329</v>
      </c>
      <c r="T30" s="79">
        <v>0</v>
      </c>
      <c r="U30" s="79">
        <v>16164</v>
      </c>
      <c r="V30" s="79">
        <v>80</v>
      </c>
      <c r="W30" s="79" t="s">
        <v>1353</v>
      </c>
      <c r="X30" s="306">
        <v>0.1642408516339659</v>
      </c>
    </row>
    <row r="31" spans="1:24" ht="15" x14ac:dyDescent="0.25">
      <c r="A31" s="301" t="s">
        <v>831</v>
      </c>
      <c r="B31" s="302">
        <v>24866</v>
      </c>
      <c r="C31" s="303">
        <v>362487.32</v>
      </c>
      <c r="D31" s="303">
        <v>41.16</v>
      </c>
      <c r="E31" s="303">
        <v>72.67</v>
      </c>
      <c r="F31" s="302">
        <v>8806.7862001943649</v>
      </c>
      <c r="G31" s="302">
        <v>4988.1288014311267</v>
      </c>
      <c r="H31" s="304">
        <v>0.56639603687904216</v>
      </c>
      <c r="I31" s="305"/>
      <c r="J31" s="306">
        <v>0.16419634899151619</v>
      </c>
      <c r="K31" s="79">
        <v>4974</v>
      </c>
      <c r="L31" s="79">
        <v>0</v>
      </c>
      <c r="M31" s="79">
        <v>0</v>
      </c>
      <c r="N31" s="79">
        <v>0</v>
      </c>
      <c r="O31" s="79">
        <v>0</v>
      </c>
      <c r="P31" s="79">
        <v>0</v>
      </c>
      <c r="Q31" s="79">
        <v>0</v>
      </c>
      <c r="R31" s="79">
        <v>0</v>
      </c>
      <c r="S31" s="79" t="s">
        <v>1346</v>
      </c>
      <c r="T31" s="79">
        <v>0</v>
      </c>
      <c r="U31" s="79">
        <v>8617</v>
      </c>
      <c r="V31" s="79" t="s">
        <v>1301</v>
      </c>
      <c r="W31" s="79">
        <v>0</v>
      </c>
      <c r="X31" s="306">
        <v>0.16419634899151619</v>
      </c>
    </row>
    <row r="32" spans="1:24" ht="15" x14ac:dyDescent="0.25">
      <c r="A32" s="301" t="s">
        <v>1210</v>
      </c>
      <c r="B32" s="302">
        <v>1646</v>
      </c>
      <c r="C32" s="303">
        <v>34687.17</v>
      </c>
      <c r="D32" s="303">
        <v>33.161730401529638</v>
      </c>
      <c r="E32" s="303">
        <v>233.66</v>
      </c>
      <c r="F32" s="302">
        <v>1046</v>
      </c>
      <c r="G32" s="302">
        <v>148.45146794487718</v>
      </c>
      <c r="H32" s="304">
        <v>0.14192300950753076</v>
      </c>
      <c r="I32" s="305">
        <v>0.1592431419121062</v>
      </c>
      <c r="J32" s="306">
        <v>0.54748010610079578</v>
      </c>
      <c r="K32" s="79">
        <v>1032</v>
      </c>
      <c r="L32" s="79" t="s">
        <v>1352</v>
      </c>
      <c r="M32" s="79" t="s">
        <v>661</v>
      </c>
      <c r="N32" s="79" t="s">
        <v>1339</v>
      </c>
      <c r="O32" s="79" t="s">
        <v>686</v>
      </c>
      <c r="P32" s="79" t="s">
        <v>1331</v>
      </c>
      <c r="Q32" s="79" t="s">
        <v>687</v>
      </c>
      <c r="R32" s="79" t="s">
        <v>1336</v>
      </c>
      <c r="S32" s="79" t="s">
        <v>1329</v>
      </c>
      <c r="T32" s="79" t="s">
        <v>1355</v>
      </c>
      <c r="U32" s="79">
        <v>400</v>
      </c>
      <c r="V32" s="79">
        <v>40</v>
      </c>
      <c r="W32" s="79" t="s">
        <v>1353</v>
      </c>
      <c r="X32" s="306">
        <v>0.1592431419121062</v>
      </c>
    </row>
    <row r="33" spans="1:24" ht="15" x14ac:dyDescent="0.25">
      <c r="A33" s="301" t="s">
        <v>1141</v>
      </c>
      <c r="B33" s="302">
        <v>33662</v>
      </c>
      <c r="C33" s="303">
        <v>408000</v>
      </c>
      <c r="D33" s="303">
        <v>34.090000000000003</v>
      </c>
      <c r="E33" s="303">
        <v>0</v>
      </c>
      <c r="F33" s="302">
        <v>11968.319155177471</v>
      </c>
      <c r="G33" s="302"/>
      <c r="H33" s="304"/>
      <c r="I33" s="305"/>
      <c r="J33" s="306">
        <v>0.15887850467289719</v>
      </c>
      <c r="K33" s="79">
        <v>1700</v>
      </c>
      <c r="L33" s="79" t="s">
        <v>1335</v>
      </c>
      <c r="M33" s="79" t="s">
        <v>1324</v>
      </c>
      <c r="N33" s="79" t="s">
        <v>1324</v>
      </c>
      <c r="O33" s="79" t="s">
        <v>686</v>
      </c>
      <c r="P33" s="79" t="s">
        <v>1331</v>
      </c>
      <c r="Q33" s="79" t="s">
        <v>687</v>
      </c>
      <c r="R33" s="79">
        <v>0</v>
      </c>
      <c r="S33" s="79" t="s">
        <v>1329</v>
      </c>
      <c r="T33" s="79">
        <v>0</v>
      </c>
      <c r="U33" s="79">
        <v>11967</v>
      </c>
      <c r="V33" s="79">
        <v>30</v>
      </c>
      <c r="W33" s="79" t="s">
        <v>1356</v>
      </c>
      <c r="X33" s="306">
        <v>0.15887850467289719</v>
      </c>
    </row>
    <row r="34" spans="1:24" ht="15" x14ac:dyDescent="0.25">
      <c r="A34" s="301" t="s">
        <v>883</v>
      </c>
      <c r="B34" s="302">
        <v>7187</v>
      </c>
      <c r="C34" s="303">
        <v>61481.53</v>
      </c>
      <c r="D34" s="303">
        <v>24.61</v>
      </c>
      <c r="E34" s="303">
        <v>84.61</v>
      </c>
      <c r="F34" s="302">
        <v>2498.233644859813</v>
      </c>
      <c r="G34" s="302">
        <v>726.64614111807111</v>
      </c>
      <c r="H34" s="304">
        <v>0.29086396407044085</v>
      </c>
      <c r="I34" s="305">
        <v>0.2951529294451043</v>
      </c>
      <c r="J34" s="306">
        <v>0.15710861063402654</v>
      </c>
      <c r="K34" s="79">
        <v>346.69</v>
      </c>
      <c r="L34" s="79" t="s">
        <v>1352</v>
      </c>
      <c r="M34" s="79" t="s">
        <v>1324</v>
      </c>
      <c r="N34" s="79" t="s">
        <v>1324</v>
      </c>
      <c r="O34" s="79" t="s">
        <v>686</v>
      </c>
      <c r="P34" s="79" t="s">
        <v>1325</v>
      </c>
      <c r="Q34" s="79" t="s">
        <v>687</v>
      </c>
      <c r="R34" s="79" t="s">
        <v>1357</v>
      </c>
      <c r="S34" s="79" t="s">
        <v>1329</v>
      </c>
      <c r="T34" s="79">
        <v>0</v>
      </c>
      <c r="U34" s="79">
        <v>2613</v>
      </c>
      <c r="V34" s="79">
        <v>80</v>
      </c>
      <c r="W34" s="79" t="s">
        <v>1337</v>
      </c>
      <c r="X34" s="306">
        <v>0.15710861063402654</v>
      </c>
    </row>
    <row r="35" spans="1:24" ht="15" x14ac:dyDescent="0.25">
      <c r="A35" s="301" t="s">
        <v>158</v>
      </c>
      <c r="B35" s="302">
        <v>4039</v>
      </c>
      <c r="C35" s="303">
        <v>22500</v>
      </c>
      <c r="D35" s="303">
        <v>8.19</v>
      </c>
      <c r="E35" s="303">
        <v>74.75</v>
      </c>
      <c r="F35" s="302">
        <v>2747.2527472527472</v>
      </c>
      <c r="G35" s="302">
        <v>301.00334448160532</v>
      </c>
      <c r="H35" s="304">
        <v>0.10956521739130434</v>
      </c>
      <c r="I35" s="305">
        <v>0.15302635113766588</v>
      </c>
      <c r="J35" s="306">
        <v>0.25333333333333335</v>
      </c>
      <c r="K35" s="79">
        <v>950</v>
      </c>
      <c r="L35" s="79" t="s">
        <v>1328</v>
      </c>
      <c r="M35" s="79" t="s">
        <v>661</v>
      </c>
      <c r="N35" s="79">
        <v>0</v>
      </c>
      <c r="O35" s="79">
        <v>0</v>
      </c>
      <c r="P35" s="79" t="s">
        <v>1331</v>
      </c>
      <c r="Q35" s="79" t="s">
        <v>687</v>
      </c>
      <c r="R35" s="79" t="s">
        <v>1326</v>
      </c>
      <c r="S35" s="79" t="s">
        <v>1341</v>
      </c>
      <c r="T35" s="79">
        <v>0</v>
      </c>
      <c r="U35" s="79">
        <v>2500</v>
      </c>
      <c r="V35" s="79">
        <v>25</v>
      </c>
      <c r="W35" s="79" t="s">
        <v>1358</v>
      </c>
      <c r="X35" s="306">
        <v>0.15302635113766588</v>
      </c>
    </row>
    <row r="36" spans="1:24" ht="15" x14ac:dyDescent="0.25">
      <c r="A36" s="301" t="s">
        <v>1263</v>
      </c>
      <c r="B36" s="302">
        <v>4433</v>
      </c>
      <c r="C36" s="303">
        <v>76865</v>
      </c>
      <c r="D36" s="303">
        <v>47.041003671970621</v>
      </c>
      <c r="E36" s="303">
        <v>400.86</v>
      </c>
      <c r="F36" s="302">
        <v>1634</v>
      </c>
      <c r="G36" s="302">
        <v>191.75023699047048</v>
      </c>
      <c r="H36" s="304">
        <v>0.11735020623651804</v>
      </c>
      <c r="I36" s="305"/>
      <c r="J36" s="306">
        <v>0.15081353877712769</v>
      </c>
      <c r="K36" s="79">
        <v>258.79000000000002</v>
      </c>
      <c r="L36" s="79" t="s">
        <v>1328</v>
      </c>
      <c r="M36" s="79" t="s">
        <v>1324</v>
      </c>
      <c r="N36" s="79" t="s">
        <v>1324</v>
      </c>
      <c r="O36" s="79" t="s">
        <v>686</v>
      </c>
      <c r="P36" s="79" t="s">
        <v>1331</v>
      </c>
      <c r="Q36" s="79" t="s">
        <v>687</v>
      </c>
      <c r="R36" s="79">
        <v>0</v>
      </c>
      <c r="S36" s="79" t="s">
        <v>1329</v>
      </c>
      <c r="T36" s="79">
        <v>0</v>
      </c>
      <c r="U36" s="79">
        <v>1561</v>
      </c>
      <c r="V36" s="79">
        <v>62</v>
      </c>
      <c r="W36" s="79" t="s">
        <v>1337</v>
      </c>
      <c r="X36" s="306">
        <v>0.15081353877712769</v>
      </c>
    </row>
    <row r="37" spans="1:24" ht="15" x14ac:dyDescent="0.25">
      <c r="A37" s="301" t="s">
        <v>816</v>
      </c>
      <c r="B37" s="302">
        <v>16116</v>
      </c>
      <c r="C37" s="303">
        <v>263835</v>
      </c>
      <c r="D37" s="303">
        <v>45.77</v>
      </c>
      <c r="E37" s="303">
        <v>300.06</v>
      </c>
      <c r="F37" s="302">
        <v>5764.3653047847929</v>
      </c>
      <c r="G37" s="302">
        <v>879.27414517096577</v>
      </c>
      <c r="H37" s="304">
        <v>0.15253615943477972</v>
      </c>
      <c r="I37" s="305">
        <v>0.16290355691134481</v>
      </c>
      <c r="J37" s="306">
        <v>0.14890350877192982</v>
      </c>
      <c r="K37" s="79">
        <v>814.8</v>
      </c>
      <c r="L37" s="79" t="s">
        <v>1328</v>
      </c>
      <c r="M37" s="79" t="s">
        <v>1324</v>
      </c>
      <c r="N37" s="79" t="s">
        <v>1324</v>
      </c>
      <c r="O37" s="79" t="s">
        <v>687</v>
      </c>
      <c r="P37" s="79" t="s">
        <v>1343</v>
      </c>
      <c r="Q37" s="79" t="s">
        <v>687</v>
      </c>
      <c r="R37" s="79" t="s">
        <v>707</v>
      </c>
      <c r="S37" s="79" t="s">
        <v>1341</v>
      </c>
      <c r="T37" s="79">
        <v>0</v>
      </c>
      <c r="U37" s="79">
        <v>5633</v>
      </c>
      <c r="V37" s="79">
        <v>100</v>
      </c>
      <c r="W37" s="79" t="s">
        <v>1353</v>
      </c>
      <c r="X37" s="306">
        <v>0.14890350877192982</v>
      </c>
    </row>
    <row r="38" spans="1:24" ht="15" x14ac:dyDescent="0.25">
      <c r="A38" s="301" t="s">
        <v>900</v>
      </c>
      <c r="B38" s="302">
        <v>6410</v>
      </c>
      <c r="C38" s="303">
        <v>68151.31</v>
      </c>
      <c r="D38" s="303">
        <v>25.96</v>
      </c>
      <c r="E38" s="303">
        <v>216.1</v>
      </c>
      <c r="F38" s="302">
        <v>2625.2430662557781</v>
      </c>
      <c r="G38" s="302">
        <v>315.36931975937068</v>
      </c>
      <c r="H38" s="304">
        <v>0.12012956964368349</v>
      </c>
      <c r="I38" s="305">
        <v>0.12556554453620611</v>
      </c>
      <c r="J38" s="306">
        <v>0.14099783080260303</v>
      </c>
      <c r="K38" s="79">
        <v>325</v>
      </c>
      <c r="L38" s="79">
        <v>0</v>
      </c>
      <c r="M38" s="79">
        <v>0</v>
      </c>
      <c r="N38" s="79">
        <v>0</v>
      </c>
      <c r="O38" s="79">
        <v>0</v>
      </c>
      <c r="P38" s="79">
        <v>0</v>
      </c>
      <c r="Q38" s="79">
        <v>0</v>
      </c>
      <c r="R38" s="79">
        <v>0</v>
      </c>
      <c r="S38" s="79">
        <v>0</v>
      </c>
      <c r="T38" s="79">
        <v>0</v>
      </c>
      <c r="U38" s="79">
        <v>2580</v>
      </c>
      <c r="V38" s="79">
        <v>50</v>
      </c>
      <c r="W38" s="79">
        <v>0</v>
      </c>
      <c r="X38" s="306">
        <v>0.14099783080260303</v>
      </c>
    </row>
    <row r="39" spans="1:24" ht="15" x14ac:dyDescent="0.25">
      <c r="A39" s="301" t="s">
        <v>1065</v>
      </c>
      <c r="B39" s="302">
        <v>6783</v>
      </c>
      <c r="C39" s="303">
        <v>320000</v>
      </c>
      <c r="D39" s="303">
        <v>40.56</v>
      </c>
      <c r="E39" s="303">
        <v>492.3</v>
      </c>
      <c r="F39" s="302">
        <v>7889.5463510848122</v>
      </c>
      <c r="G39" s="302">
        <v>650.01015640869389</v>
      </c>
      <c r="H39" s="304">
        <v>8.2388787324801954E-2</v>
      </c>
      <c r="I39" s="305">
        <v>0.13978682509173512</v>
      </c>
      <c r="J39" s="306"/>
      <c r="K39" s="79">
        <v>0</v>
      </c>
      <c r="L39" s="79" t="s">
        <v>1328</v>
      </c>
      <c r="M39" s="79" t="s">
        <v>1324</v>
      </c>
      <c r="N39" s="79" t="s">
        <v>1324</v>
      </c>
      <c r="O39" s="79" t="s">
        <v>686</v>
      </c>
      <c r="P39" s="79" t="s">
        <v>1331</v>
      </c>
      <c r="Q39" s="79" t="s">
        <v>686</v>
      </c>
      <c r="R39" s="79">
        <v>0</v>
      </c>
      <c r="S39" s="79" t="s">
        <v>1329</v>
      </c>
      <c r="T39" s="79">
        <v>0</v>
      </c>
      <c r="U39" s="79">
        <v>8000</v>
      </c>
      <c r="V39" s="79">
        <v>90</v>
      </c>
      <c r="W39" s="79" t="s">
        <v>1330</v>
      </c>
      <c r="X39" s="306">
        <v>0.13978682509173512</v>
      </c>
    </row>
    <row r="40" spans="1:24" ht="15" x14ac:dyDescent="0.25">
      <c r="A40" s="301" t="s">
        <v>1259</v>
      </c>
      <c r="B40" s="302">
        <v>2477</v>
      </c>
      <c r="C40" s="303">
        <v>73251.850000000006</v>
      </c>
      <c r="D40" s="303">
        <v>0</v>
      </c>
      <c r="E40" s="303">
        <v>109.26</v>
      </c>
      <c r="F40" s="302"/>
      <c r="G40" s="302">
        <v>670.43611568735128</v>
      </c>
      <c r="H40" s="304"/>
      <c r="I40" s="305">
        <v>0.13951080685201073</v>
      </c>
      <c r="J40" s="306"/>
      <c r="K40" s="79">
        <v>751.47</v>
      </c>
      <c r="L40" s="79" t="s">
        <v>1323</v>
      </c>
      <c r="M40" s="79" t="s">
        <v>661</v>
      </c>
      <c r="N40" s="79">
        <v>0</v>
      </c>
      <c r="O40" s="79">
        <v>0</v>
      </c>
      <c r="P40" s="79" t="s">
        <v>707</v>
      </c>
      <c r="Q40" s="79" t="s">
        <v>687</v>
      </c>
      <c r="R40" s="79" t="s">
        <v>1326</v>
      </c>
      <c r="S40" s="79" t="s">
        <v>1327</v>
      </c>
      <c r="T40" s="79" t="s">
        <v>1355</v>
      </c>
      <c r="U40" s="79">
        <v>1</v>
      </c>
      <c r="V40" s="79">
        <v>100</v>
      </c>
      <c r="W40" s="79">
        <v>0</v>
      </c>
      <c r="X40" s="305">
        <v>0.13951080685201073</v>
      </c>
    </row>
    <row r="41" spans="1:24" ht="15" x14ac:dyDescent="0.25">
      <c r="A41" s="301" t="s">
        <v>892</v>
      </c>
      <c r="B41" s="302">
        <v>17937</v>
      </c>
      <c r="C41" s="303">
        <v>8276.52</v>
      </c>
      <c r="D41" s="303">
        <v>1.53</v>
      </c>
      <c r="E41" s="303">
        <v>9.23</v>
      </c>
      <c r="F41" s="302">
        <v>5409.4901960784318</v>
      </c>
      <c r="G41" s="302">
        <v>896.69772481040093</v>
      </c>
      <c r="H41" s="304">
        <v>0.1657638136511376</v>
      </c>
      <c r="I41" s="305">
        <v>0.13925396264183501</v>
      </c>
      <c r="J41" s="306"/>
      <c r="K41" s="79">
        <v>0</v>
      </c>
      <c r="L41" s="79" t="s">
        <v>1328</v>
      </c>
      <c r="M41" s="79" t="s">
        <v>661</v>
      </c>
      <c r="N41" s="79">
        <v>0</v>
      </c>
      <c r="O41" s="79" t="s">
        <v>687</v>
      </c>
      <c r="P41" s="79" t="s">
        <v>1331</v>
      </c>
      <c r="Q41" s="79" t="s">
        <v>686</v>
      </c>
      <c r="R41" s="79">
        <v>0</v>
      </c>
      <c r="S41" s="79" t="s">
        <v>1329</v>
      </c>
      <c r="T41" s="79">
        <v>0</v>
      </c>
      <c r="U41" s="79">
        <v>6100</v>
      </c>
      <c r="V41" s="79">
        <v>85</v>
      </c>
      <c r="W41" s="79" t="s">
        <v>1337</v>
      </c>
      <c r="X41" s="306">
        <v>0.13925396264183501</v>
      </c>
    </row>
    <row r="42" spans="1:24" ht="15" x14ac:dyDescent="0.25">
      <c r="A42" s="301" t="s">
        <v>1068</v>
      </c>
      <c r="B42" s="302">
        <v>550</v>
      </c>
      <c r="C42" s="303">
        <v>20375</v>
      </c>
      <c r="D42" s="303">
        <v>6.47</v>
      </c>
      <c r="E42" s="303">
        <v>180.31</v>
      </c>
      <c r="F42" s="302">
        <v>3149.1499227202476</v>
      </c>
      <c r="G42" s="302">
        <v>112.99983361987688</v>
      </c>
      <c r="H42" s="304">
        <v>3.5882646553158447E-2</v>
      </c>
      <c r="I42" s="305"/>
      <c r="J42" s="306">
        <v>0.13784461152882205</v>
      </c>
      <c r="K42" s="79">
        <v>110</v>
      </c>
      <c r="L42" s="79" t="s">
        <v>1323</v>
      </c>
      <c r="M42" s="79" t="s">
        <v>1324</v>
      </c>
      <c r="N42" s="79" t="s">
        <v>1324</v>
      </c>
      <c r="O42" s="79" t="s">
        <v>686</v>
      </c>
      <c r="P42" s="79">
        <v>0</v>
      </c>
      <c r="Q42" s="79" t="s">
        <v>686</v>
      </c>
      <c r="R42" s="79" t="s">
        <v>1326</v>
      </c>
      <c r="S42" s="79" t="s">
        <v>1327</v>
      </c>
      <c r="T42" s="79">
        <v>0</v>
      </c>
      <c r="U42" s="79">
        <v>1</v>
      </c>
      <c r="V42" s="79">
        <v>65</v>
      </c>
      <c r="W42" s="79">
        <v>0</v>
      </c>
      <c r="X42" s="306">
        <v>0.13784461152882205</v>
      </c>
    </row>
    <row r="43" spans="1:24" ht="15" x14ac:dyDescent="0.25">
      <c r="A43" s="301" t="s">
        <v>187</v>
      </c>
      <c r="B43" s="302">
        <v>14153</v>
      </c>
      <c r="C43" s="303">
        <v>148000</v>
      </c>
      <c r="D43" s="303">
        <v>30.43</v>
      </c>
      <c r="E43" s="303">
        <v>269.14999999999998</v>
      </c>
      <c r="F43" s="302">
        <v>4863.621426224121</v>
      </c>
      <c r="G43" s="302">
        <v>549.87924948913246</v>
      </c>
      <c r="H43" s="304">
        <v>0.11305963217536689</v>
      </c>
      <c r="I43" s="305">
        <v>0.12079359331794004</v>
      </c>
      <c r="J43" s="306">
        <v>0.1375421134540728</v>
      </c>
      <c r="K43" s="79">
        <v>643.4</v>
      </c>
      <c r="L43" s="79" t="s">
        <v>1354</v>
      </c>
      <c r="M43" s="79" t="s">
        <v>1324</v>
      </c>
      <c r="N43" s="79" t="s">
        <v>1324</v>
      </c>
      <c r="O43" s="79" t="s">
        <v>686</v>
      </c>
      <c r="P43" s="79" t="s">
        <v>1343</v>
      </c>
      <c r="Q43" s="79" t="s">
        <v>687</v>
      </c>
      <c r="R43" s="79">
        <v>0</v>
      </c>
      <c r="S43" s="79" t="s">
        <v>1329</v>
      </c>
      <c r="T43" s="79">
        <v>0</v>
      </c>
      <c r="U43" s="79">
        <v>4818</v>
      </c>
      <c r="V43" s="79">
        <v>50</v>
      </c>
      <c r="W43" s="79" t="s">
        <v>1351</v>
      </c>
      <c r="X43" s="306">
        <v>0.1375421134540728</v>
      </c>
    </row>
    <row r="44" spans="1:24" ht="15" x14ac:dyDescent="0.25">
      <c r="A44" s="301" t="s">
        <v>152</v>
      </c>
      <c r="B44" s="302">
        <v>951</v>
      </c>
      <c r="C44" s="303">
        <v>9182.6</v>
      </c>
      <c r="D44" s="303">
        <v>26.236000000000001</v>
      </c>
      <c r="E44" s="303">
        <v>162.52000000000001</v>
      </c>
      <c r="F44" s="302">
        <v>350</v>
      </c>
      <c r="G44" s="302">
        <v>56.50135367954713</v>
      </c>
      <c r="H44" s="304">
        <v>0.16143243908442037</v>
      </c>
      <c r="I44" s="305"/>
      <c r="J44" s="306">
        <v>0.12880477985486061</v>
      </c>
      <c r="K44" s="79">
        <v>50.23</v>
      </c>
      <c r="L44" s="79" t="s">
        <v>1350</v>
      </c>
      <c r="M44" s="79" t="s">
        <v>1324</v>
      </c>
      <c r="N44" s="79">
        <v>0</v>
      </c>
      <c r="O44" s="79">
        <v>0</v>
      </c>
      <c r="P44" s="79" t="s">
        <v>1325</v>
      </c>
      <c r="Q44" s="79" t="s">
        <v>687</v>
      </c>
      <c r="R44" s="79" t="s">
        <v>707</v>
      </c>
      <c r="S44" s="79" t="s">
        <v>1329</v>
      </c>
      <c r="T44" s="79">
        <v>0</v>
      </c>
      <c r="U44" s="79">
        <v>340</v>
      </c>
      <c r="V44" s="79" t="s">
        <v>1301</v>
      </c>
      <c r="W44" s="79" t="s">
        <v>1337</v>
      </c>
      <c r="X44" s="306">
        <v>0.12880477985486061</v>
      </c>
    </row>
    <row r="45" spans="1:24" ht="15" x14ac:dyDescent="0.25">
      <c r="A45" s="301" t="s">
        <v>720</v>
      </c>
      <c r="B45" s="302">
        <v>25012</v>
      </c>
      <c r="C45" s="303">
        <v>0</v>
      </c>
      <c r="D45" s="303">
        <v>0</v>
      </c>
      <c r="E45" s="303">
        <v>0</v>
      </c>
      <c r="F45" s="302"/>
      <c r="G45" s="302"/>
      <c r="H45" s="304"/>
      <c r="I45" s="305"/>
      <c r="J45" s="306">
        <v>0.12100354381115416</v>
      </c>
      <c r="K45" s="79">
        <v>2377.86</v>
      </c>
      <c r="L45" s="79" t="s">
        <v>1328</v>
      </c>
      <c r="M45" s="79" t="s">
        <v>661</v>
      </c>
      <c r="N45" s="79">
        <v>0</v>
      </c>
      <c r="O45" s="79">
        <v>0</v>
      </c>
      <c r="P45" s="79" t="s">
        <v>1331</v>
      </c>
      <c r="Q45" s="79" t="s">
        <v>687</v>
      </c>
      <c r="R45" s="79" t="s">
        <v>1326</v>
      </c>
      <c r="S45" s="79" t="s">
        <v>1341</v>
      </c>
      <c r="T45" s="79">
        <v>0</v>
      </c>
      <c r="U45" s="79">
        <v>5000</v>
      </c>
      <c r="V45" s="79">
        <v>80</v>
      </c>
      <c r="W45" s="79" t="s">
        <v>1353</v>
      </c>
      <c r="X45" s="306">
        <v>0.12100354381115416</v>
      </c>
    </row>
    <row r="46" spans="1:24" ht="15" x14ac:dyDescent="0.25">
      <c r="A46" s="301" t="s">
        <v>866</v>
      </c>
      <c r="B46" s="302">
        <v>3655</v>
      </c>
      <c r="C46" s="303">
        <v>0</v>
      </c>
      <c r="D46" s="303">
        <v>0</v>
      </c>
      <c r="E46" s="303">
        <v>0</v>
      </c>
      <c r="F46" s="302"/>
      <c r="G46" s="302"/>
      <c r="H46" s="304"/>
      <c r="I46" s="305"/>
      <c r="J46" s="306">
        <v>0.12007122869498855</v>
      </c>
      <c r="K46" s="79">
        <v>472</v>
      </c>
      <c r="L46" s="79" t="s">
        <v>1328</v>
      </c>
      <c r="M46" s="79" t="s">
        <v>1324</v>
      </c>
      <c r="N46" s="79" t="s">
        <v>1324</v>
      </c>
      <c r="O46" s="79" t="s">
        <v>686</v>
      </c>
      <c r="P46" s="79" t="s">
        <v>1331</v>
      </c>
      <c r="Q46" s="79" t="s">
        <v>687</v>
      </c>
      <c r="R46" s="79" t="s">
        <v>1326</v>
      </c>
      <c r="S46" s="79" t="s">
        <v>1329</v>
      </c>
      <c r="T46" s="79">
        <v>0</v>
      </c>
      <c r="U46" s="79">
        <v>5668</v>
      </c>
      <c r="V46" s="79" t="s">
        <v>1301</v>
      </c>
      <c r="W46" s="79" t="s">
        <v>1337</v>
      </c>
      <c r="X46" s="306">
        <v>0.12007122869498855</v>
      </c>
    </row>
    <row r="47" spans="1:24" ht="15" x14ac:dyDescent="0.25">
      <c r="A47" s="301" t="s">
        <v>6</v>
      </c>
      <c r="B47" s="302">
        <v>723</v>
      </c>
      <c r="C47" s="303">
        <v>14026.23</v>
      </c>
      <c r="D47" s="303">
        <v>21.19</v>
      </c>
      <c r="E47" s="303">
        <v>250.47</v>
      </c>
      <c r="F47" s="302">
        <v>661.92685228881544</v>
      </c>
      <c r="G47" s="302">
        <v>55.999640675530003</v>
      </c>
      <c r="H47" s="304">
        <v>8.4600950213598439E-2</v>
      </c>
      <c r="I47" s="305">
        <v>0.1764456474410524</v>
      </c>
      <c r="J47" s="306">
        <v>0.11973841761075804</v>
      </c>
      <c r="K47" s="79">
        <v>39</v>
      </c>
      <c r="L47" s="79" t="s">
        <v>1328</v>
      </c>
      <c r="M47" s="79" t="s">
        <v>661</v>
      </c>
      <c r="N47" s="79">
        <v>0</v>
      </c>
      <c r="O47" s="79" t="s">
        <v>686</v>
      </c>
      <c r="P47" s="79" t="s">
        <v>707</v>
      </c>
      <c r="Q47" s="79" t="s">
        <v>686</v>
      </c>
      <c r="R47" s="79" t="s">
        <v>1326</v>
      </c>
      <c r="S47" s="79" t="s">
        <v>1341</v>
      </c>
      <c r="T47" s="79" t="s">
        <v>1359</v>
      </c>
      <c r="U47" s="79">
        <v>657</v>
      </c>
      <c r="V47" s="79">
        <v>70</v>
      </c>
      <c r="W47" s="79" t="s">
        <v>1330</v>
      </c>
      <c r="X47" s="306">
        <v>0.11973841761075804</v>
      </c>
    </row>
    <row r="48" spans="1:24" ht="15" x14ac:dyDescent="0.25">
      <c r="A48" s="301" t="s">
        <v>1004</v>
      </c>
      <c r="B48" s="302">
        <v>1869</v>
      </c>
      <c r="C48" s="303">
        <v>51000</v>
      </c>
      <c r="D48" s="303">
        <v>77</v>
      </c>
      <c r="E48" s="303">
        <v>1000</v>
      </c>
      <c r="F48" s="302">
        <v>662.33766233766232</v>
      </c>
      <c r="G48" s="302">
        <v>51</v>
      </c>
      <c r="H48" s="304">
        <v>7.6999999999999999E-2</v>
      </c>
      <c r="I48" s="305"/>
      <c r="J48" s="306">
        <v>0.11812865497076024</v>
      </c>
      <c r="K48" s="79">
        <v>101</v>
      </c>
      <c r="L48" s="79" t="s">
        <v>1352</v>
      </c>
      <c r="M48" s="79" t="s">
        <v>661</v>
      </c>
      <c r="N48" s="79">
        <v>0</v>
      </c>
      <c r="O48" s="79">
        <v>0</v>
      </c>
      <c r="P48" s="79" t="s">
        <v>1331</v>
      </c>
      <c r="Q48" s="79" t="s">
        <v>687</v>
      </c>
      <c r="R48" s="79" t="s">
        <v>1336</v>
      </c>
      <c r="S48" s="79" t="s">
        <v>1329</v>
      </c>
      <c r="T48" s="79">
        <v>0</v>
      </c>
      <c r="U48" s="79">
        <v>659</v>
      </c>
      <c r="V48" s="79">
        <v>60</v>
      </c>
      <c r="W48" s="79" t="s">
        <v>1330</v>
      </c>
      <c r="X48" s="306">
        <v>0.11812865497076024</v>
      </c>
    </row>
    <row r="49" spans="1:24" ht="15" x14ac:dyDescent="0.25">
      <c r="A49" s="301" t="s">
        <v>1038</v>
      </c>
      <c r="B49" s="302">
        <v>8661</v>
      </c>
      <c r="C49" s="303">
        <v>183302.44</v>
      </c>
      <c r="D49" s="303">
        <v>46.38</v>
      </c>
      <c r="E49" s="303">
        <v>34.43</v>
      </c>
      <c r="F49" s="302">
        <v>3952.1871496334625</v>
      </c>
      <c r="G49" s="302">
        <v>5323.9163520185884</v>
      </c>
      <c r="H49" s="304">
        <v>1.3470810339819925</v>
      </c>
      <c r="I49" s="305"/>
      <c r="J49" s="306">
        <v>0.11644754494231285</v>
      </c>
      <c r="K49" s="79">
        <v>434</v>
      </c>
      <c r="L49" s="79" t="s">
        <v>1328</v>
      </c>
      <c r="M49" s="79" t="s">
        <v>1324</v>
      </c>
      <c r="N49" s="79" t="s">
        <v>1324</v>
      </c>
      <c r="O49" s="79" t="s">
        <v>686</v>
      </c>
      <c r="P49" s="79" t="s">
        <v>1331</v>
      </c>
      <c r="Q49" s="79" t="s">
        <v>687</v>
      </c>
      <c r="R49" s="79" t="s">
        <v>1344</v>
      </c>
      <c r="S49" s="79" t="s">
        <v>1329</v>
      </c>
      <c r="T49" s="79">
        <v>0</v>
      </c>
      <c r="U49" s="79">
        <v>3896</v>
      </c>
      <c r="V49" s="79">
        <v>48</v>
      </c>
      <c r="W49" s="79" t="s">
        <v>1360</v>
      </c>
      <c r="X49" s="306">
        <v>0.11644754494231285</v>
      </c>
    </row>
    <row r="50" spans="1:24" ht="15" x14ac:dyDescent="0.25">
      <c r="A50" s="301" t="s">
        <v>809</v>
      </c>
      <c r="B50" s="302">
        <v>731424</v>
      </c>
      <c r="C50" s="303">
        <v>7179523</v>
      </c>
      <c r="D50" s="303">
        <v>22.93</v>
      </c>
      <c r="E50" s="303">
        <v>209.6</v>
      </c>
      <c r="F50" s="302">
        <v>313106.10553859576</v>
      </c>
      <c r="G50" s="302">
        <v>34253.449427480919</v>
      </c>
      <c r="H50" s="304">
        <v>0.10939885496183206</v>
      </c>
      <c r="I50" s="305">
        <v>0.10368618416026008</v>
      </c>
      <c r="J50" s="306">
        <v>0.11501418113241169</v>
      </c>
      <c r="K50" s="79">
        <v>38727</v>
      </c>
      <c r="L50" s="79" t="s">
        <v>1335</v>
      </c>
      <c r="M50" s="79" t="s">
        <v>1339</v>
      </c>
      <c r="N50" s="79">
        <v>0</v>
      </c>
      <c r="O50" s="79">
        <v>0</v>
      </c>
      <c r="P50" s="79" t="s">
        <v>1331</v>
      </c>
      <c r="Q50" s="79" t="s">
        <v>687</v>
      </c>
      <c r="R50" s="79">
        <v>0</v>
      </c>
      <c r="S50" s="79" t="s">
        <v>1329</v>
      </c>
      <c r="T50" s="79">
        <v>0</v>
      </c>
      <c r="U50" s="79">
        <v>202838</v>
      </c>
      <c r="V50" s="79">
        <v>43</v>
      </c>
      <c r="W50" s="79" t="s">
        <v>1330</v>
      </c>
      <c r="X50" s="306">
        <v>0.11501418113241169</v>
      </c>
    </row>
    <row r="51" spans="1:24" ht="15" x14ac:dyDescent="0.25">
      <c r="A51" s="301" t="s">
        <v>1165</v>
      </c>
      <c r="B51" s="302">
        <v>12334</v>
      </c>
      <c r="C51" s="303">
        <v>240030</v>
      </c>
      <c r="D51" s="303">
        <v>37.85</v>
      </c>
      <c r="E51" s="303">
        <v>287.35000000000002</v>
      </c>
      <c r="F51" s="302">
        <v>6341.6116248348744</v>
      </c>
      <c r="G51" s="302">
        <v>835.32277710109611</v>
      </c>
      <c r="H51" s="304">
        <v>0.13172089785975291</v>
      </c>
      <c r="I51" s="305">
        <v>0.15916068705104766</v>
      </c>
      <c r="J51" s="306">
        <v>0.11194833153928956</v>
      </c>
      <c r="K51" s="79">
        <v>624</v>
      </c>
      <c r="L51" s="79" t="s">
        <v>1328</v>
      </c>
      <c r="M51" s="79" t="s">
        <v>1324</v>
      </c>
      <c r="N51" s="79">
        <v>0</v>
      </c>
      <c r="O51" s="79">
        <v>0</v>
      </c>
      <c r="P51" s="79" t="s">
        <v>1331</v>
      </c>
      <c r="Q51" s="79" t="s">
        <v>687</v>
      </c>
      <c r="R51" s="79" t="s">
        <v>707</v>
      </c>
      <c r="S51" s="79" t="s">
        <v>1327</v>
      </c>
      <c r="T51" s="79">
        <v>0</v>
      </c>
      <c r="U51" s="79">
        <v>6440</v>
      </c>
      <c r="V51" s="79">
        <v>52</v>
      </c>
      <c r="W51" s="79" t="s">
        <v>1353</v>
      </c>
      <c r="X51" s="306">
        <v>0.11194833153928956</v>
      </c>
    </row>
    <row r="52" spans="1:24" ht="15" x14ac:dyDescent="0.25">
      <c r="A52" s="301" t="s">
        <v>928</v>
      </c>
      <c r="B52" s="302">
        <v>40010</v>
      </c>
      <c r="C52" s="303">
        <v>313200</v>
      </c>
      <c r="D52" s="303">
        <v>25.88</v>
      </c>
      <c r="E52" s="303">
        <v>104.5</v>
      </c>
      <c r="F52" s="302">
        <v>12102.009273570326</v>
      </c>
      <c r="G52" s="302">
        <v>2997.129186602871</v>
      </c>
      <c r="H52" s="304">
        <v>0.24765550239234449</v>
      </c>
      <c r="I52" s="305">
        <v>0.10466572248008177</v>
      </c>
      <c r="J52" s="306">
        <v>0.10933169079149985</v>
      </c>
      <c r="K52" s="79">
        <v>3195</v>
      </c>
      <c r="L52" s="79" t="s">
        <v>1335</v>
      </c>
      <c r="M52" s="79" t="s">
        <v>1339</v>
      </c>
      <c r="N52" s="79" t="s">
        <v>1324</v>
      </c>
      <c r="O52" s="79" t="s">
        <v>687</v>
      </c>
      <c r="P52" s="79" t="s">
        <v>1331</v>
      </c>
      <c r="Q52" s="79" t="s">
        <v>687</v>
      </c>
      <c r="R52" s="79" t="s">
        <v>1332</v>
      </c>
      <c r="S52" s="79" t="s">
        <v>707</v>
      </c>
      <c r="T52" s="79">
        <v>0</v>
      </c>
      <c r="U52" s="79">
        <v>12068</v>
      </c>
      <c r="V52" s="79">
        <v>76</v>
      </c>
      <c r="W52" s="79" t="s">
        <v>1342</v>
      </c>
      <c r="X52" s="306">
        <v>0.10933169079149985</v>
      </c>
    </row>
    <row r="53" spans="1:24" ht="15" x14ac:dyDescent="0.25">
      <c r="A53" s="301" t="s">
        <v>828</v>
      </c>
      <c r="B53" s="302">
        <v>8165</v>
      </c>
      <c r="C53" s="303">
        <v>101580</v>
      </c>
      <c r="D53" s="303">
        <v>31.99</v>
      </c>
      <c r="E53" s="303">
        <v>261.13</v>
      </c>
      <c r="F53" s="302">
        <v>3175.3673022819635</v>
      </c>
      <c r="G53" s="302">
        <v>389.00164668938845</v>
      </c>
      <c r="H53" s="304">
        <v>0.12250603147857389</v>
      </c>
      <c r="I53" s="305">
        <v>0.116720663927657</v>
      </c>
      <c r="J53" s="306">
        <v>0.1074107410741074</v>
      </c>
      <c r="K53" s="79">
        <v>358</v>
      </c>
      <c r="L53" s="79" t="s">
        <v>1335</v>
      </c>
      <c r="M53" s="79" t="s">
        <v>661</v>
      </c>
      <c r="N53" s="79">
        <v>0</v>
      </c>
      <c r="O53" s="79">
        <v>0</v>
      </c>
      <c r="P53" s="79" t="s">
        <v>1331</v>
      </c>
      <c r="Q53" s="79" t="s">
        <v>687</v>
      </c>
      <c r="R53" s="79" t="s">
        <v>1357</v>
      </c>
      <c r="S53" s="79" t="s">
        <v>1329</v>
      </c>
      <c r="T53" s="79">
        <v>0</v>
      </c>
      <c r="U53" s="79">
        <v>3150</v>
      </c>
      <c r="V53" s="79">
        <v>10.6</v>
      </c>
      <c r="W53" s="79" t="s">
        <v>1330</v>
      </c>
      <c r="X53" s="306">
        <v>0.1074107410741074</v>
      </c>
    </row>
    <row r="54" spans="1:24" ht="15" x14ac:dyDescent="0.25">
      <c r="A54" s="301" t="s">
        <v>825</v>
      </c>
      <c r="B54" s="302">
        <v>79066</v>
      </c>
      <c r="C54" s="303">
        <v>139058</v>
      </c>
      <c r="D54" s="303">
        <v>4</v>
      </c>
      <c r="E54" s="303">
        <v>36</v>
      </c>
      <c r="F54" s="302">
        <v>34764.5</v>
      </c>
      <c r="G54" s="302">
        <v>3862.7222222222222</v>
      </c>
      <c r="H54" s="304">
        <v>0.1111111111111111</v>
      </c>
      <c r="I54" s="305"/>
      <c r="J54" s="306">
        <v>0.10660693473193474</v>
      </c>
      <c r="K54" s="79">
        <v>2927</v>
      </c>
      <c r="L54" s="79" t="s">
        <v>1328</v>
      </c>
      <c r="M54" s="79" t="s">
        <v>1324</v>
      </c>
      <c r="N54" s="79" t="s">
        <v>1324</v>
      </c>
      <c r="O54" s="79" t="s">
        <v>686</v>
      </c>
      <c r="P54" s="79" t="s">
        <v>1331</v>
      </c>
      <c r="Q54" s="79" t="s">
        <v>686</v>
      </c>
      <c r="R54" s="79" t="s">
        <v>1326</v>
      </c>
      <c r="S54" s="79" t="s">
        <v>1329</v>
      </c>
      <c r="T54" s="79">
        <v>0</v>
      </c>
      <c r="U54" s="79">
        <v>27000</v>
      </c>
      <c r="V54" s="79">
        <v>60</v>
      </c>
      <c r="W54" s="79" t="s">
        <v>1330</v>
      </c>
      <c r="X54" s="306">
        <v>0.10660693473193474</v>
      </c>
    </row>
    <row r="55" spans="1:24" ht="15" x14ac:dyDescent="0.25">
      <c r="A55" s="301" t="s">
        <v>793</v>
      </c>
      <c r="B55" s="302">
        <v>1917</v>
      </c>
      <c r="C55" s="303">
        <v>26506.44</v>
      </c>
      <c r="D55" s="303">
        <v>26.47</v>
      </c>
      <c r="E55" s="303">
        <v>37.94</v>
      </c>
      <c r="F55" s="302">
        <v>1001.376652814507</v>
      </c>
      <c r="G55" s="302">
        <v>698.64101212440698</v>
      </c>
      <c r="H55" s="304">
        <v>0.69768054823405379</v>
      </c>
      <c r="I55" s="305"/>
      <c r="J55" s="306">
        <v>0.10625473796711696</v>
      </c>
      <c r="K55" s="79">
        <v>85.5</v>
      </c>
      <c r="L55" s="79">
        <v>0</v>
      </c>
      <c r="M55" s="79">
        <v>0</v>
      </c>
      <c r="N55" s="79">
        <v>0</v>
      </c>
      <c r="O55" s="79">
        <v>0</v>
      </c>
      <c r="P55" s="79">
        <v>0</v>
      </c>
      <c r="Q55" s="79">
        <v>0</v>
      </c>
      <c r="R55" s="79">
        <v>0</v>
      </c>
      <c r="S55" s="79" t="s">
        <v>1346</v>
      </c>
      <c r="T55" s="79">
        <v>0</v>
      </c>
      <c r="U55" s="79">
        <v>741</v>
      </c>
      <c r="V55" s="79">
        <v>74</v>
      </c>
      <c r="W55" s="79">
        <v>0</v>
      </c>
      <c r="X55" s="306">
        <v>0.10625473796711696</v>
      </c>
    </row>
    <row r="56" spans="1:24" ht="15" x14ac:dyDescent="0.25">
      <c r="A56" s="301" t="s">
        <v>803</v>
      </c>
      <c r="B56" s="302">
        <v>1279</v>
      </c>
      <c r="C56" s="303">
        <v>0</v>
      </c>
      <c r="D56" s="303">
        <v>0</v>
      </c>
      <c r="E56" s="303">
        <v>0</v>
      </c>
      <c r="F56" s="302"/>
      <c r="G56" s="302"/>
      <c r="H56" s="304"/>
      <c r="I56" s="305"/>
      <c r="J56" s="306">
        <v>0.10539845758354756</v>
      </c>
      <c r="K56" s="79">
        <v>41</v>
      </c>
      <c r="L56" s="79" t="s">
        <v>1328</v>
      </c>
      <c r="M56" s="79" t="s">
        <v>1324</v>
      </c>
      <c r="N56" s="79" t="s">
        <v>1324</v>
      </c>
      <c r="O56" s="79" t="s">
        <v>686</v>
      </c>
      <c r="P56" s="79" t="s">
        <v>1343</v>
      </c>
      <c r="Q56" s="79" t="s">
        <v>687</v>
      </c>
      <c r="R56" s="79" t="s">
        <v>707</v>
      </c>
      <c r="S56" s="79" t="s">
        <v>1329</v>
      </c>
      <c r="T56" s="79">
        <v>0</v>
      </c>
      <c r="U56" s="79">
        <v>726</v>
      </c>
      <c r="V56" s="79">
        <v>85</v>
      </c>
      <c r="W56" s="79" t="s">
        <v>1353</v>
      </c>
      <c r="X56" s="306">
        <v>0.10539845758354756</v>
      </c>
    </row>
    <row r="57" spans="1:24" ht="15" x14ac:dyDescent="0.25">
      <c r="A57" s="301" t="s">
        <v>956</v>
      </c>
      <c r="B57" s="302">
        <v>23123</v>
      </c>
      <c r="C57" s="303">
        <v>437553.87</v>
      </c>
      <c r="D57" s="303">
        <v>68.176047055157369</v>
      </c>
      <c r="E57" s="303">
        <v>273.13</v>
      </c>
      <c r="F57" s="302">
        <v>6418</v>
      </c>
      <c r="G57" s="302">
        <v>1601.9985721085197</v>
      </c>
      <c r="H57" s="304">
        <v>0.24961024806926141</v>
      </c>
      <c r="I57" s="305">
        <v>0.10679366754366788</v>
      </c>
      <c r="J57" s="306">
        <v>0.10458454174520922</v>
      </c>
      <c r="K57" s="79">
        <v>1547.39</v>
      </c>
      <c r="L57" s="79" t="s">
        <v>1328</v>
      </c>
      <c r="M57" s="79" t="s">
        <v>661</v>
      </c>
      <c r="N57" s="79">
        <v>0</v>
      </c>
      <c r="O57" s="79">
        <v>0</v>
      </c>
      <c r="P57" s="79" t="s">
        <v>1331</v>
      </c>
      <c r="Q57" s="79" t="s">
        <v>686</v>
      </c>
      <c r="R57" s="79" t="s">
        <v>1361</v>
      </c>
      <c r="S57" s="79" t="s">
        <v>1341</v>
      </c>
      <c r="T57" s="79">
        <v>0</v>
      </c>
      <c r="U57" s="79">
        <v>6200</v>
      </c>
      <c r="V57" s="79">
        <v>85</v>
      </c>
      <c r="W57" s="79" t="s">
        <v>1330</v>
      </c>
      <c r="X57" s="306">
        <v>0.10458454174520922</v>
      </c>
    </row>
    <row r="58" spans="1:24" ht="15" x14ac:dyDescent="0.25">
      <c r="A58" s="301" t="s">
        <v>848</v>
      </c>
      <c r="B58" s="302">
        <v>369</v>
      </c>
      <c r="C58" s="303">
        <v>124332.53</v>
      </c>
      <c r="D58" s="303">
        <v>4.71</v>
      </c>
      <c r="E58" s="303">
        <v>210.58</v>
      </c>
      <c r="F58" s="302">
        <v>26397.564755838641</v>
      </c>
      <c r="G58" s="302">
        <v>590.42895811568042</v>
      </c>
      <c r="H58" s="304">
        <v>2.2366796466900936E-2</v>
      </c>
      <c r="I58" s="305"/>
      <c r="J58" s="306">
        <v>0.10037878787878787</v>
      </c>
      <c r="K58" s="79">
        <v>530</v>
      </c>
      <c r="L58" s="79" t="s">
        <v>1328</v>
      </c>
      <c r="M58" s="79" t="s">
        <v>1324</v>
      </c>
      <c r="N58" s="79" t="s">
        <v>1324</v>
      </c>
      <c r="O58" s="79" t="s">
        <v>686</v>
      </c>
      <c r="P58" s="79" t="s">
        <v>707</v>
      </c>
      <c r="Q58" s="79" t="s">
        <v>687</v>
      </c>
      <c r="R58" s="79">
        <v>0</v>
      </c>
      <c r="S58" s="79" t="s">
        <v>1329</v>
      </c>
      <c r="T58" s="79">
        <v>0</v>
      </c>
      <c r="U58" s="79">
        <v>2500</v>
      </c>
      <c r="V58" s="79">
        <v>100</v>
      </c>
      <c r="W58" s="79">
        <v>0</v>
      </c>
      <c r="X58" s="306">
        <v>0.10037878787878787</v>
      </c>
    </row>
    <row r="59" spans="1:24" ht="15" x14ac:dyDescent="0.25">
      <c r="A59" s="301" t="s">
        <v>903</v>
      </c>
      <c r="B59" s="302">
        <v>36437</v>
      </c>
      <c r="C59" s="303">
        <v>1052409.6000000001</v>
      </c>
      <c r="D59" s="303">
        <v>73.226384636793767</v>
      </c>
      <c r="E59" s="303">
        <v>0</v>
      </c>
      <c r="F59" s="302">
        <v>14372.000000000002</v>
      </c>
      <c r="G59" s="302"/>
      <c r="H59" s="304"/>
      <c r="I59" s="305"/>
      <c r="J59" s="306">
        <v>0.10018679762080587</v>
      </c>
      <c r="K59" s="79">
        <v>1193.8900000000001</v>
      </c>
      <c r="L59" s="79" t="s">
        <v>1338</v>
      </c>
      <c r="M59" s="79" t="s">
        <v>661</v>
      </c>
      <c r="N59" s="79">
        <v>0</v>
      </c>
      <c r="O59" s="79">
        <v>0</v>
      </c>
      <c r="P59" s="79" t="s">
        <v>1343</v>
      </c>
      <c r="Q59" s="79" t="s">
        <v>686</v>
      </c>
      <c r="R59" s="79">
        <v>0</v>
      </c>
      <c r="S59" s="79" t="s">
        <v>1329</v>
      </c>
      <c r="T59" s="79">
        <v>0</v>
      </c>
      <c r="U59" s="79">
        <v>11282</v>
      </c>
      <c r="V59" s="79" t="s">
        <v>1301</v>
      </c>
      <c r="W59" s="79" t="s">
        <v>1358</v>
      </c>
      <c r="X59" s="306">
        <v>0.10018679762080587</v>
      </c>
    </row>
    <row r="60" spans="1:24" ht="15" x14ac:dyDescent="0.25">
      <c r="A60" s="301" t="s">
        <v>895</v>
      </c>
      <c r="B60" s="302">
        <v>25745</v>
      </c>
      <c r="C60" s="303">
        <v>512191</v>
      </c>
      <c r="D60" s="303">
        <v>60.66</v>
      </c>
      <c r="E60" s="303">
        <v>354.46</v>
      </c>
      <c r="F60" s="302">
        <v>8443.6366633696016</v>
      </c>
      <c r="G60" s="302">
        <v>1444.989561586639</v>
      </c>
      <c r="H60" s="304">
        <v>0.17113355526716698</v>
      </c>
      <c r="I60" s="305">
        <v>0.17251761962776133</v>
      </c>
      <c r="J60" s="306">
        <v>9.9769389489015661E-2</v>
      </c>
      <c r="K60" s="79">
        <v>822</v>
      </c>
      <c r="L60" s="79" t="s">
        <v>1328</v>
      </c>
      <c r="M60" s="79" t="s">
        <v>1324</v>
      </c>
      <c r="N60" s="79">
        <v>0</v>
      </c>
      <c r="O60" s="79">
        <v>0</v>
      </c>
      <c r="P60" s="79" t="s">
        <v>1343</v>
      </c>
      <c r="Q60" s="79" t="s">
        <v>686</v>
      </c>
      <c r="R60" s="79" t="s">
        <v>1344</v>
      </c>
      <c r="S60" s="79" t="s">
        <v>1329</v>
      </c>
      <c r="T60" s="79">
        <v>0</v>
      </c>
      <c r="U60" s="79">
        <v>8367</v>
      </c>
      <c r="V60" s="79">
        <v>41</v>
      </c>
      <c r="W60" s="79" t="s">
        <v>1330</v>
      </c>
      <c r="X60" s="306">
        <v>9.9769389489015661E-2</v>
      </c>
    </row>
    <row r="61" spans="1:24" ht="15" x14ac:dyDescent="0.25">
      <c r="A61" s="301" t="s">
        <v>1087</v>
      </c>
      <c r="B61" s="302">
        <v>1374</v>
      </c>
      <c r="C61" s="303">
        <v>52615</v>
      </c>
      <c r="D61" s="303">
        <v>84.183999999999997</v>
      </c>
      <c r="E61" s="303">
        <v>773.92</v>
      </c>
      <c r="F61" s="302">
        <v>625</v>
      </c>
      <c r="G61" s="302">
        <v>67.985063055612983</v>
      </c>
      <c r="H61" s="304">
        <v>0.10877610088898078</v>
      </c>
      <c r="I61" s="305">
        <v>5.2339713315381398E-2</v>
      </c>
      <c r="J61" s="306">
        <v>9.7560975609756101E-2</v>
      </c>
      <c r="K61" s="79">
        <v>80</v>
      </c>
      <c r="L61" s="79" t="s">
        <v>1328</v>
      </c>
      <c r="M61" s="79" t="s">
        <v>661</v>
      </c>
      <c r="N61" s="79" t="s">
        <v>1324</v>
      </c>
      <c r="O61" s="79" t="s">
        <v>686</v>
      </c>
      <c r="P61" s="79" t="s">
        <v>1331</v>
      </c>
      <c r="Q61" s="79" t="s">
        <v>687</v>
      </c>
      <c r="R61" s="79">
        <v>0</v>
      </c>
      <c r="S61" s="79" t="s">
        <v>707</v>
      </c>
      <c r="T61" s="79">
        <v>0</v>
      </c>
      <c r="U61" s="79">
        <v>650</v>
      </c>
      <c r="V61" s="79">
        <v>60</v>
      </c>
      <c r="W61" s="79" t="s">
        <v>1353</v>
      </c>
      <c r="X61" s="306">
        <v>9.7560975609756101E-2</v>
      </c>
    </row>
    <row r="62" spans="1:24" ht="15" x14ac:dyDescent="0.25">
      <c r="A62" s="301" t="s">
        <v>912</v>
      </c>
      <c r="B62" s="302">
        <v>84554</v>
      </c>
      <c r="C62" s="303">
        <v>1027397</v>
      </c>
      <c r="D62" s="303">
        <v>27.52</v>
      </c>
      <c r="E62" s="303">
        <v>285.45999999999998</v>
      </c>
      <c r="F62" s="302">
        <v>37332.739825581397</v>
      </c>
      <c r="G62" s="302">
        <v>3599.0926924963219</v>
      </c>
      <c r="H62" s="304">
        <v>9.6405801163035099E-2</v>
      </c>
      <c r="I62" s="305"/>
      <c r="J62" s="306">
        <v>9.6257520019511406E-2</v>
      </c>
      <c r="K62" s="79">
        <v>3031.08</v>
      </c>
      <c r="L62" s="79" t="s">
        <v>1328</v>
      </c>
      <c r="M62" s="79" t="s">
        <v>661</v>
      </c>
      <c r="N62" s="79">
        <v>0</v>
      </c>
      <c r="O62" s="79">
        <v>0</v>
      </c>
      <c r="P62" s="79" t="s">
        <v>1331</v>
      </c>
      <c r="Q62" s="79" t="s">
        <v>687</v>
      </c>
      <c r="R62" s="79" t="s">
        <v>1361</v>
      </c>
      <c r="S62" s="79" t="s">
        <v>1333</v>
      </c>
      <c r="T62" s="79">
        <v>0</v>
      </c>
      <c r="U62" s="79">
        <v>18000</v>
      </c>
      <c r="V62" s="79">
        <v>40</v>
      </c>
      <c r="W62" s="79" t="s">
        <v>1330</v>
      </c>
      <c r="X62" s="306">
        <v>9.6257520019511406E-2</v>
      </c>
    </row>
    <row r="63" spans="1:24" ht="15" x14ac:dyDescent="0.25">
      <c r="A63" s="301" t="s">
        <v>745</v>
      </c>
      <c r="B63" s="302">
        <v>320</v>
      </c>
      <c r="C63" s="303">
        <v>22655</v>
      </c>
      <c r="D63" s="303">
        <v>0</v>
      </c>
      <c r="E63" s="303">
        <v>494.54</v>
      </c>
      <c r="F63" s="302"/>
      <c r="G63" s="302">
        <v>45.810247907146035</v>
      </c>
      <c r="H63" s="304"/>
      <c r="I63" s="305">
        <v>4.1944228720721677E-2</v>
      </c>
      <c r="J63" s="306">
        <v>9.3793049544224405E-2</v>
      </c>
      <c r="K63" s="79">
        <v>96</v>
      </c>
      <c r="L63" s="79" t="s">
        <v>1323</v>
      </c>
      <c r="M63" s="79">
        <v>0</v>
      </c>
      <c r="N63" s="79">
        <v>0</v>
      </c>
      <c r="O63" s="79">
        <v>0</v>
      </c>
      <c r="P63" s="79" t="s">
        <v>707</v>
      </c>
      <c r="Q63" s="79" t="s">
        <v>687</v>
      </c>
      <c r="R63" s="79" t="s">
        <v>1344</v>
      </c>
      <c r="S63" s="79" t="s">
        <v>707</v>
      </c>
      <c r="T63" s="79">
        <v>0</v>
      </c>
      <c r="U63" s="79">
        <v>1</v>
      </c>
      <c r="V63" s="79" t="s">
        <v>1301</v>
      </c>
      <c r="W63" s="79" t="s">
        <v>1337</v>
      </c>
      <c r="X63" s="306">
        <v>9.3793049544224405E-2</v>
      </c>
    </row>
    <row r="64" spans="1:24" ht="15" x14ac:dyDescent="0.25">
      <c r="A64" s="301" t="s">
        <v>684</v>
      </c>
      <c r="B64" s="302">
        <v>6350</v>
      </c>
      <c r="C64" s="303">
        <v>16337.82</v>
      </c>
      <c r="D64" s="303">
        <v>6.59</v>
      </c>
      <c r="E64" s="303">
        <v>55.01</v>
      </c>
      <c r="F64" s="302">
        <v>2479.183611532625</v>
      </c>
      <c r="G64" s="302">
        <v>296.99727322305034</v>
      </c>
      <c r="H64" s="304">
        <v>0.11979640065442647</v>
      </c>
      <c r="I64" s="305">
        <v>0.1309013721692433</v>
      </c>
      <c r="J64" s="306">
        <v>9.2409240924092403E-2</v>
      </c>
      <c r="K64" s="79">
        <v>224</v>
      </c>
      <c r="L64" s="79" t="s">
        <v>1323</v>
      </c>
      <c r="M64" s="79" t="s">
        <v>1324</v>
      </c>
      <c r="N64" s="79" t="s">
        <v>1324</v>
      </c>
      <c r="O64" s="79" t="s">
        <v>686</v>
      </c>
      <c r="P64" s="79">
        <v>0</v>
      </c>
      <c r="Q64" s="79" t="s">
        <v>687</v>
      </c>
      <c r="R64" s="79" t="s">
        <v>1326</v>
      </c>
      <c r="S64" s="79" t="s">
        <v>1327</v>
      </c>
      <c r="T64" s="79">
        <v>0</v>
      </c>
      <c r="U64" s="79" t="s">
        <v>1301</v>
      </c>
      <c r="V64" s="79">
        <v>10</v>
      </c>
      <c r="W64" s="79">
        <v>0</v>
      </c>
      <c r="X64" s="306">
        <v>9.2409240924092403E-2</v>
      </c>
    </row>
    <row r="65" spans="1:24" ht="15" x14ac:dyDescent="0.25">
      <c r="A65" s="301" t="s">
        <v>840</v>
      </c>
      <c r="B65" s="302">
        <v>1636</v>
      </c>
      <c r="C65" s="303">
        <v>0</v>
      </c>
      <c r="D65" s="303">
        <v>0</v>
      </c>
      <c r="E65" s="303">
        <v>0</v>
      </c>
      <c r="F65" s="302"/>
      <c r="G65" s="302"/>
      <c r="H65" s="304"/>
      <c r="I65" s="305"/>
      <c r="J65" s="306">
        <v>9.0747818218618645E-2</v>
      </c>
      <c r="K65" s="79">
        <v>76.22</v>
      </c>
      <c r="L65" s="79" t="s">
        <v>1352</v>
      </c>
      <c r="M65" s="79" t="s">
        <v>661</v>
      </c>
      <c r="N65" s="79" t="s">
        <v>1324</v>
      </c>
      <c r="O65" s="79" t="s">
        <v>687</v>
      </c>
      <c r="P65" s="79" t="s">
        <v>1331</v>
      </c>
      <c r="Q65" s="79" t="s">
        <v>687</v>
      </c>
      <c r="R65" s="79" t="s">
        <v>707</v>
      </c>
      <c r="S65" s="79" t="s">
        <v>1329</v>
      </c>
      <c r="T65" s="79">
        <v>0</v>
      </c>
      <c r="U65" s="79">
        <v>765</v>
      </c>
      <c r="V65" s="79">
        <v>10</v>
      </c>
      <c r="W65" s="79">
        <v>0</v>
      </c>
      <c r="X65" s="306">
        <v>9.0747818218618645E-2</v>
      </c>
    </row>
    <row r="66" spans="1:24" ht="15" x14ac:dyDescent="0.25">
      <c r="A66" s="301" t="s">
        <v>1164</v>
      </c>
      <c r="B66" s="302">
        <v>1595</v>
      </c>
      <c r="C66" s="303">
        <v>0</v>
      </c>
      <c r="D66" s="303">
        <v>0</v>
      </c>
      <c r="E66" s="303">
        <v>0</v>
      </c>
      <c r="F66" s="302"/>
      <c r="G66" s="302"/>
      <c r="H66" s="304"/>
      <c r="I66" s="305"/>
      <c r="J66" s="306">
        <v>8.6892488954344621E-2</v>
      </c>
      <c r="K66" s="79">
        <v>59</v>
      </c>
      <c r="L66" s="79" t="s">
        <v>1328</v>
      </c>
      <c r="M66" s="79" t="s">
        <v>1324</v>
      </c>
      <c r="N66" s="79" t="s">
        <v>1324</v>
      </c>
      <c r="O66" s="79" t="s">
        <v>686</v>
      </c>
      <c r="P66" s="79" t="s">
        <v>1331</v>
      </c>
      <c r="Q66" s="79" t="s">
        <v>687</v>
      </c>
      <c r="R66" s="79" t="s">
        <v>1361</v>
      </c>
      <c r="S66" s="79" t="s">
        <v>1327</v>
      </c>
      <c r="T66" s="79">
        <v>0</v>
      </c>
      <c r="U66" s="79">
        <v>760</v>
      </c>
      <c r="V66" s="79">
        <v>85</v>
      </c>
      <c r="W66" s="79" t="s">
        <v>1337</v>
      </c>
      <c r="X66" s="306">
        <v>8.6892488954344621E-2</v>
      </c>
    </row>
    <row r="67" spans="1:24" ht="15" x14ac:dyDescent="0.25">
      <c r="A67" s="301" t="s">
        <v>834</v>
      </c>
      <c r="B67" s="302">
        <v>4124</v>
      </c>
      <c r="C67" s="303">
        <v>67521</v>
      </c>
      <c r="D67" s="303">
        <v>45.81</v>
      </c>
      <c r="E67" s="303">
        <v>529.66</v>
      </c>
      <c r="F67" s="302">
        <v>1473.9358218729535</v>
      </c>
      <c r="G67" s="302">
        <v>127.47989276139411</v>
      </c>
      <c r="H67" s="304">
        <v>8.6489446059736436E-2</v>
      </c>
      <c r="I67" s="305">
        <v>8.5319537067496051E-2</v>
      </c>
      <c r="J67" s="306"/>
      <c r="K67" s="79">
        <v>1500</v>
      </c>
      <c r="L67" s="79" t="s">
        <v>1328</v>
      </c>
      <c r="M67" s="79" t="s">
        <v>1324</v>
      </c>
      <c r="N67" s="79" t="s">
        <v>1324</v>
      </c>
      <c r="O67" s="79" t="s">
        <v>686</v>
      </c>
      <c r="P67" s="79" t="s">
        <v>1331</v>
      </c>
      <c r="Q67" s="79" t="s">
        <v>687</v>
      </c>
      <c r="R67" s="79" t="s">
        <v>1344</v>
      </c>
      <c r="S67" s="79" t="s">
        <v>707</v>
      </c>
      <c r="T67" s="79">
        <v>0</v>
      </c>
      <c r="U67" s="79">
        <v>1700</v>
      </c>
      <c r="V67" s="79">
        <v>100</v>
      </c>
      <c r="W67" s="79">
        <v>0</v>
      </c>
      <c r="X67" s="305">
        <v>8.5319537067496051E-2</v>
      </c>
    </row>
    <row r="68" spans="1:24" ht="15" x14ac:dyDescent="0.25">
      <c r="A68" s="301" t="s">
        <v>168</v>
      </c>
      <c r="B68" s="302">
        <v>603</v>
      </c>
      <c r="C68" s="303">
        <v>10070.049999999999</v>
      </c>
      <c r="D68" s="303">
        <v>31.67</v>
      </c>
      <c r="E68" s="303">
        <v>0</v>
      </c>
      <c r="F68" s="302">
        <v>317.96810862014519</v>
      </c>
      <c r="G68" s="302"/>
      <c r="H68" s="304"/>
      <c r="I68" s="305"/>
      <c r="J68" s="306">
        <v>7.8947368421052627E-2</v>
      </c>
      <c r="K68" s="79">
        <v>24.6</v>
      </c>
      <c r="L68" s="79">
        <v>0</v>
      </c>
      <c r="M68" s="79">
        <v>0</v>
      </c>
      <c r="N68" s="79">
        <v>0</v>
      </c>
      <c r="O68" s="79">
        <v>0</v>
      </c>
      <c r="P68" s="79">
        <v>0</v>
      </c>
      <c r="Q68" s="79">
        <v>0</v>
      </c>
      <c r="R68" s="79">
        <v>0</v>
      </c>
      <c r="S68" s="79" t="s">
        <v>1346</v>
      </c>
      <c r="T68" s="79">
        <v>0</v>
      </c>
      <c r="U68" s="79">
        <v>290</v>
      </c>
      <c r="V68" s="79" t="s">
        <v>1301</v>
      </c>
      <c r="W68" s="79">
        <v>0</v>
      </c>
      <c r="X68" s="306">
        <v>7.8947368421052627E-2</v>
      </c>
    </row>
    <row r="69" spans="1:24" ht="15" x14ac:dyDescent="0.25">
      <c r="A69" s="301" t="s">
        <v>931</v>
      </c>
      <c r="B69" s="302">
        <v>924</v>
      </c>
      <c r="C69" s="303">
        <v>6450</v>
      </c>
      <c r="D69" s="303">
        <v>0</v>
      </c>
      <c r="E69" s="303">
        <v>41.27</v>
      </c>
      <c r="F69" s="302"/>
      <c r="G69" s="302">
        <v>156.28786043130603</v>
      </c>
      <c r="H69" s="304"/>
      <c r="I69" s="305">
        <v>6.3096308457397401E-2</v>
      </c>
      <c r="J69" s="306">
        <v>7.8106029947389716E-2</v>
      </c>
      <c r="K69" s="79">
        <v>193</v>
      </c>
      <c r="L69" s="79" t="s">
        <v>1323</v>
      </c>
      <c r="M69" s="79" t="s">
        <v>661</v>
      </c>
      <c r="N69" s="79">
        <v>0</v>
      </c>
      <c r="O69" s="79">
        <v>0</v>
      </c>
      <c r="P69" s="79">
        <v>0</v>
      </c>
      <c r="Q69" s="79" t="s">
        <v>686</v>
      </c>
      <c r="R69" s="79" t="s">
        <v>1336</v>
      </c>
      <c r="S69" s="79" t="s">
        <v>1333</v>
      </c>
      <c r="T69" s="79">
        <v>0</v>
      </c>
      <c r="U69" s="79" t="s">
        <v>1301</v>
      </c>
      <c r="V69" s="79" t="s">
        <v>1301</v>
      </c>
      <c r="W69" s="79" t="s">
        <v>1330</v>
      </c>
      <c r="X69" s="306">
        <v>7.8106029947389716E-2</v>
      </c>
    </row>
    <row r="70" spans="1:24" ht="15" x14ac:dyDescent="0.25">
      <c r="A70" s="301" t="s">
        <v>977</v>
      </c>
      <c r="B70" s="302">
        <v>15962</v>
      </c>
      <c r="C70" s="303">
        <v>192494</v>
      </c>
      <c r="D70" s="303">
        <v>32.840000000000003</v>
      </c>
      <c r="E70" s="303">
        <v>199.06</v>
      </c>
      <c r="F70" s="302">
        <v>5861.5712545675997</v>
      </c>
      <c r="G70" s="302">
        <v>967.0149703606952</v>
      </c>
      <c r="H70" s="304">
        <v>0.16497538430623934</v>
      </c>
      <c r="I70" s="305"/>
      <c r="J70" s="306">
        <v>7.7627811860940699E-2</v>
      </c>
      <c r="K70" s="79">
        <v>949</v>
      </c>
      <c r="L70" s="79" t="s">
        <v>1328</v>
      </c>
      <c r="M70" s="79" t="s">
        <v>661</v>
      </c>
      <c r="N70" s="79">
        <v>0</v>
      </c>
      <c r="O70" s="79">
        <v>0</v>
      </c>
      <c r="P70" s="79" t="s">
        <v>1343</v>
      </c>
      <c r="Q70" s="79" t="s">
        <v>687</v>
      </c>
      <c r="R70" s="79" t="s">
        <v>1326</v>
      </c>
      <c r="S70" s="79" t="s">
        <v>1341</v>
      </c>
      <c r="T70" s="79" t="s">
        <v>1362</v>
      </c>
      <c r="U70" s="79">
        <v>5700</v>
      </c>
      <c r="V70" s="79">
        <v>65</v>
      </c>
      <c r="W70" s="79" t="s">
        <v>1353</v>
      </c>
      <c r="X70" s="306">
        <v>7.7627811860940699E-2</v>
      </c>
    </row>
    <row r="71" spans="1:24" ht="15" x14ac:dyDescent="0.25">
      <c r="A71" s="301" t="s">
        <v>1039</v>
      </c>
      <c r="B71" s="302">
        <v>16918</v>
      </c>
      <c r="C71" s="303">
        <v>43970</v>
      </c>
      <c r="D71" s="303">
        <v>5.55</v>
      </c>
      <c r="E71" s="303">
        <v>72.44</v>
      </c>
      <c r="F71" s="302">
        <v>7922.5225225225231</v>
      </c>
      <c r="G71" s="302">
        <v>606.98509110988402</v>
      </c>
      <c r="H71" s="304">
        <v>7.6615129762562115E-2</v>
      </c>
      <c r="I71" s="305"/>
      <c r="J71" s="306">
        <v>7.6783114992721974E-2</v>
      </c>
      <c r="K71" s="79">
        <v>633</v>
      </c>
      <c r="L71" s="79" t="s">
        <v>1323</v>
      </c>
      <c r="M71" s="79">
        <v>0</v>
      </c>
      <c r="N71" s="79" t="s">
        <v>1324</v>
      </c>
      <c r="O71" s="79" t="s">
        <v>686</v>
      </c>
      <c r="P71" s="79">
        <v>0</v>
      </c>
      <c r="Q71" s="79" t="s">
        <v>687</v>
      </c>
      <c r="R71" s="79" t="s">
        <v>1326</v>
      </c>
      <c r="S71" s="79" t="s">
        <v>1327</v>
      </c>
      <c r="T71" s="79" t="s">
        <v>707</v>
      </c>
      <c r="U71" s="79" t="s">
        <v>1301</v>
      </c>
      <c r="V71" s="79">
        <v>40</v>
      </c>
      <c r="W71" s="79" t="s">
        <v>1347</v>
      </c>
      <c r="X71" s="306">
        <v>7.6783114992721974E-2</v>
      </c>
    </row>
    <row r="72" spans="1:24" ht="15" x14ac:dyDescent="0.25">
      <c r="A72" s="301" t="s">
        <v>783</v>
      </c>
      <c r="B72" s="302">
        <v>3872</v>
      </c>
      <c r="C72" s="303">
        <v>0</v>
      </c>
      <c r="D72" s="303">
        <v>0</v>
      </c>
      <c r="E72" s="303">
        <v>0</v>
      </c>
      <c r="F72" s="302"/>
      <c r="G72" s="302"/>
      <c r="H72" s="304"/>
      <c r="I72" s="305"/>
      <c r="J72" s="306">
        <v>7.506950880444857E-2</v>
      </c>
      <c r="K72" s="79">
        <v>81</v>
      </c>
      <c r="L72" s="79" t="s">
        <v>1328</v>
      </c>
      <c r="M72" s="79" t="s">
        <v>1324</v>
      </c>
      <c r="N72" s="79" t="s">
        <v>1324</v>
      </c>
      <c r="O72" s="79" t="s">
        <v>686</v>
      </c>
      <c r="P72" s="79" t="s">
        <v>1331</v>
      </c>
      <c r="Q72" s="79" t="s">
        <v>687</v>
      </c>
      <c r="R72" s="79">
        <v>0</v>
      </c>
      <c r="S72" s="79" t="s">
        <v>1329</v>
      </c>
      <c r="T72" s="79">
        <v>0</v>
      </c>
      <c r="U72" s="79">
        <v>1131</v>
      </c>
      <c r="V72" s="79">
        <v>75</v>
      </c>
      <c r="W72" s="79" t="s">
        <v>1353</v>
      </c>
      <c r="X72" s="306">
        <v>7.506950880444857E-2</v>
      </c>
    </row>
    <row r="73" spans="1:24" ht="15" x14ac:dyDescent="0.25">
      <c r="A73" s="301" t="s">
        <v>929</v>
      </c>
      <c r="B73" s="302">
        <v>104371</v>
      </c>
      <c r="C73" s="303">
        <v>1527807</v>
      </c>
      <c r="D73" s="303">
        <v>0</v>
      </c>
      <c r="E73" s="303">
        <v>259.61</v>
      </c>
      <c r="F73" s="302"/>
      <c r="G73" s="302">
        <v>5885.0082816532486</v>
      </c>
      <c r="H73" s="304"/>
      <c r="I73" s="305">
        <v>6.1385937520582912E-2</v>
      </c>
      <c r="J73" s="306">
        <v>7.3715886272491565E-2</v>
      </c>
      <c r="K73" s="79">
        <v>6500</v>
      </c>
      <c r="L73" s="79" t="s">
        <v>1328</v>
      </c>
      <c r="M73" s="79" t="s">
        <v>1339</v>
      </c>
      <c r="N73" s="79" t="s">
        <v>661</v>
      </c>
      <c r="O73" s="79">
        <v>0</v>
      </c>
      <c r="P73" s="79" t="s">
        <v>1331</v>
      </c>
      <c r="Q73" s="79">
        <v>0</v>
      </c>
      <c r="R73" s="79" t="s">
        <v>1363</v>
      </c>
      <c r="S73" s="79" t="s">
        <v>1329</v>
      </c>
      <c r="T73" s="79">
        <v>0</v>
      </c>
      <c r="U73" s="79">
        <v>35332</v>
      </c>
      <c r="V73" s="79">
        <v>55</v>
      </c>
      <c r="W73" s="79" t="s">
        <v>1349</v>
      </c>
      <c r="X73" s="306">
        <v>7.3715886272491565E-2</v>
      </c>
    </row>
    <row r="74" spans="1:24" ht="15" x14ac:dyDescent="0.25">
      <c r="A74" s="301" t="s">
        <v>1003</v>
      </c>
      <c r="B74" s="302">
        <v>7838</v>
      </c>
      <c r="C74" s="303">
        <v>50399</v>
      </c>
      <c r="D74" s="303">
        <v>19.324769938650306</v>
      </c>
      <c r="E74" s="303">
        <v>124.9</v>
      </c>
      <c r="F74" s="302">
        <v>2608</v>
      </c>
      <c r="G74" s="302">
        <v>403.51481184947954</v>
      </c>
      <c r="H74" s="304">
        <v>0.15472193705884951</v>
      </c>
      <c r="I74" s="305">
        <v>0.13285966776767574</v>
      </c>
      <c r="J74" s="306">
        <v>6.934097421203439E-2</v>
      </c>
      <c r="K74" s="79">
        <v>242</v>
      </c>
      <c r="L74" s="79" t="s">
        <v>1328</v>
      </c>
      <c r="M74" s="79" t="s">
        <v>661</v>
      </c>
      <c r="N74" s="79">
        <v>0</v>
      </c>
      <c r="O74" s="79">
        <v>0</v>
      </c>
      <c r="P74" s="79" t="s">
        <v>1331</v>
      </c>
      <c r="Q74" s="79" t="s">
        <v>687</v>
      </c>
      <c r="R74" s="79" t="s">
        <v>1344</v>
      </c>
      <c r="S74" s="79" t="s">
        <v>1329</v>
      </c>
      <c r="T74" s="79">
        <v>0</v>
      </c>
      <c r="U74" s="79">
        <v>2154</v>
      </c>
      <c r="V74" s="79">
        <v>27</v>
      </c>
      <c r="W74" s="79" t="s">
        <v>1337</v>
      </c>
      <c r="X74" s="306">
        <v>6.934097421203439E-2</v>
      </c>
    </row>
    <row r="75" spans="1:24" ht="15" x14ac:dyDescent="0.25">
      <c r="A75" s="301" t="s">
        <v>1145</v>
      </c>
      <c r="B75" s="302">
        <v>28094</v>
      </c>
      <c r="C75" s="303">
        <v>0</v>
      </c>
      <c r="D75" s="303">
        <v>0</v>
      </c>
      <c r="E75" s="303">
        <v>0</v>
      </c>
      <c r="F75" s="302"/>
      <c r="G75" s="302"/>
      <c r="H75" s="304"/>
      <c r="I75" s="305"/>
      <c r="J75" s="306">
        <v>6.8627450980392163E-2</v>
      </c>
      <c r="K75" s="79">
        <v>700</v>
      </c>
      <c r="L75" s="79" t="s">
        <v>1328</v>
      </c>
      <c r="M75" s="79" t="s">
        <v>1324</v>
      </c>
      <c r="N75" s="79" t="s">
        <v>1324</v>
      </c>
      <c r="O75" s="79" t="s">
        <v>686</v>
      </c>
      <c r="P75" s="79" t="s">
        <v>1331</v>
      </c>
      <c r="Q75" s="79" t="s">
        <v>686</v>
      </c>
      <c r="R75" s="79">
        <v>0</v>
      </c>
      <c r="S75" s="79" t="s">
        <v>1329</v>
      </c>
      <c r="T75" s="79">
        <v>0</v>
      </c>
      <c r="U75" s="79">
        <v>8700</v>
      </c>
      <c r="V75" s="79">
        <v>40</v>
      </c>
      <c r="W75" s="79" t="s">
        <v>1337</v>
      </c>
      <c r="X75" s="306">
        <v>6.8627450980392163E-2</v>
      </c>
    </row>
    <row r="76" spans="1:24" ht="15" x14ac:dyDescent="0.25">
      <c r="A76" s="301" t="s">
        <v>1083</v>
      </c>
      <c r="B76" s="302">
        <v>1339</v>
      </c>
      <c r="C76" s="303">
        <v>27292</v>
      </c>
      <c r="D76" s="303">
        <v>13.646000000000001</v>
      </c>
      <c r="E76" s="303">
        <v>0</v>
      </c>
      <c r="F76" s="302">
        <v>1999.9999999999998</v>
      </c>
      <c r="G76" s="302"/>
      <c r="H76" s="304"/>
      <c r="I76" s="305"/>
      <c r="J76" s="306">
        <v>6.8430132259919493E-2</v>
      </c>
      <c r="K76" s="79">
        <v>119</v>
      </c>
      <c r="L76" s="79" t="s">
        <v>1328</v>
      </c>
      <c r="M76" s="79" t="s">
        <v>1324</v>
      </c>
      <c r="N76" s="79" t="s">
        <v>1324</v>
      </c>
      <c r="O76" s="79" t="s">
        <v>687</v>
      </c>
      <c r="P76" s="79" t="s">
        <v>1343</v>
      </c>
      <c r="Q76" s="79" t="s">
        <v>687</v>
      </c>
      <c r="R76" s="79" t="s">
        <v>1326</v>
      </c>
      <c r="S76" s="79" t="s">
        <v>1341</v>
      </c>
      <c r="T76" s="79">
        <v>0</v>
      </c>
      <c r="U76" s="79">
        <v>1700</v>
      </c>
      <c r="V76" s="79">
        <v>50</v>
      </c>
      <c r="W76" s="79" t="s">
        <v>1330</v>
      </c>
      <c r="X76" s="306">
        <v>6.8430132259919493E-2</v>
      </c>
    </row>
    <row r="77" spans="1:24" ht="15" x14ac:dyDescent="0.25">
      <c r="A77" s="301" t="s">
        <v>1056</v>
      </c>
      <c r="B77" s="302">
        <v>12968</v>
      </c>
      <c r="C77" s="303">
        <v>52089.94</v>
      </c>
      <c r="D77" s="303">
        <v>9.6999999999999993</v>
      </c>
      <c r="E77" s="303">
        <v>112.18</v>
      </c>
      <c r="F77" s="302">
        <v>5370.0969072164953</v>
      </c>
      <c r="G77" s="302">
        <v>464.34248529149579</v>
      </c>
      <c r="H77" s="304">
        <v>8.6468176145480469E-2</v>
      </c>
      <c r="I77" s="305">
        <v>6.9925545117640528E-2</v>
      </c>
      <c r="J77" s="306">
        <v>6.7542471578308796E-2</v>
      </c>
      <c r="K77" s="79">
        <v>472.08</v>
      </c>
      <c r="L77" s="79" t="s">
        <v>1335</v>
      </c>
      <c r="M77" s="79" t="s">
        <v>661</v>
      </c>
      <c r="N77" s="79">
        <v>0</v>
      </c>
      <c r="O77" s="79">
        <v>0</v>
      </c>
      <c r="P77" s="79" t="s">
        <v>1331</v>
      </c>
      <c r="Q77" s="79" t="s">
        <v>687</v>
      </c>
      <c r="R77" s="79">
        <v>0</v>
      </c>
      <c r="S77" s="79" t="s">
        <v>1329</v>
      </c>
      <c r="T77" s="79">
        <v>0</v>
      </c>
      <c r="U77" s="79">
        <v>5368</v>
      </c>
      <c r="V77" s="79">
        <v>54</v>
      </c>
      <c r="W77" s="79" t="s">
        <v>1330</v>
      </c>
      <c r="X77" s="306">
        <v>6.7542471578308796E-2</v>
      </c>
    </row>
    <row r="78" spans="1:24" ht="15" x14ac:dyDescent="0.25">
      <c r="A78" s="301" t="s">
        <v>1213</v>
      </c>
      <c r="B78" s="302">
        <v>4490</v>
      </c>
      <c r="C78" s="303">
        <v>53341</v>
      </c>
      <c r="D78" s="303">
        <v>38.1</v>
      </c>
      <c r="E78" s="303">
        <v>0</v>
      </c>
      <c r="F78" s="302">
        <v>1400.0262467191601</v>
      </c>
      <c r="G78" s="302"/>
      <c r="H78" s="304"/>
      <c r="I78" s="305"/>
      <c r="J78" s="306">
        <v>6.7200925313945808E-2</v>
      </c>
      <c r="K78" s="79">
        <v>122.01</v>
      </c>
      <c r="L78" s="79" t="s">
        <v>1335</v>
      </c>
      <c r="M78" s="79" t="s">
        <v>661</v>
      </c>
      <c r="N78" s="79" t="s">
        <v>1324</v>
      </c>
      <c r="O78" s="79" t="s">
        <v>686</v>
      </c>
      <c r="P78" s="79" t="s">
        <v>1331</v>
      </c>
      <c r="Q78" s="79" t="s">
        <v>686</v>
      </c>
      <c r="R78" s="79">
        <v>0</v>
      </c>
      <c r="S78" s="79" t="s">
        <v>1329</v>
      </c>
      <c r="T78" s="79">
        <v>0</v>
      </c>
      <c r="U78" s="79">
        <v>1400</v>
      </c>
      <c r="V78" s="79">
        <v>70</v>
      </c>
      <c r="W78" s="79" t="s">
        <v>1353</v>
      </c>
      <c r="X78" s="306">
        <v>6.7200925313945808E-2</v>
      </c>
    </row>
    <row r="79" spans="1:24" ht="15" x14ac:dyDescent="0.25">
      <c r="A79" s="301" t="s">
        <v>1042</v>
      </c>
      <c r="B79" s="302">
        <v>10388</v>
      </c>
      <c r="C79" s="303">
        <v>8098</v>
      </c>
      <c r="D79" s="303">
        <v>0</v>
      </c>
      <c r="E79" s="303">
        <v>16.670000000000002</v>
      </c>
      <c r="F79" s="302"/>
      <c r="G79" s="302">
        <v>485.78284343131367</v>
      </c>
      <c r="H79" s="304"/>
      <c r="I79" s="305">
        <v>5.6662513790155043E-2</v>
      </c>
      <c r="J79" s="306">
        <v>6.5775542615140292E-2</v>
      </c>
      <c r="K79" s="79">
        <v>497</v>
      </c>
      <c r="L79" s="79">
        <v>0</v>
      </c>
      <c r="M79" s="79">
        <v>0</v>
      </c>
      <c r="N79" s="79">
        <v>0</v>
      </c>
      <c r="O79" s="79">
        <v>0</v>
      </c>
      <c r="P79" s="79">
        <v>0</v>
      </c>
      <c r="Q79" s="79">
        <v>0</v>
      </c>
      <c r="R79" s="79" t="s">
        <v>1344</v>
      </c>
      <c r="S79" s="79" t="s">
        <v>1364</v>
      </c>
      <c r="T79" s="79">
        <v>0</v>
      </c>
      <c r="U79" s="79" t="s">
        <v>1301</v>
      </c>
      <c r="V79" s="79" t="s">
        <v>1301</v>
      </c>
      <c r="W79" s="79" t="s">
        <v>1353</v>
      </c>
      <c r="X79" s="306">
        <v>6.5775542615140292E-2</v>
      </c>
    </row>
    <row r="80" spans="1:24" ht="15" x14ac:dyDescent="0.25">
      <c r="A80" s="301" t="s">
        <v>1136</v>
      </c>
      <c r="B80" s="302">
        <v>4213</v>
      </c>
      <c r="C80" s="303">
        <v>67896</v>
      </c>
      <c r="D80" s="303">
        <v>48.497142857142855</v>
      </c>
      <c r="E80" s="303">
        <v>641.07000000000005</v>
      </c>
      <c r="F80" s="302">
        <v>1400</v>
      </c>
      <c r="G80" s="302">
        <v>105.91043099817492</v>
      </c>
      <c r="H80" s="304">
        <v>7.5650307855839233E-2</v>
      </c>
      <c r="I80" s="305">
        <v>6.4294111072513704E-2</v>
      </c>
      <c r="J80" s="306"/>
      <c r="K80" s="79">
        <v>0</v>
      </c>
      <c r="L80" s="79" t="s">
        <v>1335</v>
      </c>
      <c r="M80" s="79" t="s">
        <v>661</v>
      </c>
      <c r="N80" s="79">
        <v>0</v>
      </c>
      <c r="O80" s="79" t="s">
        <v>686</v>
      </c>
      <c r="P80" s="79" t="s">
        <v>1325</v>
      </c>
      <c r="Q80" s="79" t="s">
        <v>687</v>
      </c>
      <c r="R80" s="79">
        <v>0</v>
      </c>
      <c r="S80" s="79" t="s">
        <v>1329</v>
      </c>
      <c r="T80" s="79" t="s">
        <v>1365</v>
      </c>
      <c r="U80" s="79">
        <v>1400</v>
      </c>
      <c r="V80" s="79">
        <v>80</v>
      </c>
      <c r="W80" s="79">
        <v>0</v>
      </c>
      <c r="X80" s="306">
        <v>6.4294111072513704E-2</v>
      </c>
    </row>
    <row r="81" spans="1:24" ht="15" x14ac:dyDescent="0.25">
      <c r="A81" s="301" t="s">
        <v>773</v>
      </c>
      <c r="B81" s="302">
        <v>1222</v>
      </c>
      <c r="C81" s="303">
        <v>13800</v>
      </c>
      <c r="D81" s="303">
        <v>26.53846153846154</v>
      </c>
      <c r="E81" s="303">
        <v>6.9</v>
      </c>
      <c r="F81" s="302">
        <v>520</v>
      </c>
      <c r="G81" s="302">
        <v>2000</v>
      </c>
      <c r="H81" s="304">
        <v>3.8461538461538463</v>
      </c>
      <c r="I81" s="305"/>
      <c r="J81" s="306">
        <v>6.1032863849765258E-2</v>
      </c>
      <c r="K81" s="79">
        <v>26</v>
      </c>
      <c r="L81" s="79" t="s">
        <v>1352</v>
      </c>
      <c r="M81" s="79" t="s">
        <v>1324</v>
      </c>
      <c r="N81" s="79" t="s">
        <v>1324</v>
      </c>
      <c r="O81" s="79" t="s">
        <v>686</v>
      </c>
      <c r="P81" s="79" t="s">
        <v>707</v>
      </c>
      <c r="Q81" s="79" t="s">
        <v>686</v>
      </c>
      <c r="R81" s="79" t="s">
        <v>707</v>
      </c>
      <c r="S81" s="79" t="s">
        <v>1329</v>
      </c>
      <c r="T81" s="79" t="s">
        <v>707</v>
      </c>
      <c r="U81" s="79">
        <v>400</v>
      </c>
      <c r="V81" s="79" t="s">
        <v>1301</v>
      </c>
      <c r="W81" s="79">
        <v>0</v>
      </c>
      <c r="X81" s="306">
        <v>6.1032863849765258E-2</v>
      </c>
    </row>
    <row r="82" spans="1:24" ht="15" x14ac:dyDescent="0.25">
      <c r="A82" s="301" t="s">
        <v>1084</v>
      </c>
      <c r="B82" s="302">
        <v>1700</v>
      </c>
      <c r="C82" s="303">
        <v>25171</v>
      </c>
      <c r="D82" s="303">
        <v>32</v>
      </c>
      <c r="E82" s="303">
        <v>699</v>
      </c>
      <c r="F82" s="302">
        <v>786.59375</v>
      </c>
      <c r="G82" s="302">
        <v>36.010014306151646</v>
      </c>
      <c r="H82" s="304">
        <v>4.5779685264663805E-2</v>
      </c>
      <c r="I82" s="305">
        <v>3.6423314336177411E-2</v>
      </c>
      <c r="J82" s="306">
        <v>0.06</v>
      </c>
      <c r="K82" s="79">
        <v>6</v>
      </c>
      <c r="L82" s="79" t="s">
        <v>1350</v>
      </c>
      <c r="M82" s="79" t="s">
        <v>661</v>
      </c>
      <c r="N82" s="79">
        <v>0</v>
      </c>
      <c r="O82" s="79">
        <v>0</v>
      </c>
      <c r="P82" s="79" t="s">
        <v>1331</v>
      </c>
      <c r="Q82" s="79" t="s">
        <v>687</v>
      </c>
      <c r="R82" s="79" t="s">
        <v>1366</v>
      </c>
      <c r="S82" s="79" t="s">
        <v>1329</v>
      </c>
      <c r="T82" s="79">
        <v>0</v>
      </c>
      <c r="U82" s="79">
        <v>742</v>
      </c>
      <c r="V82" s="79">
        <v>70</v>
      </c>
      <c r="W82" s="79" t="s">
        <v>1353</v>
      </c>
      <c r="X82" s="306">
        <v>0.06</v>
      </c>
    </row>
    <row r="83" spans="1:24" ht="15" x14ac:dyDescent="0.25">
      <c r="A83" s="301" t="s">
        <v>914</v>
      </c>
      <c r="B83" s="302">
        <v>441</v>
      </c>
      <c r="C83" s="303">
        <v>2691</v>
      </c>
      <c r="D83" s="303">
        <v>10.552941176470588</v>
      </c>
      <c r="E83" s="303">
        <v>285.37</v>
      </c>
      <c r="F83" s="302">
        <v>255</v>
      </c>
      <c r="G83" s="302">
        <v>9.4298629848968005</v>
      </c>
      <c r="H83" s="304">
        <v>3.697985484273255E-2</v>
      </c>
      <c r="I83" s="305">
        <v>5.3572709195391761E-2</v>
      </c>
      <c r="J83" s="306"/>
      <c r="K83" s="79">
        <v>0</v>
      </c>
      <c r="L83" s="79">
        <v>0</v>
      </c>
      <c r="M83" s="79">
        <v>0</v>
      </c>
      <c r="N83" s="79">
        <v>0</v>
      </c>
      <c r="O83" s="79">
        <v>0</v>
      </c>
      <c r="P83" s="79">
        <v>0</v>
      </c>
      <c r="Q83" s="79">
        <v>0</v>
      </c>
      <c r="R83" s="79">
        <v>0</v>
      </c>
      <c r="S83" s="79" t="s">
        <v>1346</v>
      </c>
      <c r="T83" s="79">
        <v>0</v>
      </c>
      <c r="U83" s="79" t="s">
        <v>1301</v>
      </c>
      <c r="V83" s="79" t="s">
        <v>1301</v>
      </c>
      <c r="W83" s="79">
        <v>0</v>
      </c>
      <c r="X83" s="306">
        <v>5.3572709195391761E-2</v>
      </c>
    </row>
    <row r="84" spans="1:24" ht="15" x14ac:dyDescent="0.25">
      <c r="A84" s="301" t="s">
        <v>1127</v>
      </c>
      <c r="B84" s="302">
        <v>1626</v>
      </c>
      <c r="C84" s="303">
        <v>6305.04</v>
      </c>
      <c r="D84" s="303">
        <v>9.8516250000000003</v>
      </c>
      <c r="E84" s="303">
        <v>95.07</v>
      </c>
      <c r="F84" s="302">
        <v>640</v>
      </c>
      <c r="G84" s="302">
        <v>66.319974755443369</v>
      </c>
      <c r="H84" s="304">
        <v>0.10362496055538026</v>
      </c>
      <c r="I84" s="305"/>
      <c r="J84" s="306">
        <v>4.8513134513691158E-2</v>
      </c>
      <c r="K84" s="79">
        <v>67.98</v>
      </c>
      <c r="L84" s="79" t="s">
        <v>1328</v>
      </c>
      <c r="M84" s="79" t="s">
        <v>1324</v>
      </c>
      <c r="N84" s="79" t="s">
        <v>1324</v>
      </c>
      <c r="O84" s="79" t="s">
        <v>686</v>
      </c>
      <c r="P84" s="79" t="s">
        <v>1331</v>
      </c>
      <c r="Q84" s="79" t="s">
        <v>687</v>
      </c>
      <c r="R84" s="79" t="s">
        <v>1336</v>
      </c>
      <c r="S84" s="79" t="s">
        <v>1341</v>
      </c>
      <c r="T84" s="79">
        <v>0</v>
      </c>
      <c r="U84" s="79">
        <v>640</v>
      </c>
      <c r="V84" s="79">
        <v>50</v>
      </c>
      <c r="W84" s="79" t="s">
        <v>1353</v>
      </c>
      <c r="X84" s="306">
        <v>4.8513134513691158E-2</v>
      </c>
    </row>
    <row r="85" spans="1:24" ht="15" x14ac:dyDescent="0.25">
      <c r="A85" s="301" t="s">
        <v>1055</v>
      </c>
      <c r="B85" s="302">
        <v>4150</v>
      </c>
      <c r="C85" s="303">
        <v>0</v>
      </c>
      <c r="D85" s="303">
        <v>0</v>
      </c>
      <c r="E85" s="303">
        <v>0</v>
      </c>
      <c r="F85" s="302"/>
      <c r="G85" s="302"/>
      <c r="H85" s="304"/>
      <c r="I85" s="305"/>
      <c r="J85" s="306">
        <v>4.7835990888382689E-2</v>
      </c>
      <c r="K85" s="79">
        <v>63</v>
      </c>
      <c r="L85" s="79" t="s">
        <v>1328</v>
      </c>
      <c r="M85" s="79" t="s">
        <v>1339</v>
      </c>
      <c r="N85" s="79" t="s">
        <v>1324</v>
      </c>
      <c r="O85" s="79" t="s">
        <v>686</v>
      </c>
      <c r="P85" s="79" t="s">
        <v>1343</v>
      </c>
      <c r="Q85" s="79" t="s">
        <v>687</v>
      </c>
      <c r="R85" s="79">
        <v>0</v>
      </c>
      <c r="S85" s="79" t="s">
        <v>1329</v>
      </c>
      <c r="T85" s="79">
        <v>0</v>
      </c>
      <c r="U85" s="79">
        <v>1491</v>
      </c>
      <c r="V85" s="79">
        <v>26</v>
      </c>
      <c r="W85" s="79" t="s">
        <v>1353</v>
      </c>
      <c r="X85" s="306">
        <v>4.7835990888382689E-2</v>
      </c>
    </row>
    <row r="86" spans="1:24" ht="15" x14ac:dyDescent="0.25">
      <c r="A86" s="301" t="s">
        <v>947</v>
      </c>
      <c r="B86" s="302">
        <v>70145</v>
      </c>
      <c r="C86" s="303">
        <v>0</v>
      </c>
      <c r="D86" s="303">
        <v>0</v>
      </c>
      <c r="E86" s="303">
        <v>0</v>
      </c>
      <c r="F86" s="302"/>
      <c r="G86" s="302"/>
      <c r="H86" s="304"/>
      <c r="I86" s="305"/>
      <c r="J86" s="306">
        <v>4.5264259549973838E-2</v>
      </c>
      <c r="K86" s="79">
        <v>1557</v>
      </c>
      <c r="L86" s="79" t="s">
        <v>1328</v>
      </c>
      <c r="M86" s="79" t="s">
        <v>661</v>
      </c>
      <c r="N86" s="79">
        <v>0</v>
      </c>
      <c r="O86" s="79">
        <v>0</v>
      </c>
      <c r="P86" s="79" t="s">
        <v>1331</v>
      </c>
      <c r="Q86" s="79" t="s">
        <v>686</v>
      </c>
      <c r="R86" s="79">
        <v>0</v>
      </c>
      <c r="S86" s="79" t="s">
        <v>1329</v>
      </c>
      <c r="T86" s="79">
        <v>0</v>
      </c>
      <c r="U86" s="79">
        <v>11180</v>
      </c>
      <c r="V86" s="79">
        <v>43</v>
      </c>
      <c r="W86" s="79" t="s">
        <v>1347</v>
      </c>
      <c r="X86" s="306">
        <v>4.5264259549973838E-2</v>
      </c>
    </row>
    <row r="87" spans="1:24" ht="15" x14ac:dyDescent="0.25">
      <c r="A87" s="301" t="s">
        <v>1110</v>
      </c>
      <c r="B87" s="302">
        <v>14520</v>
      </c>
      <c r="C87" s="303">
        <v>98211</v>
      </c>
      <c r="D87" s="303">
        <v>0</v>
      </c>
      <c r="E87" s="303">
        <v>448.45</v>
      </c>
      <c r="F87" s="302"/>
      <c r="G87" s="302">
        <v>219.00100345634965</v>
      </c>
      <c r="H87" s="304"/>
      <c r="I87" s="305">
        <v>3.4613989755110257E-2</v>
      </c>
      <c r="J87" s="306">
        <v>4.4088176352705413E-2</v>
      </c>
      <c r="K87" s="79">
        <v>286</v>
      </c>
      <c r="L87" s="79" t="s">
        <v>1323</v>
      </c>
      <c r="M87" s="79">
        <v>0</v>
      </c>
      <c r="N87" s="79">
        <v>0</v>
      </c>
      <c r="O87" s="79" t="s">
        <v>687</v>
      </c>
      <c r="P87" s="79">
        <v>0</v>
      </c>
      <c r="Q87" s="79">
        <v>0</v>
      </c>
      <c r="R87" s="79" t="s">
        <v>1326</v>
      </c>
      <c r="S87" s="79" t="s">
        <v>1327</v>
      </c>
      <c r="T87" s="79" t="s">
        <v>1359</v>
      </c>
      <c r="U87" s="79" t="s">
        <v>1301</v>
      </c>
      <c r="V87" s="79">
        <v>11</v>
      </c>
      <c r="W87" s="79" t="s">
        <v>1330</v>
      </c>
      <c r="X87" s="306">
        <v>4.4088176352705413E-2</v>
      </c>
    </row>
    <row r="88" spans="1:24" ht="15" x14ac:dyDescent="0.25">
      <c r="A88" s="301" t="s">
        <v>983</v>
      </c>
      <c r="B88" s="302">
        <v>18931</v>
      </c>
      <c r="C88" s="303">
        <v>67650</v>
      </c>
      <c r="D88" s="303">
        <v>7.9588235294117649</v>
      </c>
      <c r="E88" s="303">
        <v>0</v>
      </c>
      <c r="F88" s="302">
        <v>8500</v>
      </c>
      <c r="G88" s="302"/>
      <c r="H88" s="304"/>
      <c r="I88" s="305"/>
      <c r="J88" s="306">
        <v>4.3846720707442888E-2</v>
      </c>
      <c r="K88" s="79">
        <v>357</v>
      </c>
      <c r="L88" s="79" t="s">
        <v>1328</v>
      </c>
      <c r="M88" s="79">
        <v>0</v>
      </c>
      <c r="N88" s="79">
        <v>0</v>
      </c>
      <c r="O88" s="79">
        <v>0</v>
      </c>
      <c r="P88" s="79" t="s">
        <v>1331</v>
      </c>
      <c r="Q88" s="79" t="s">
        <v>686</v>
      </c>
      <c r="R88" s="79">
        <v>0</v>
      </c>
      <c r="S88" s="79" t="s">
        <v>1329</v>
      </c>
      <c r="T88" s="79">
        <v>0</v>
      </c>
      <c r="U88" s="79">
        <v>2500</v>
      </c>
      <c r="V88" s="79">
        <v>25</v>
      </c>
      <c r="W88" s="79" t="s">
        <v>1330</v>
      </c>
      <c r="X88" s="306">
        <v>4.3846720707442888E-2</v>
      </c>
    </row>
    <row r="89" spans="1:24" ht="15" x14ac:dyDescent="0.25">
      <c r="A89" s="301" t="s">
        <v>858</v>
      </c>
      <c r="B89" s="302">
        <v>18683</v>
      </c>
      <c r="C89" s="303">
        <v>13486</v>
      </c>
      <c r="D89" s="303">
        <v>1.9415490930031674</v>
      </c>
      <c r="E89" s="303">
        <v>57.87</v>
      </c>
      <c r="F89" s="302">
        <v>6946</v>
      </c>
      <c r="G89" s="302">
        <v>233.03957145325731</v>
      </c>
      <c r="H89" s="304">
        <v>3.3550183048266242E-2</v>
      </c>
      <c r="I89" s="305"/>
      <c r="J89" s="306">
        <v>4.2601234382056298E-2</v>
      </c>
      <c r="K89" s="79">
        <v>283</v>
      </c>
      <c r="L89" s="79" t="s">
        <v>1335</v>
      </c>
      <c r="M89" s="79" t="s">
        <v>661</v>
      </c>
      <c r="N89" s="79">
        <v>0</v>
      </c>
      <c r="O89" s="79">
        <v>0</v>
      </c>
      <c r="P89" s="79" t="s">
        <v>1331</v>
      </c>
      <c r="Q89" s="79" t="s">
        <v>687</v>
      </c>
      <c r="R89" s="79" t="s">
        <v>1344</v>
      </c>
      <c r="S89" s="79" t="s">
        <v>1329</v>
      </c>
      <c r="T89" s="79">
        <v>0</v>
      </c>
      <c r="U89" s="79">
        <v>6053</v>
      </c>
      <c r="V89" s="79">
        <v>48</v>
      </c>
      <c r="W89" s="79" t="s">
        <v>1342</v>
      </c>
      <c r="X89" s="306">
        <v>4.2601234382056298E-2</v>
      </c>
    </row>
    <row r="90" spans="1:24" ht="15" x14ac:dyDescent="0.25">
      <c r="A90" s="301" t="s">
        <v>1198</v>
      </c>
      <c r="B90" s="302">
        <v>11415</v>
      </c>
      <c r="C90" s="303">
        <v>90876</v>
      </c>
      <c r="D90" s="303">
        <v>22.28</v>
      </c>
      <c r="E90" s="303">
        <v>430.69</v>
      </c>
      <c r="F90" s="302">
        <v>4078.815080789946</v>
      </c>
      <c r="G90" s="302">
        <v>211.00095196080707</v>
      </c>
      <c r="H90" s="304">
        <v>5.173094336994126E-2</v>
      </c>
      <c r="I90" s="305">
        <v>5.054385476989523E-2</v>
      </c>
      <c r="J90" s="306">
        <v>4.0967423494570582E-2</v>
      </c>
      <c r="K90" s="79">
        <v>166</v>
      </c>
      <c r="L90" s="79" t="s">
        <v>1328</v>
      </c>
      <c r="M90" s="79" t="s">
        <v>661</v>
      </c>
      <c r="N90" s="79">
        <v>0</v>
      </c>
      <c r="O90" s="79">
        <v>0</v>
      </c>
      <c r="P90" s="79" t="s">
        <v>1331</v>
      </c>
      <c r="Q90" s="79" t="s">
        <v>687</v>
      </c>
      <c r="R90" s="79" t="s">
        <v>1336</v>
      </c>
      <c r="S90" s="79" t="s">
        <v>1341</v>
      </c>
      <c r="T90" s="79">
        <v>0</v>
      </c>
      <c r="U90" s="79">
        <v>4079</v>
      </c>
      <c r="V90" s="79">
        <v>90</v>
      </c>
      <c r="W90" s="79" t="s">
        <v>1337</v>
      </c>
      <c r="X90" s="306">
        <v>4.0967423494570582E-2</v>
      </c>
    </row>
    <row r="91" spans="1:24" ht="15" x14ac:dyDescent="0.25">
      <c r="A91" s="301" t="s">
        <v>957</v>
      </c>
      <c r="B91" s="302">
        <v>6683</v>
      </c>
      <c r="C91" s="303">
        <v>126122</v>
      </c>
      <c r="D91" s="303">
        <v>19.106499015300713</v>
      </c>
      <c r="E91" s="303">
        <v>287.29000000000002</v>
      </c>
      <c r="F91" s="302">
        <v>6601</v>
      </c>
      <c r="G91" s="302">
        <v>439.00588255769429</v>
      </c>
      <c r="H91" s="304">
        <v>6.650596615023395E-2</v>
      </c>
      <c r="I91" s="305">
        <v>4.5455013060451827E-2</v>
      </c>
      <c r="J91" s="306">
        <v>4.0136385776911837E-2</v>
      </c>
      <c r="K91" s="79">
        <v>412</v>
      </c>
      <c r="L91" s="79" t="s">
        <v>1323</v>
      </c>
      <c r="M91" s="79" t="s">
        <v>707</v>
      </c>
      <c r="N91" s="79">
        <v>0</v>
      </c>
      <c r="O91" s="79">
        <v>0</v>
      </c>
      <c r="P91" s="79" t="s">
        <v>1331</v>
      </c>
      <c r="Q91" s="79" t="s">
        <v>687</v>
      </c>
      <c r="R91" s="79" t="s">
        <v>1344</v>
      </c>
      <c r="S91" s="79" t="s">
        <v>1364</v>
      </c>
      <c r="T91" s="79">
        <v>0</v>
      </c>
      <c r="U91" s="79">
        <v>445</v>
      </c>
      <c r="V91" s="79">
        <v>7</v>
      </c>
      <c r="W91" s="79" t="s">
        <v>1330</v>
      </c>
      <c r="X91" s="306">
        <v>4.0136385776911837E-2</v>
      </c>
    </row>
    <row r="92" spans="1:24" ht="15" x14ac:dyDescent="0.25">
      <c r="A92" s="301" t="s">
        <v>862</v>
      </c>
      <c r="B92" s="302">
        <v>873</v>
      </c>
      <c r="C92" s="303">
        <v>0</v>
      </c>
      <c r="D92" s="303">
        <v>0</v>
      </c>
      <c r="E92" s="303">
        <v>0</v>
      </c>
      <c r="F92" s="302"/>
      <c r="G92" s="302"/>
      <c r="H92" s="304"/>
      <c r="I92" s="305"/>
      <c r="J92" s="306">
        <v>4.0084988522755299E-2</v>
      </c>
      <c r="K92" s="79">
        <v>21.13</v>
      </c>
      <c r="L92" s="79" t="s">
        <v>1354</v>
      </c>
      <c r="M92" s="79" t="s">
        <v>1324</v>
      </c>
      <c r="N92" s="79" t="s">
        <v>1324</v>
      </c>
      <c r="O92" s="79" t="s">
        <v>686</v>
      </c>
      <c r="P92" s="79" t="s">
        <v>1331</v>
      </c>
      <c r="Q92" s="79" t="s">
        <v>686</v>
      </c>
      <c r="R92" s="79">
        <v>0</v>
      </c>
      <c r="S92" s="79" t="s">
        <v>1329</v>
      </c>
      <c r="T92" s="79">
        <v>0</v>
      </c>
      <c r="U92" s="79">
        <v>45</v>
      </c>
      <c r="V92" s="79">
        <v>6</v>
      </c>
      <c r="W92" s="79">
        <v>0</v>
      </c>
      <c r="X92" s="306">
        <v>4.0084988522755299E-2</v>
      </c>
    </row>
    <row r="93" spans="1:24" ht="15" x14ac:dyDescent="0.25">
      <c r="A93" s="301" t="s">
        <v>245</v>
      </c>
      <c r="B93" s="302">
        <v>49167</v>
      </c>
      <c r="C93" s="303">
        <v>292346</v>
      </c>
      <c r="D93" s="303">
        <v>14.69</v>
      </c>
      <c r="E93" s="303">
        <v>217.52</v>
      </c>
      <c r="F93" s="302">
        <v>19901.021102791015</v>
      </c>
      <c r="G93" s="302">
        <v>1343.9959543949981</v>
      </c>
      <c r="H93" s="304">
        <v>6.7534019860242725E-2</v>
      </c>
      <c r="I93" s="305">
        <v>3.9917940243622559E-2</v>
      </c>
      <c r="J93" s="306"/>
      <c r="K93" s="79">
        <v>0</v>
      </c>
      <c r="L93" s="79">
        <v>0</v>
      </c>
      <c r="M93" s="79">
        <v>0</v>
      </c>
      <c r="N93" s="79">
        <v>0</v>
      </c>
      <c r="O93" s="79">
        <v>0</v>
      </c>
      <c r="P93" s="79">
        <v>0</v>
      </c>
      <c r="Q93" s="79">
        <v>0</v>
      </c>
      <c r="R93" s="79">
        <v>0</v>
      </c>
      <c r="S93" s="79" t="s">
        <v>1346</v>
      </c>
      <c r="T93" s="79">
        <v>0</v>
      </c>
      <c r="U93" s="79" t="s">
        <v>1301</v>
      </c>
      <c r="V93" s="79" t="s">
        <v>1301</v>
      </c>
      <c r="W93" s="79">
        <v>0</v>
      </c>
      <c r="X93" s="306">
        <v>3.9917940243622559E-2</v>
      </c>
    </row>
    <row r="94" spans="1:24" ht="15" x14ac:dyDescent="0.25">
      <c r="A94" s="301" t="s">
        <v>241</v>
      </c>
      <c r="B94" s="302">
        <v>9744</v>
      </c>
      <c r="C94" s="303">
        <v>60680</v>
      </c>
      <c r="D94" s="303">
        <v>13.635955056179775</v>
      </c>
      <c r="E94" s="303">
        <v>0</v>
      </c>
      <c r="F94" s="302">
        <v>4450</v>
      </c>
      <c r="G94" s="302"/>
      <c r="H94" s="304"/>
      <c r="I94" s="305"/>
      <c r="J94" s="306">
        <v>3.7153873116018227E-2</v>
      </c>
      <c r="K94" s="79">
        <v>318</v>
      </c>
      <c r="L94" s="79" t="s">
        <v>1328</v>
      </c>
      <c r="M94" s="79" t="s">
        <v>661</v>
      </c>
      <c r="N94" s="79">
        <v>0</v>
      </c>
      <c r="O94" s="79">
        <v>0</v>
      </c>
      <c r="P94" s="79" t="s">
        <v>1331</v>
      </c>
      <c r="Q94" s="79" t="s">
        <v>687</v>
      </c>
      <c r="R94" s="79">
        <v>0</v>
      </c>
      <c r="S94" s="79" t="s">
        <v>1329</v>
      </c>
      <c r="T94" s="79">
        <v>0</v>
      </c>
      <c r="U94" s="79">
        <v>4300</v>
      </c>
      <c r="V94" s="79">
        <v>25</v>
      </c>
      <c r="W94" s="79" t="s">
        <v>1330</v>
      </c>
      <c r="X94" s="306">
        <v>3.7153873116018227E-2</v>
      </c>
    </row>
    <row r="95" spans="1:24" ht="15" x14ac:dyDescent="0.25">
      <c r="A95" s="301" t="s">
        <v>1160</v>
      </c>
      <c r="B95" s="302">
        <v>7887</v>
      </c>
      <c r="C95" s="303">
        <v>0</v>
      </c>
      <c r="D95" s="303">
        <v>0</v>
      </c>
      <c r="E95" s="303">
        <v>0</v>
      </c>
      <c r="F95" s="302"/>
      <c r="G95" s="302"/>
      <c r="H95" s="304"/>
      <c r="I95" s="305"/>
      <c r="J95" s="306">
        <v>3.698712189278227E-2</v>
      </c>
      <c r="K95" s="79">
        <v>247</v>
      </c>
      <c r="L95" s="79" t="s">
        <v>1328</v>
      </c>
      <c r="M95" s="79" t="s">
        <v>1324</v>
      </c>
      <c r="N95" s="79" t="s">
        <v>1324</v>
      </c>
      <c r="O95" s="79" t="s">
        <v>686</v>
      </c>
      <c r="P95" s="79" t="s">
        <v>1331</v>
      </c>
      <c r="Q95" s="79" t="s">
        <v>687</v>
      </c>
      <c r="R95" s="79" t="s">
        <v>1344</v>
      </c>
      <c r="S95" s="79" t="s">
        <v>1329</v>
      </c>
      <c r="T95" s="79">
        <v>0</v>
      </c>
      <c r="U95" s="79">
        <v>2387</v>
      </c>
      <c r="V95" s="79">
        <v>40</v>
      </c>
      <c r="W95" s="79">
        <v>0</v>
      </c>
      <c r="X95" s="306">
        <v>3.698712189278227E-2</v>
      </c>
    </row>
    <row r="96" spans="1:24" ht="15" x14ac:dyDescent="0.25">
      <c r="A96" s="301" t="s">
        <v>13</v>
      </c>
      <c r="B96" s="302">
        <v>1150</v>
      </c>
      <c r="C96" s="303">
        <v>8303</v>
      </c>
      <c r="D96" s="303">
        <v>10.199999999999999</v>
      </c>
      <c r="E96" s="303">
        <v>455.46</v>
      </c>
      <c r="F96" s="302">
        <v>814.01960784313735</v>
      </c>
      <c r="G96" s="302">
        <v>18.229921398146928</v>
      </c>
      <c r="H96" s="304">
        <v>2.2394941377947567E-2</v>
      </c>
      <c r="I96" s="305"/>
      <c r="J96" s="306">
        <v>3.6231884057971016E-2</v>
      </c>
      <c r="K96" s="79">
        <v>15</v>
      </c>
      <c r="L96" s="79" t="s">
        <v>1328</v>
      </c>
      <c r="M96" s="79" t="s">
        <v>1339</v>
      </c>
      <c r="N96" s="79" t="s">
        <v>1324</v>
      </c>
      <c r="O96" s="79" t="s">
        <v>686</v>
      </c>
      <c r="P96" s="79" t="s">
        <v>1325</v>
      </c>
      <c r="Q96" s="79" t="s">
        <v>687</v>
      </c>
      <c r="R96" s="79">
        <v>0</v>
      </c>
      <c r="S96" s="79" t="s">
        <v>1329</v>
      </c>
      <c r="T96" s="79">
        <v>0</v>
      </c>
      <c r="U96" s="79">
        <v>729</v>
      </c>
      <c r="V96" s="79">
        <v>30</v>
      </c>
      <c r="W96" s="79">
        <v>0</v>
      </c>
      <c r="X96" s="306">
        <v>3.6231884057971016E-2</v>
      </c>
    </row>
    <row r="97" spans="1:24" ht="15" x14ac:dyDescent="0.25">
      <c r="A97" s="301" t="s">
        <v>884</v>
      </c>
      <c r="B97" s="302">
        <v>7476</v>
      </c>
      <c r="C97" s="303">
        <v>189401</v>
      </c>
      <c r="D97" s="303">
        <v>62.944832170156197</v>
      </c>
      <c r="E97" s="303">
        <v>819.92</v>
      </c>
      <c r="F97" s="302">
        <v>3009</v>
      </c>
      <c r="G97" s="302">
        <v>230.99936579178458</v>
      </c>
      <c r="H97" s="304">
        <v>7.6769480156791151E-2</v>
      </c>
      <c r="I97" s="305">
        <v>3.3449085868153726E-2</v>
      </c>
      <c r="J97" s="306">
        <v>3.6102348405187522E-2</v>
      </c>
      <c r="K97" s="79">
        <v>206</v>
      </c>
      <c r="L97" s="79" t="s">
        <v>1335</v>
      </c>
      <c r="M97" s="79" t="s">
        <v>1324</v>
      </c>
      <c r="N97" s="79" t="s">
        <v>1324</v>
      </c>
      <c r="O97" s="79" t="s">
        <v>686</v>
      </c>
      <c r="P97" s="79" t="s">
        <v>1331</v>
      </c>
      <c r="Q97" s="79" t="s">
        <v>687</v>
      </c>
      <c r="R97" s="79">
        <v>0</v>
      </c>
      <c r="S97" s="79" t="s">
        <v>1329</v>
      </c>
      <c r="T97" s="79">
        <v>0</v>
      </c>
      <c r="U97" s="79">
        <v>3622</v>
      </c>
      <c r="V97" s="79">
        <v>36.799999999999997</v>
      </c>
      <c r="W97" s="79" t="s">
        <v>1337</v>
      </c>
      <c r="X97" s="306">
        <v>3.6102348405187522E-2</v>
      </c>
    </row>
    <row r="98" spans="1:24" ht="15" x14ac:dyDescent="0.25">
      <c r="A98" s="275" t="s">
        <v>1195</v>
      </c>
      <c r="B98" s="276">
        <v>2588</v>
      </c>
      <c r="C98" s="277">
        <v>20565</v>
      </c>
      <c r="D98" s="277">
        <v>114.89</v>
      </c>
      <c r="E98" s="277">
        <v>565.28</v>
      </c>
      <c r="F98" s="276">
        <v>178.99730176690747</v>
      </c>
      <c r="G98" s="276">
        <v>36.380200962354941</v>
      </c>
      <c r="H98" s="290">
        <v>0.20324440984998587</v>
      </c>
      <c r="I98" s="291"/>
      <c r="J98" s="152">
        <v>3.4985422740524783E-2</v>
      </c>
      <c r="K98" s="78">
        <v>24</v>
      </c>
      <c r="L98" s="78" t="s">
        <v>1352</v>
      </c>
      <c r="M98" s="78" t="s">
        <v>661</v>
      </c>
      <c r="N98" s="78">
        <v>0</v>
      </c>
      <c r="O98" s="78">
        <v>0</v>
      </c>
      <c r="P98" s="78" t="s">
        <v>1331</v>
      </c>
      <c r="Q98" s="78" t="s">
        <v>687</v>
      </c>
      <c r="R98" s="78">
        <v>0</v>
      </c>
      <c r="S98" s="78" t="s">
        <v>1329</v>
      </c>
      <c r="T98" s="78">
        <v>0</v>
      </c>
      <c r="U98" s="78">
        <v>150</v>
      </c>
      <c r="V98" s="78">
        <v>20</v>
      </c>
      <c r="W98" s="78" t="s">
        <v>1353</v>
      </c>
      <c r="X98" s="152">
        <v>3.4985422740524783E-2</v>
      </c>
    </row>
    <row r="99" spans="1:24" ht="15" x14ac:dyDescent="0.25">
      <c r="A99" s="292" t="s">
        <v>9</v>
      </c>
      <c r="B99" s="293">
        <v>9869</v>
      </c>
      <c r="C99" s="294">
        <v>105000</v>
      </c>
      <c r="D99" s="294">
        <v>22.580645161290324</v>
      </c>
      <c r="E99" s="295">
        <f>C99/K99</f>
        <v>454.54545454545456</v>
      </c>
      <c r="F99" s="293">
        <v>4650</v>
      </c>
      <c r="G99" s="293">
        <f>C99/E99</f>
        <v>231</v>
      </c>
      <c r="H99" s="296">
        <f>G99/F99</f>
        <v>4.9677419354838707E-2</v>
      </c>
      <c r="I99" s="297"/>
      <c r="J99" s="298">
        <v>3.3232628398791542E-2</v>
      </c>
      <c r="K99" s="299">
        <v>231</v>
      </c>
      <c r="L99" s="299" t="s">
        <v>1328</v>
      </c>
      <c r="M99" s="299" t="s">
        <v>1339</v>
      </c>
      <c r="N99" s="299">
        <v>0</v>
      </c>
      <c r="O99" s="299">
        <v>0</v>
      </c>
      <c r="P99" s="299" t="s">
        <v>1331</v>
      </c>
      <c r="Q99" s="299" t="s">
        <v>687</v>
      </c>
      <c r="R99" s="299" t="s">
        <v>1344</v>
      </c>
      <c r="S99" s="299" t="s">
        <v>1329</v>
      </c>
      <c r="T99" s="299">
        <v>0</v>
      </c>
      <c r="U99" s="299">
        <v>4650</v>
      </c>
      <c r="V99" s="299" t="s">
        <v>1301</v>
      </c>
      <c r="W99" s="299" t="s">
        <v>1330</v>
      </c>
      <c r="X99" s="298">
        <v>3.3232628398791542E-2</v>
      </c>
    </row>
    <row r="100" spans="1:24" ht="15" x14ac:dyDescent="0.25">
      <c r="A100" s="275" t="s">
        <v>987</v>
      </c>
      <c r="B100" s="276">
        <v>10486</v>
      </c>
      <c r="C100" s="277">
        <v>131327</v>
      </c>
      <c r="D100" s="277">
        <v>29.847045454545455</v>
      </c>
      <c r="E100" s="277">
        <v>663</v>
      </c>
      <c r="F100" s="276">
        <v>4400</v>
      </c>
      <c r="G100" s="276">
        <v>198.07993966817497</v>
      </c>
      <c r="H100" s="290">
        <v>4.5018168106403404E-2</v>
      </c>
      <c r="I100" s="291"/>
      <c r="J100" s="152">
        <v>3.0742709380836088E-2</v>
      </c>
      <c r="K100" s="78">
        <v>214</v>
      </c>
      <c r="L100" s="78" t="s">
        <v>1335</v>
      </c>
      <c r="M100" s="78" t="s">
        <v>1324</v>
      </c>
      <c r="N100" s="78" t="s">
        <v>1324</v>
      </c>
      <c r="O100" s="78">
        <v>0</v>
      </c>
      <c r="P100" s="78" t="s">
        <v>1331</v>
      </c>
      <c r="Q100" s="78" t="s">
        <v>687</v>
      </c>
      <c r="R100" s="78">
        <v>0</v>
      </c>
      <c r="S100" s="78" t="s">
        <v>1329</v>
      </c>
      <c r="T100" s="78">
        <v>0</v>
      </c>
      <c r="U100" s="78">
        <v>4020</v>
      </c>
      <c r="V100" s="78">
        <v>75</v>
      </c>
      <c r="W100" s="78" t="s">
        <v>1353</v>
      </c>
      <c r="X100" s="152">
        <v>3.0742709380836088E-2</v>
      </c>
    </row>
    <row r="101" spans="1:24" ht="15" x14ac:dyDescent="0.25">
      <c r="A101" s="275" t="s">
        <v>1140</v>
      </c>
      <c r="B101" s="276">
        <v>435</v>
      </c>
      <c r="C101" s="277">
        <v>6191.26</v>
      </c>
      <c r="D101" s="277">
        <v>25.47843621399177</v>
      </c>
      <c r="E101" s="277">
        <v>0</v>
      </c>
      <c r="F101" s="276">
        <v>243</v>
      </c>
      <c r="G101" s="276"/>
      <c r="H101" s="290"/>
      <c r="I101" s="291"/>
      <c r="J101" s="152">
        <v>3.0141944240230728E-2</v>
      </c>
      <c r="K101" s="78">
        <v>21.32</v>
      </c>
      <c r="L101" s="78" t="s">
        <v>1328</v>
      </c>
      <c r="M101" s="78" t="s">
        <v>1324</v>
      </c>
      <c r="N101" s="78" t="s">
        <v>1324</v>
      </c>
      <c r="O101" s="78" t="s">
        <v>686</v>
      </c>
      <c r="P101" s="78" t="s">
        <v>707</v>
      </c>
      <c r="Q101" s="78" t="s">
        <v>686</v>
      </c>
      <c r="R101" s="78" t="s">
        <v>1366</v>
      </c>
      <c r="S101" s="78" t="s">
        <v>1327</v>
      </c>
      <c r="T101" s="78" t="s">
        <v>1367</v>
      </c>
      <c r="U101" s="78">
        <v>2</v>
      </c>
      <c r="V101" s="78">
        <v>82</v>
      </c>
      <c r="W101" s="78">
        <v>0</v>
      </c>
      <c r="X101" s="152">
        <v>3.0141944240230728E-2</v>
      </c>
    </row>
    <row r="102" spans="1:24" ht="15" x14ac:dyDescent="0.25">
      <c r="A102" s="275" t="s">
        <v>194</v>
      </c>
      <c r="B102" s="276">
        <v>15368</v>
      </c>
      <c r="C102" s="277">
        <v>136368</v>
      </c>
      <c r="D102" s="277">
        <v>2</v>
      </c>
      <c r="E102" s="277">
        <v>551.63</v>
      </c>
      <c r="F102" s="276">
        <v>68184</v>
      </c>
      <c r="G102" s="276">
        <v>247.20918006634884</v>
      </c>
      <c r="H102" s="290">
        <v>3.6256186211772387E-3</v>
      </c>
      <c r="I102" s="291"/>
      <c r="J102" s="152">
        <v>2.883241698774839E-2</v>
      </c>
      <c r="K102" s="78">
        <v>199.8</v>
      </c>
      <c r="L102" s="78" t="s">
        <v>1328</v>
      </c>
      <c r="M102" s="78" t="s">
        <v>661</v>
      </c>
      <c r="N102" s="78">
        <v>0</v>
      </c>
      <c r="O102" s="78">
        <v>0</v>
      </c>
      <c r="P102" s="78" t="s">
        <v>1343</v>
      </c>
      <c r="Q102" s="78" t="s">
        <v>687</v>
      </c>
      <c r="R102" s="78" t="s">
        <v>1366</v>
      </c>
      <c r="S102" s="78" t="s">
        <v>1329</v>
      </c>
      <c r="T102" s="78">
        <v>0</v>
      </c>
      <c r="U102" s="78">
        <v>4805</v>
      </c>
      <c r="V102" s="78">
        <v>30</v>
      </c>
      <c r="W102" s="78" t="s">
        <v>1345</v>
      </c>
      <c r="X102" s="152">
        <v>2.883241698774839E-2</v>
      </c>
    </row>
    <row r="103" spans="1:24" ht="15" x14ac:dyDescent="0.25">
      <c r="A103" s="275" t="s">
        <v>763</v>
      </c>
      <c r="B103" s="276">
        <v>1241</v>
      </c>
      <c r="C103" s="277">
        <v>0</v>
      </c>
      <c r="D103" s="277">
        <v>0</v>
      </c>
      <c r="E103" s="277">
        <v>0</v>
      </c>
      <c r="F103" s="276"/>
      <c r="G103" s="276"/>
      <c r="H103" s="290"/>
      <c r="I103" s="291"/>
      <c r="J103" s="152">
        <v>2.8103512848203217E-2</v>
      </c>
      <c r="K103" s="78">
        <v>77.290000000000006</v>
      </c>
      <c r="L103" s="78" t="s">
        <v>1323</v>
      </c>
      <c r="M103" s="78">
        <v>0</v>
      </c>
      <c r="N103" s="78">
        <v>0</v>
      </c>
      <c r="O103" s="78">
        <v>0</v>
      </c>
      <c r="P103" s="78">
        <v>0</v>
      </c>
      <c r="Q103" s="78" t="s">
        <v>686</v>
      </c>
      <c r="R103" s="78" t="s">
        <v>1326</v>
      </c>
      <c r="S103" s="78" t="s">
        <v>1327</v>
      </c>
      <c r="T103" s="78" t="s">
        <v>1362</v>
      </c>
      <c r="U103" s="78" t="s">
        <v>1301</v>
      </c>
      <c r="V103" s="78" t="s">
        <v>1301</v>
      </c>
      <c r="W103" s="78" t="s">
        <v>1351</v>
      </c>
      <c r="X103" s="152">
        <v>2.8103512848203217E-2</v>
      </c>
    </row>
    <row r="104" spans="1:24" ht="15" x14ac:dyDescent="0.25">
      <c r="A104" s="275" t="s">
        <v>972</v>
      </c>
      <c r="B104" s="276">
        <v>3109</v>
      </c>
      <c r="C104" s="277">
        <v>15400</v>
      </c>
      <c r="D104" s="277">
        <v>61.6</v>
      </c>
      <c r="E104" s="277">
        <v>3.2000000000000001E-2</v>
      </c>
      <c r="F104" s="276">
        <v>250</v>
      </c>
      <c r="G104" s="276">
        <v>481250</v>
      </c>
      <c r="H104" s="290">
        <v>1925</v>
      </c>
      <c r="I104" s="291"/>
      <c r="J104" s="152">
        <v>2.5825654942986585E-2</v>
      </c>
      <c r="K104" s="78">
        <v>47.2</v>
      </c>
      <c r="L104" s="78" t="s">
        <v>1335</v>
      </c>
      <c r="M104" s="78" t="s">
        <v>661</v>
      </c>
      <c r="N104" s="78">
        <v>0</v>
      </c>
      <c r="O104" s="78">
        <v>0</v>
      </c>
      <c r="P104" s="78" t="s">
        <v>1331</v>
      </c>
      <c r="Q104" s="78" t="s">
        <v>687</v>
      </c>
      <c r="R104" s="78" t="s">
        <v>1336</v>
      </c>
      <c r="S104" s="78" t="s">
        <v>1329</v>
      </c>
      <c r="T104" s="78">
        <v>0</v>
      </c>
      <c r="U104" s="78">
        <v>200</v>
      </c>
      <c r="V104" s="78">
        <v>100</v>
      </c>
      <c r="W104" s="78" t="s">
        <v>1337</v>
      </c>
      <c r="X104" s="152">
        <v>2.5825654942986585E-2</v>
      </c>
    </row>
    <row r="105" spans="1:24" ht="15" x14ac:dyDescent="0.25">
      <c r="A105" s="275" t="s">
        <v>968</v>
      </c>
      <c r="B105" s="276">
        <v>1192</v>
      </c>
      <c r="C105" s="277">
        <v>8500</v>
      </c>
      <c r="D105" s="277">
        <v>17</v>
      </c>
      <c r="E105" s="277">
        <v>145.30000000000001</v>
      </c>
      <c r="F105" s="276">
        <v>500</v>
      </c>
      <c r="G105" s="276">
        <v>58.499655884377148</v>
      </c>
      <c r="H105" s="290">
        <v>0.11699931176875429</v>
      </c>
      <c r="I105" s="291">
        <v>3.1052478979414318E-2</v>
      </c>
      <c r="J105" s="152">
        <v>2.4292612143804258E-2</v>
      </c>
      <c r="K105" s="78">
        <v>48.55</v>
      </c>
      <c r="L105" s="78" t="s">
        <v>1323</v>
      </c>
      <c r="M105" s="78" t="s">
        <v>1324</v>
      </c>
      <c r="N105" s="78">
        <v>0</v>
      </c>
      <c r="O105" s="78">
        <v>0</v>
      </c>
      <c r="P105" s="78">
        <v>0</v>
      </c>
      <c r="Q105" s="78" t="s">
        <v>687</v>
      </c>
      <c r="R105" s="78" t="s">
        <v>1332</v>
      </c>
      <c r="S105" s="78" t="s">
        <v>1327</v>
      </c>
      <c r="T105" s="78">
        <v>0</v>
      </c>
      <c r="U105" s="78">
        <v>1</v>
      </c>
      <c r="V105" s="78" t="s">
        <v>1301</v>
      </c>
      <c r="W105" s="78" t="s">
        <v>1353</v>
      </c>
      <c r="X105" s="152">
        <v>2.4292612143804258E-2</v>
      </c>
    </row>
    <row r="106" spans="1:24" ht="15" x14ac:dyDescent="0.25">
      <c r="A106" s="275" t="s">
        <v>1182</v>
      </c>
      <c r="B106" s="276">
        <v>24532</v>
      </c>
      <c r="C106" s="277">
        <v>113875</v>
      </c>
      <c r="D106" s="277">
        <v>10.077433628318584</v>
      </c>
      <c r="E106" s="277">
        <v>0</v>
      </c>
      <c r="F106" s="276">
        <v>11300</v>
      </c>
      <c r="G106" s="276"/>
      <c r="H106" s="290"/>
      <c r="I106" s="291"/>
      <c r="J106" s="152">
        <v>2.1766601947278225E-2</v>
      </c>
      <c r="K106" s="78">
        <v>458.52</v>
      </c>
      <c r="L106" s="78" t="s">
        <v>1335</v>
      </c>
      <c r="M106" s="78" t="s">
        <v>661</v>
      </c>
      <c r="N106" s="78">
        <v>0</v>
      </c>
      <c r="O106" s="78">
        <v>0</v>
      </c>
      <c r="P106" s="78" t="s">
        <v>1343</v>
      </c>
      <c r="Q106" s="78" t="s">
        <v>1368</v>
      </c>
      <c r="R106" s="78" t="s">
        <v>1326</v>
      </c>
      <c r="S106" s="78" t="s">
        <v>1341</v>
      </c>
      <c r="T106" s="78">
        <v>0</v>
      </c>
      <c r="U106" s="78" t="s">
        <v>1301</v>
      </c>
      <c r="V106" s="78" t="s">
        <v>1301</v>
      </c>
      <c r="W106" s="78" t="s">
        <v>1342</v>
      </c>
      <c r="X106" s="152">
        <v>2.1766601947278225E-2</v>
      </c>
    </row>
    <row r="107" spans="1:24" ht="15" x14ac:dyDescent="0.25">
      <c r="A107" s="275" t="s">
        <v>776</v>
      </c>
      <c r="B107" s="276">
        <v>454</v>
      </c>
      <c r="C107" s="277">
        <v>0</v>
      </c>
      <c r="D107" s="277">
        <v>0</v>
      </c>
      <c r="E107" s="277">
        <v>0</v>
      </c>
      <c r="F107" s="276"/>
      <c r="G107" s="276"/>
      <c r="H107" s="290"/>
      <c r="I107" s="291"/>
      <c r="J107" s="152">
        <v>2.1739130434782608E-2</v>
      </c>
      <c r="K107" s="78">
        <v>1</v>
      </c>
      <c r="L107" s="78">
        <v>0</v>
      </c>
      <c r="M107" s="78">
        <v>0</v>
      </c>
      <c r="N107" s="78">
        <v>0</v>
      </c>
      <c r="O107" s="78">
        <v>0</v>
      </c>
      <c r="P107" s="78">
        <v>0</v>
      </c>
      <c r="Q107" s="78">
        <v>0</v>
      </c>
      <c r="R107" s="78">
        <v>0</v>
      </c>
      <c r="S107" s="78" t="s">
        <v>1346</v>
      </c>
      <c r="T107" s="78">
        <v>0</v>
      </c>
      <c r="U107" s="78">
        <v>230</v>
      </c>
      <c r="V107" s="78">
        <v>75</v>
      </c>
      <c r="W107" s="78">
        <v>0</v>
      </c>
      <c r="X107" s="152">
        <v>2.1739130434782608E-2</v>
      </c>
    </row>
    <row r="108" spans="1:24" ht="15" x14ac:dyDescent="0.25">
      <c r="A108" s="275" t="s">
        <v>897</v>
      </c>
      <c r="B108" s="276">
        <v>71741</v>
      </c>
      <c r="C108" s="277">
        <v>280721.2</v>
      </c>
      <c r="D108" s="277">
        <v>10.772110514198005</v>
      </c>
      <c r="E108" s="277">
        <v>0</v>
      </c>
      <c r="F108" s="276">
        <v>26060</v>
      </c>
      <c r="G108" s="276"/>
      <c r="H108" s="290"/>
      <c r="I108" s="291"/>
      <c r="J108" s="152">
        <v>2.0570699519379999E-2</v>
      </c>
      <c r="K108" s="78">
        <v>1057.04</v>
      </c>
      <c r="L108" s="78" t="s">
        <v>1335</v>
      </c>
      <c r="M108" s="78" t="s">
        <v>1324</v>
      </c>
      <c r="N108" s="78" t="s">
        <v>1324</v>
      </c>
      <c r="O108" s="78" t="s">
        <v>686</v>
      </c>
      <c r="P108" s="78" t="s">
        <v>1331</v>
      </c>
      <c r="Q108" s="78" t="s">
        <v>686</v>
      </c>
      <c r="R108" s="78" t="s">
        <v>1344</v>
      </c>
      <c r="S108" s="78" t="s">
        <v>1329</v>
      </c>
      <c r="T108" s="78">
        <v>0</v>
      </c>
      <c r="U108" s="78">
        <v>4117</v>
      </c>
      <c r="V108" s="78">
        <v>16</v>
      </c>
      <c r="W108" s="78" t="s">
        <v>1330</v>
      </c>
      <c r="X108" s="152">
        <v>2.0570699519379999E-2</v>
      </c>
    </row>
    <row r="109" spans="1:24" ht="15" x14ac:dyDescent="0.25">
      <c r="A109" s="275" t="s">
        <v>1123</v>
      </c>
      <c r="B109" s="276">
        <v>57477</v>
      </c>
      <c r="C109" s="277">
        <v>468191</v>
      </c>
      <c r="D109" s="277">
        <v>21.427505720823799</v>
      </c>
      <c r="E109" s="277">
        <v>252.16</v>
      </c>
      <c r="F109" s="276">
        <v>21850</v>
      </c>
      <c r="G109" s="276">
        <v>1856.7219225888325</v>
      </c>
      <c r="H109" s="290">
        <v>8.4975831697429408E-2</v>
      </c>
      <c r="I109" s="291">
        <v>2.1343243517496457E-2</v>
      </c>
      <c r="J109" s="152">
        <v>1.6989265488969656E-2</v>
      </c>
      <c r="K109" s="78">
        <v>1407</v>
      </c>
      <c r="L109" s="78" t="s">
        <v>1328</v>
      </c>
      <c r="M109" s="78" t="s">
        <v>661</v>
      </c>
      <c r="N109" s="78">
        <v>0</v>
      </c>
      <c r="O109" s="78">
        <v>0</v>
      </c>
      <c r="P109" s="78" t="s">
        <v>1331</v>
      </c>
      <c r="Q109" s="78" t="s">
        <v>686</v>
      </c>
      <c r="R109" s="78" t="s">
        <v>1326</v>
      </c>
      <c r="S109" s="78" t="s">
        <v>1329</v>
      </c>
      <c r="T109" s="78">
        <v>0</v>
      </c>
      <c r="U109" s="78">
        <v>18321</v>
      </c>
      <c r="V109" s="78">
        <v>30</v>
      </c>
      <c r="W109" s="78" t="s">
        <v>1330</v>
      </c>
      <c r="X109" s="152">
        <v>1.6989265488969656E-2</v>
      </c>
    </row>
    <row r="110" spans="1:24" ht="15" x14ac:dyDescent="0.25">
      <c r="A110" s="275" t="s">
        <v>202</v>
      </c>
      <c r="B110" s="276">
        <v>18228</v>
      </c>
      <c r="C110" s="277">
        <v>25000</v>
      </c>
      <c r="D110" s="277">
        <v>2.54</v>
      </c>
      <c r="E110" s="277">
        <v>156.96</v>
      </c>
      <c r="F110" s="276">
        <v>9842.5196850393695</v>
      </c>
      <c r="G110" s="276">
        <v>159.27624872579</v>
      </c>
      <c r="H110" s="290">
        <v>1.6182466870540264E-2</v>
      </c>
      <c r="I110" s="291">
        <v>2.2972083731022094E-2</v>
      </c>
      <c r="J110" s="152">
        <v>1.5427965986889296E-2</v>
      </c>
      <c r="K110" s="78">
        <v>108.19</v>
      </c>
      <c r="L110" s="78" t="s">
        <v>1323</v>
      </c>
      <c r="M110" s="78" t="s">
        <v>1324</v>
      </c>
      <c r="N110" s="78">
        <v>0</v>
      </c>
      <c r="O110" s="78" t="s">
        <v>687</v>
      </c>
      <c r="P110" s="78">
        <v>0</v>
      </c>
      <c r="Q110" s="78">
        <v>0</v>
      </c>
      <c r="R110" s="78">
        <v>0</v>
      </c>
      <c r="S110" s="78" t="s">
        <v>1327</v>
      </c>
      <c r="T110" s="78" t="s">
        <v>1369</v>
      </c>
      <c r="U110" s="78" t="s">
        <v>1301</v>
      </c>
      <c r="V110" s="78" t="s">
        <v>1301</v>
      </c>
      <c r="W110" s="78">
        <v>0</v>
      </c>
      <c r="X110" s="152">
        <v>1.5427965986889296E-2</v>
      </c>
    </row>
    <row r="111" spans="1:24" ht="15" x14ac:dyDescent="0.25">
      <c r="A111" s="275" t="s">
        <v>1005</v>
      </c>
      <c r="B111" s="276">
        <v>872</v>
      </c>
      <c r="C111" s="277">
        <v>1867.32</v>
      </c>
      <c r="D111" s="277">
        <v>0</v>
      </c>
      <c r="E111" s="277">
        <v>0</v>
      </c>
      <c r="F111" s="276"/>
      <c r="G111" s="276"/>
      <c r="H111" s="290"/>
      <c r="I111" s="291"/>
      <c r="J111" s="152">
        <v>1.3346833578792339E-2</v>
      </c>
      <c r="K111" s="78">
        <v>4.3499999999999996</v>
      </c>
      <c r="L111" s="78">
        <v>0</v>
      </c>
      <c r="M111" s="78">
        <v>0</v>
      </c>
      <c r="N111" s="78">
        <v>0</v>
      </c>
      <c r="O111" s="78">
        <v>0</v>
      </c>
      <c r="P111" s="78">
        <v>0</v>
      </c>
      <c r="Q111" s="78">
        <v>0</v>
      </c>
      <c r="R111" s="78">
        <v>0</v>
      </c>
      <c r="S111" s="78" t="s">
        <v>1346</v>
      </c>
      <c r="T111" s="78">
        <v>0</v>
      </c>
      <c r="U111" s="78" t="s">
        <v>1301</v>
      </c>
      <c r="V111" s="78" t="s">
        <v>1301</v>
      </c>
      <c r="W111" s="78">
        <v>0</v>
      </c>
      <c r="X111" s="152">
        <v>1.3346833578792339E-2</v>
      </c>
    </row>
    <row r="112" spans="1:24" ht="15" x14ac:dyDescent="0.25">
      <c r="A112" s="275" t="s">
        <v>881</v>
      </c>
      <c r="B112" s="276">
        <v>200564</v>
      </c>
      <c r="C112" s="277">
        <v>2597231</v>
      </c>
      <c r="D112" s="277">
        <v>48.35</v>
      </c>
      <c r="E112" s="277">
        <v>260.61</v>
      </c>
      <c r="F112" s="276">
        <v>53717.290589451914</v>
      </c>
      <c r="G112" s="276">
        <v>9965.9683051302709</v>
      </c>
      <c r="H112" s="290">
        <v>0.18552626530064079</v>
      </c>
      <c r="I112" s="291"/>
      <c r="J112" s="152">
        <v>1.0792467007298931E-2</v>
      </c>
      <c r="K112" s="78">
        <v>8485.32</v>
      </c>
      <c r="L112" s="78" t="s">
        <v>1328</v>
      </c>
      <c r="M112" s="78" t="s">
        <v>1339</v>
      </c>
      <c r="N112" s="78" t="s">
        <v>1324</v>
      </c>
      <c r="O112" s="78" t="s">
        <v>687</v>
      </c>
      <c r="P112" s="78" t="s">
        <v>1331</v>
      </c>
      <c r="Q112" s="78" t="s">
        <v>686</v>
      </c>
      <c r="R112" s="78" t="s">
        <v>1326</v>
      </c>
      <c r="S112" s="78" t="s">
        <v>1333</v>
      </c>
      <c r="T112" s="78">
        <v>0</v>
      </c>
      <c r="U112" s="78">
        <v>60530</v>
      </c>
      <c r="V112" s="78">
        <v>70</v>
      </c>
      <c r="W112" s="78">
        <v>0</v>
      </c>
      <c r="X112" s="152">
        <v>1.0792467007298931E-2</v>
      </c>
    </row>
    <row r="113" spans="1:24" ht="15" x14ac:dyDescent="0.25">
      <c r="A113" s="275" t="s">
        <v>1152</v>
      </c>
      <c r="B113" s="276">
        <v>6073</v>
      </c>
      <c r="C113" s="277">
        <v>0</v>
      </c>
      <c r="D113" s="277">
        <v>0</v>
      </c>
      <c r="E113" s="277">
        <v>0</v>
      </c>
      <c r="F113" s="276"/>
      <c r="G113" s="276"/>
      <c r="H113" s="290"/>
      <c r="I113" s="291"/>
      <c r="J113" s="152">
        <v>8.6179744409373895E-3</v>
      </c>
      <c r="K113" s="78">
        <v>25.72</v>
      </c>
      <c r="L113" s="78" t="s">
        <v>1328</v>
      </c>
      <c r="M113" s="78" t="s">
        <v>1324</v>
      </c>
      <c r="N113" s="78" t="s">
        <v>1324</v>
      </c>
      <c r="O113" s="78" t="s">
        <v>686</v>
      </c>
      <c r="P113" s="78" t="s">
        <v>1331</v>
      </c>
      <c r="Q113" s="78" t="s">
        <v>687</v>
      </c>
      <c r="R113" s="78">
        <v>0</v>
      </c>
      <c r="S113" s="78" t="s">
        <v>1329</v>
      </c>
      <c r="T113" s="78">
        <v>0</v>
      </c>
      <c r="U113" s="78">
        <v>2265</v>
      </c>
      <c r="V113" s="78">
        <v>40</v>
      </c>
      <c r="W113" s="78" t="s">
        <v>1337</v>
      </c>
      <c r="X113" s="152">
        <v>8.6179744409373895E-3</v>
      </c>
    </row>
    <row r="114" spans="1:24" ht="15" x14ac:dyDescent="0.25">
      <c r="A114" s="275" t="s">
        <v>1037</v>
      </c>
      <c r="B114" s="276">
        <v>32711</v>
      </c>
      <c r="C114" s="277">
        <v>24480</v>
      </c>
      <c r="D114" s="277">
        <v>24.48</v>
      </c>
      <c r="E114" s="277">
        <v>322.10000000000002</v>
      </c>
      <c r="F114" s="276">
        <v>1000</v>
      </c>
      <c r="G114" s="276">
        <v>76.001241850357033</v>
      </c>
      <c r="H114" s="290">
        <v>7.6001241850357032E-2</v>
      </c>
      <c r="I114" s="291">
        <v>6.2419181268087154E-3</v>
      </c>
      <c r="J114" s="152"/>
      <c r="K114" s="78">
        <v>0</v>
      </c>
      <c r="L114" s="78" t="s">
        <v>1328</v>
      </c>
      <c r="M114" s="78">
        <v>0</v>
      </c>
      <c r="N114" s="78">
        <v>0</v>
      </c>
      <c r="O114" s="78">
        <v>0</v>
      </c>
      <c r="P114" s="78" t="s">
        <v>1331</v>
      </c>
      <c r="Q114" s="78" t="s">
        <v>686</v>
      </c>
      <c r="R114" s="78" t="s">
        <v>707</v>
      </c>
      <c r="S114" s="78" t="s">
        <v>707</v>
      </c>
      <c r="T114" s="78">
        <v>0</v>
      </c>
      <c r="U114" s="78">
        <v>1000</v>
      </c>
      <c r="V114" s="78">
        <v>10</v>
      </c>
      <c r="W114" s="78" t="s">
        <v>1353</v>
      </c>
      <c r="X114" s="152">
        <v>6.2419181268087154E-3</v>
      </c>
    </row>
    <row r="115" spans="1:24" ht="15" x14ac:dyDescent="0.25">
      <c r="A115" s="275" t="s">
        <v>1163</v>
      </c>
      <c r="B115" s="276">
        <v>10966</v>
      </c>
      <c r="C115" s="277">
        <v>1029.29</v>
      </c>
      <c r="D115" s="277">
        <v>0.25</v>
      </c>
      <c r="E115" s="277">
        <v>19.72</v>
      </c>
      <c r="F115" s="276">
        <v>4117.16</v>
      </c>
      <c r="G115" s="276">
        <v>52.195233265720084</v>
      </c>
      <c r="H115" s="290">
        <v>1.2677484787018257E-2</v>
      </c>
      <c r="I115" s="291">
        <v>1.0312458982710444E-2</v>
      </c>
      <c r="J115" s="152">
        <v>5.313401065395287E-3</v>
      </c>
      <c r="K115" s="78">
        <v>39.14</v>
      </c>
      <c r="L115" s="78" t="s">
        <v>1323</v>
      </c>
      <c r="M115" s="78" t="s">
        <v>661</v>
      </c>
      <c r="N115" s="78">
        <v>0</v>
      </c>
      <c r="O115" s="78">
        <v>0</v>
      </c>
      <c r="P115" s="78" t="s">
        <v>707</v>
      </c>
      <c r="Q115" s="78" t="s">
        <v>687</v>
      </c>
      <c r="R115" s="78" t="s">
        <v>1344</v>
      </c>
      <c r="S115" s="78" t="s">
        <v>1327</v>
      </c>
      <c r="T115" s="78">
        <v>0</v>
      </c>
      <c r="U115" s="78" t="s">
        <v>1301</v>
      </c>
      <c r="V115" s="78" t="s">
        <v>1301</v>
      </c>
      <c r="W115" s="78" t="s">
        <v>1353</v>
      </c>
      <c r="X115" s="152">
        <v>5.313401065395287E-3</v>
      </c>
    </row>
    <row r="116" spans="1:24" ht="15" x14ac:dyDescent="0.25">
      <c r="A116" s="275" t="s">
        <v>1108</v>
      </c>
      <c r="B116" s="276">
        <v>3428</v>
      </c>
      <c r="C116" s="277">
        <v>68000</v>
      </c>
      <c r="D116" s="277">
        <v>50.75</v>
      </c>
      <c r="E116" s="277">
        <v>6800</v>
      </c>
      <c r="F116" s="276">
        <v>1339.9014778325122</v>
      </c>
      <c r="G116" s="276">
        <v>10</v>
      </c>
      <c r="H116" s="290">
        <v>7.4632352941176473E-3</v>
      </c>
      <c r="I116" s="291">
        <v>2.4937655860349127E-3</v>
      </c>
      <c r="J116" s="152"/>
      <c r="K116" s="78">
        <v>0</v>
      </c>
      <c r="L116" s="78" t="s">
        <v>1323</v>
      </c>
      <c r="M116" s="78">
        <v>0</v>
      </c>
      <c r="N116" s="78" t="s">
        <v>1324</v>
      </c>
      <c r="O116" s="78" t="s">
        <v>686</v>
      </c>
      <c r="P116" s="78" t="s">
        <v>707</v>
      </c>
      <c r="Q116" s="78">
        <v>0</v>
      </c>
      <c r="R116" s="78" t="s">
        <v>1344</v>
      </c>
      <c r="S116" s="78" t="s">
        <v>1327</v>
      </c>
      <c r="T116" s="78">
        <v>0</v>
      </c>
      <c r="U116" s="78" t="s">
        <v>1301</v>
      </c>
      <c r="V116" s="78" t="s">
        <v>1301</v>
      </c>
      <c r="W116" s="78">
        <v>0</v>
      </c>
      <c r="X116" s="152">
        <v>2.4937655860349127E-3</v>
      </c>
    </row>
    <row r="117" spans="1:24" ht="15" x14ac:dyDescent="0.25">
      <c r="A117" s="275" t="s">
        <v>1241</v>
      </c>
      <c r="B117" s="276">
        <v>2928</v>
      </c>
      <c r="C117" s="277">
        <v>73503</v>
      </c>
      <c r="D117" s="277">
        <v>57</v>
      </c>
      <c r="E117" s="277">
        <v>0</v>
      </c>
      <c r="F117" s="276">
        <v>1289.5263157894738</v>
      </c>
      <c r="G117" s="276"/>
      <c r="H117" s="290"/>
      <c r="I117" s="291"/>
      <c r="J117" s="152">
        <v>1.3521344407958274E-3</v>
      </c>
      <c r="K117" s="78">
        <v>1.4</v>
      </c>
      <c r="L117" s="78" t="s">
        <v>1323</v>
      </c>
      <c r="M117" s="78" t="s">
        <v>1324</v>
      </c>
      <c r="N117" s="78">
        <v>0</v>
      </c>
      <c r="O117" s="78">
        <v>0</v>
      </c>
      <c r="P117" s="78" t="s">
        <v>1331</v>
      </c>
      <c r="Q117" s="78">
        <v>0</v>
      </c>
      <c r="R117" s="78" t="s">
        <v>1326</v>
      </c>
      <c r="S117" s="78" t="s">
        <v>1327</v>
      </c>
      <c r="T117" s="78">
        <v>0</v>
      </c>
      <c r="U117" s="78" t="s">
        <v>1301</v>
      </c>
      <c r="V117" s="78" t="s">
        <v>1301</v>
      </c>
      <c r="W117" s="78">
        <v>0</v>
      </c>
      <c r="X117" s="152">
        <v>1.3521344407958274E-3</v>
      </c>
    </row>
    <row r="118" spans="1:24" ht="15" x14ac:dyDescent="0.25">
      <c r="A118" s="275" t="s">
        <v>1001</v>
      </c>
      <c r="B118" s="276">
        <v>1434</v>
      </c>
      <c r="C118" s="277">
        <v>40177.839999999997</v>
      </c>
      <c r="D118" s="277">
        <v>50.858025316455695</v>
      </c>
      <c r="E118" s="277">
        <v>0</v>
      </c>
      <c r="F118" s="276">
        <v>790</v>
      </c>
      <c r="G118" s="276"/>
      <c r="H118" s="290"/>
      <c r="I118" s="291"/>
      <c r="J118" s="152">
        <v>1.1931592204693093E-3</v>
      </c>
      <c r="K118" s="78">
        <v>4.5</v>
      </c>
      <c r="L118" s="78" t="s">
        <v>1328</v>
      </c>
      <c r="M118" s="78" t="s">
        <v>707</v>
      </c>
      <c r="N118" s="78" t="s">
        <v>1324</v>
      </c>
      <c r="O118" s="78" t="s">
        <v>686</v>
      </c>
      <c r="P118" s="78" t="s">
        <v>1331</v>
      </c>
      <c r="Q118" s="78">
        <v>0</v>
      </c>
      <c r="R118" s="78">
        <v>0</v>
      </c>
      <c r="S118" s="78" t="s">
        <v>707</v>
      </c>
      <c r="T118" s="78">
        <v>0</v>
      </c>
      <c r="U118" s="78" t="s">
        <v>1301</v>
      </c>
      <c r="V118" s="78" t="s">
        <v>1301</v>
      </c>
      <c r="W118" s="78" t="s">
        <v>1353</v>
      </c>
      <c r="X118" s="152">
        <v>1.1931592204693093E-3</v>
      </c>
    </row>
    <row r="119" spans="1:24" ht="15" x14ac:dyDescent="0.25">
      <c r="A119" s="275" t="s">
        <v>861</v>
      </c>
      <c r="B119" s="276">
        <v>4001</v>
      </c>
      <c r="C119" s="277">
        <v>58852</v>
      </c>
      <c r="D119" s="277">
        <v>0</v>
      </c>
      <c r="E119" s="277">
        <v>49043</v>
      </c>
      <c r="F119" s="276"/>
      <c r="G119" s="276">
        <v>1.2000081561079052</v>
      </c>
      <c r="H119" s="290"/>
      <c r="I119" s="291"/>
      <c r="J119" s="78"/>
      <c r="K119" s="78"/>
      <c r="L119" s="78"/>
      <c r="M119" s="78"/>
      <c r="N119" s="78"/>
      <c r="O119" s="78"/>
      <c r="P119" s="78"/>
      <c r="Q119" s="78"/>
      <c r="R119" s="78"/>
      <c r="S119" s="78"/>
      <c r="T119" s="78"/>
      <c r="U119" s="78"/>
      <c r="V119" s="78"/>
      <c r="W119" s="78"/>
      <c r="X119" s="78"/>
    </row>
    <row r="120" spans="1:24" ht="15" x14ac:dyDescent="0.25">
      <c r="A120" s="275" t="s">
        <v>1232</v>
      </c>
      <c r="B120" s="276">
        <v>190</v>
      </c>
      <c r="C120" s="277">
        <v>950</v>
      </c>
      <c r="D120" s="277">
        <v>9.9</v>
      </c>
      <c r="E120" s="277">
        <v>950</v>
      </c>
      <c r="F120" s="276">
        <v>95.959595959595958</v>
      </c>
      <c r="G120" s="276">
        <v>1</v>
      </c>
      <c r="H120" s="290">
        <v>1.0421052631578947E-2</v>
      </c>
      <c r="I120" s="291"/>
      <c r="J120" s="152"/>
      <c r="K120" s="78">
        <v>0</v>
      </c>
      <c r="L120" s="78">
        <v>0</v>
      </c>
      <c r="M120" s="78" t="s">
        <v>1324</v>
      </c>
      <c r="N120" s="78" t="s">
        <v>1324</v>
      </c>
      <c r="O120" s="78" t="s">
        <v>686</v>
      </c>
      <c r="P120" s="78" t="s">
        <v>707</v>
      </c>
      <c r="Q120" s="78">
        <v>0</v>
      </c>
      <c r="R120" s="78">
        <v>0</v>
      </c>
      <c r="S120" s="78" t="s">
        <v>1327</v>
      </c>
      <c r="T120" s="78">
        <v>0</v>
      </c>
      <c r="U120" s="78" t="s">
        <v>1301</v>
      </c>
      <c r="V120" s="78" t="s">
        <v>1301</v>
      </c>
      <c r="W120" s="78">
        <v>0</v>
      </c>
      <c r="X120" s="152"/>
    </row>
    <row r="121" spans="1:24" ht="15" x14ac:dyDescent="0.25">
      <c r="A121" s="275" t="s">
        <v>1254</v>
      </c>
      <c r="B121" s="276">
        <v>3491</v>
      </c>
      <c r="C121" s="277">
        <v>32500.09</v>
      </c>
      <c r="D121" s="277">
        <v>40.119999999999997</v>
      </c>
      <c r="E121" s="277">
        <v>772.89</v>
      </c>
      <c r="F121" s="276">
        <v>810.07203389830511</v>
      </c>
      <c r="G121" s="276">
        <v>42.050084746859191</v>
      </c>
      <c r="H121" s="290">
        <v>5.190906856085601E-2</v>
      </c>
      <c r="I121" s="291"/>
      <c r="J121" s="78"/>
      <c r="K121" s="78"/>
      <c r="L121" s="78"/>
      <c r="M121" s="78"/>
      <c r="N121" s="78"/>
      <c r="O121" s="78"/>
      <c r="P121" s="78"/>
      <c r="Q121" s="78"/>
      <c r="R121" s="78"/>
      <c r="S121" s="78"/>
      <c r="T121" s="78"/>
      <c r="U121" s="78"/>
      <c r="V121" s="78"/>
      <c r="W121" s="78"/>
      <c r="X121" s="78"/>
    </row>
    <row r="122" spans="1:24" ht="15" x14ac:dyDescent="0.25">
      <c r="A122" s="275" t="s">
        <v>893</v>
      </c>
      <c r="B122" s="276">
        <v>4051</v>
      </c>
      <c r="C122" s="277">
        <v>50631.839999999997</v>
      </c>
      <c r="D122" s="277">
        <v>30.78</v>
      </c>
      <c r="E122" s="277">
        <v>704.49</v>
      </c>
      <c r="F122" s="276">
        <v>1644.9590643274853</v>
      </c>
      <c r="G122" s="276">
        <v>71.870203977345312</v>
      </c>
      <c r="H122" s="290">
        <v>4.3691180854234977E-2</v>
      </c>
      <c r="I122" s="291">
        <v>6.2234503831095141E-2</v>
      </c>
      <c r="J122" s="78"/>
      <c r="K122" s="78"/>
      <c r="L122" s="78"/>
      <c r="M122" s="78"/>
      <c r="N122" s="78"/>
      <c r="O122" s="78"/>
      <c r="P122" s="78"/>
      <c r="Q122" s="78"/>
      <c r="R122" s="78"/>
      <c r="S122" s="78"/>
      <c r="T122" s="78"/>
      <c r="U122" s="78"/>
      <c r="V122" s="78"/>
      <c r="W122" s="78"/>
      <c r="X122" s="78"/>
    </row>
    <row r="123" spans="1:24" ht="15" x14ac:dyDescent="0.25">
      <c r="A123" s="275" t="s">
        <v>859</v>
      </c>
      <c r="B123" s="276">
        <v>3583</v>
      </c>
      <c r="C123" s="277">
        <v>33450</v>
      </c>
      <c r="D123" s="277">
        <v>0</v>
      </c>
      <c r="E123" s="277">
        <v>655.88</v>
      </c>
      <c r="F123" s="276"/>
      <c r="G123" s="276">
        <v>51.000182960297614</v>
      </c>
      <c r="H123" s="290"/>
      <c r="I123" s="291">
        <v>1.4545941868639637E-2</v>
      </c>
      <c r="J123" s="78"/>
      <c r="K123" s="78"/>
      <c r="L123" s="78"/>
      <c r="M123" s="78"/>
      <c r="N123" s="78"/>
      <c r="O123" s="78"/>
      <c r="P123" s="78"/>
      <c r="Q123" s="78"/>
      <c r="R123" s="78"/>
      <c r="S123" s="78"/>
      <c r="T123" s="78"/>
      <c r="U123" s="78"/>
      <c r="V123" s="78"/>
      <c r="W123" s="78"/>
      <c r="X123" s="78"/>
    </row>
    <row r="124" spans="1:24" ht="15" x14ac:dyDescent="0.25">
      <c r="A124" s="275" t="s">
        <v>1116</v>
      </c>
      <c r="B124" s="276">
        <v>1520</v>
      </c>
      <c r="C124" s="277">
        <v>24216.93</v>
      </c>
      <c r="D124" s="277">
        <v>36.47</v>
      </c>
      <c r="E124" s="277">
        <v>633.12</v>
      </c>
      <c r="F124" s="276">
        <v>664.0233068275295</v>
      </c>
      <c r="G124" s="276">
        <v>38.250142153146321</v>
      </c>
      <c r="H124" s="290">
        <v>5.7603613848875405E-2</v>
      </c>
      <c r="I124" s="291">
        <v>7.0012997630251983E-2</v>
      </c>
      <c r="J124" s="78"/>
      <c r="K124" s="78"/>
      <c r="L124" s="78"/>
      <c r="M124" s="78"/>
      <c r="N124" s="78"/>
      <c r="O124" s="78"/>
      <c r="P124" s="78"/>
      <c r="Q124" s="78"/>
      <c r="R124" s="78"/>
      <c r="S124" s="78"/>
      <c r="T124" s="78"/>
      <c r="U124" s="78"/>
      <c r="V124" s="78"/>
      <c r="W124" s="78"/>
      <c r="X124" s="78"/>
    </row>
    <row r="125" spans="1:24" ht="15" x14ac:dyDescent="0.25">
      <c r="A125" s="275" t="s">
        <v>919</v>
      </c>
      <c r="B125" s="276">
        <v>202</v>
      </c>
      <c r="C125" s="277">
        <v>3000</v>
      </c>
      <c r="D125" s="277">
        <v>30</v>
      </c>
      <c r="E125" s="277">
        <v>601.20000000000005</v>
      </c>
      <c r="F125" s="276">
        <v>100</v>
      </c>
      <c r="G125" s="276">
        <v>4.9900199600798398</v>
      </c>
      <c r="H125" s="290">
        <v>4.9900199600798396E-2</v>
      </c>
      <c r="I125" s="291"/>
      <c r="J125" s="78"/>
      <c r="K125" s="78"/>
      <c r="L125" s="78"/>
      <c r="M125" s="78"/>
      <c r="N125" s="78"/>
      <c r="O125" s="78"/>
      <c r="P125" s="78"/>
      <c r="Q125" s="78"/>
      <c r="R125" s="78"/>
      <c r="S125" s="78"/>
      <c r="T125" s="78"/>
      <c r="U125" s="78"/>
      <c r="V125" s="78"/>
      <c r="W125" s="78"/>
      <c r="X125" s="78"/>
    </row>
    <row r="126" spans="1:24" ht="15" x14ac:dyDescent="0.25">
      <c r="A126" s="275" t="s">
        <v>1032</v>
      </c>
      <c r="B126" s="276">
        <v>728</v>
      </c>
      <c r="C126" s="277">
        <v>6840</v>
      </c>
      <c r="D126" s="277">
        <v>120</v>
      </c>
      <c r="E126" s="277">
        <v>570</v>
      </c>
      <c r="F126" s="276">
        <v>57</v>
      </c>
      <c r="G126" s="276">
        <v>12</v>
      </c>
      <c r="H126" s="290">
        <v>0.21052631578947367</v>
      </c>
      <c r="I126" s="291"/>
      <c r="J126" s="152"/>
      <c r="K126" s="78">
        <v>0</v>
      </c>
      <c r="L126" s="78">
        <v>0</v>
      </c>
      <c r="M126" s="78">
        <v>0</v>
      </c>
      <c r="N126" s="78">
        <v>0</v>
      </c>
      <c r="O126" s="78">
        <v>0</v>
      </c>
      <c r="P126" s="78">
        <v>0</v>
      </c>
      <c r="Q126" s="78">
        <v>0</v>
      </c>
      <c r="R126" s="78">
        <v>0</v>
      </c>
      <c r="S126" s="78" t="s">
        <v>1346</v>
      </c>
      <c r="T126" s="78">
        <v>0</v>
      </c>
      <c r="U126" s="78" t="s">
        <v>1301</v>
      </c>
      <c r="V126" s="78" t="s">
        <v>1301</v>
      </c>
      <c r="W126" s="78">
        <v>0</v>
      </c>
      <c r="X126" s="152"/>
    </row>
    <row r="127" spans="1:24" ht="15" x14ac:dyDescent="0.25">
      <c r="A127" s="275" t="s">
        <v>898</v>
      </c>
      <c r="B127" s="276">
        <v>321</v>
      </c>
      <c r="C127" s="277">
        <v>1851</v>
      </c>
      <c r="D127" s="277">
        <v>9.2550000000000008</v>
      </c>
      <c r="E127" s="277">
        <v>514</v>
      </c>
      <c r="F127" s="276">
        <v>199.99999999999997</v>
      </c>
      <c r="G127" s="276">
        <v>3.6011673151750974</v>
      </c>
      <c r="H127" s="290">
        <v>1.800583657587549E-2</v>
      </c>
      <c r="I127" s="291"/>
      <c r="J127" s="78"/>
      <c r="K127" s="78"/>
      <c r="L127" s="78"/>
      <c r="M127" s="78"/>
      <c r="N127" s="78"/>
      <c r="O127" s="78"/>
      <c r="P127" s="78"/>
      <c r="Q127" s="78"/>
      <c r="R127" s="78"/>
      <c r="S127" s="78"/>
      <c r="T127" s="78"/>
      <c r="U127" s="78"/>
      <c r="V127" s="78"/>
      <c r="W127" s="78"/>
      <c r="X127" s="78"/>
    </row>
    <row r="128" spans="1:24" ht="15" x14ac:dyDescent="0.25">
      <c r="A128" s="275" t="s">
        <v>998</v>
      </c>
      <c r="B128" s="276">
        <v>471</v>
      </c>
      <c r="C128" s="277">
        <v>8844</v>
      </c>
      <c r="D128" s="277">
        <v>33</v>
      </c>
      <c r="E128" s="277">
        <v>512.4</v>
      </c>
      <c r="F128" s="276">
        <v>268</v>
      </c>
      <c r="G128" s="276">
        <v>17.259953161592506</v>
      </c>
      <c r="H128" s="290">
        <v>6.4402810304449651E-2</v>
      </c>
      <c r="I128" s="291"/>
      <c r="J128" s="78"/>
      <c r="K128" s="78"/>
      <c r="L128" s="78"/>
      <c r="M128" s="78"/>
      <c r="N128" s="78"/>
      <c r="O128" s="78"/>
      <c r="P128" s="78"/>
      <c r="Q128" s="78"/>
      <c r="R128" s="78"/>
      <c r="S128" s="78"/>
      <c r="T128" s="78"/>
      <c r="U128" s="78"/>
      <c r="V128" s="78"/>
      <c r="W128" s="78"/>
      <c r="X128" s="78"/>
    </row>
    <row r="129" spans="1:24" ht="15" x14ac:dyDescent="0.25">
      <c r="A129" s="275" t="s">
        <v>1097</v>
      </c>
      <c r="B129" s="276">
        <v>1194</v>
      </c>
      <c r="C129" s="277">
        <v>13325.04</v>
      </c>
      <c r="D129" s="277">
        <v>0</v>
      </c>
      <c r="E129" s="277">
        <v>502.07</v>
      </c>
      <c r="F129" s="276"/>
      <c r="G129" s="276">
        <v>26.540203557272893</v>
      </c>
      <c r="H129" s="290"/>
      <c r="I129" s="291">
        <v>5.2401424056191338E-2</v>
      </c>
      <c r="J129" s="78"/>
      <c r="K129" s="78"/>
      <c r="L129" s="78"/>
      <c r="M129" s="78"/>
      <c r="N129" s="78"/>
      <c r="O129" s="78"/>
      <c r="P129" s="78"/>
      <c r="Q129" s="78"/>
      <c r="R129" s="78"/>
      <c r="S129" s="78"/>
      <c r="T129" s="78"/>
      <c r="U129" s="78"/>
      <c r="V129" s="78"/>
      <c r="W129" s="78"/>
      <c r="X129" s="78"/>
    </row>
    <row r="130" spans="1:24" ht="15" x14ac:dyDescent="0.25">
      <c r="A130" s="275" t="s">
        <v>846</v>
      </c>
      <c r="B130" s="276">
        <v>1858</v>
      </c>
      <c r="C130" s="277">
        <v>10000</v>
      </c>
      <c r="D130" s="277">
        <v>14.28</v>
      </c>
      <c r="E130" s="277">
        <v>500</v>
      </c>
      <c r="F130" s="276">
        <v>700.280112044818</v>
      </c>
      <c r="G130" s="276">
        <v>20</v>
      </c>
      <c r="H130" s="290">
        <v>2.8559999999999999E-2</v>
      </c>
      <c r="I130" s="291"/>
      <c r="J130" s="78"/>
      <c r="K130" s="78"/>
      <c r="L130" s="78"/>
      <c r="M130" s="78"/>
      <c r="N130" s="78"/>
      <c r="O130" s="78"/>
      <c r="P130" s="78"/>
      <c r="Q130" s="78"/>
      <c r="R130" s="78"/>
      <c r="S130" s="78"/>
      <c r="T130" s="78"/>
      <c r="U130" s="78"/>
      <c r="V130" s="78"/>
      <c r="W130" s="78"/>
      <c r="X130" s="78"/>
    </row>
    <row r="131" spans="1:24" ht="15" x14ac:dyDescent="0.25">
      <c r="A131" s="275" t="s">
        <v>966</v>
      </c>
      <c r="B131" s="276">
        <v>2012</v>
      </c>
      <c r="C131" s="277">
        <v>107009.97</v>
      </c>
      <c r="D131" s="277">
        <v>60.25</v>
      </c>
      <c r="E131" s="277">
        <v>493.61</v>
      </c>
      <c r="F131" s="276">
        <v>1776.0990871369295</v>
      </c>
      <c r="G131" s="276">
        <v>216.79052288243756</v>
      </c>
      <c r="H131" s="290">
        <v>0.12205992585239359</v>
      </c>
      <c r="I131" s="291">
        <v>0.10972272619394033</v>
      </c>
      <c r="J131" s="78"/>
      <c r="K131" s="78"/>
      <c r="L131" s="78"/>
      <c r="M131" s="78"/>
      <c r="N131" s="78"/>
      <c r="O131" s="78"/>
      <c r="P131" s="78"/>
      <c r="Q131" s="78"/>
      <c r="R131" s="78"/>
      <c r="S131" s="78"/>
      <c r="T131" s="78"/>
      <c r="U131" s="78"/>
      <c r="V131" s="78"/>
      <c r="W131" s="78"/>
      <c r="X131" s="78"/>
    </row>
    <row r="132" spans="1:24" ht="15" x14ac:dyDescent="0.25">
      <c r="A132" s="275" t="s">
        <v>787</v>
      </c>
      <c r="B132" s="276">
        <v>2823</v>
      </c>
      <c r="C132" s="277">
        <v>34622.160000000003</v>
      </c>
      <c r="D132" s="277">
        <v>38.81</v>
      </c>
      <c r="E132" s="277">
        <v>438.42</v>
      </c>
      <c r="F132" s="276">
        <v>892.09379026024226</v>
      </c>
      <c r="G132" s="276">
        <v>78.97030244970577</v>
      </c>
      <c r="H132" s="290">
        <v>8.8522421422380371E-2</v>
      </c>
      <c r="I132" s="291">
        <v>7.7225351250545846E-2</v>
      </c>
      <c r="J132" s="78"/>
      <c r="K132" s="78"/>
      <c r="L132" s="78"/>
      <c r="M132" s="78"/>
      <c r="N132" s="78"/>
      <c r="O132" s="78"/>
      <c r="P132" s="78"/>
      <c r="Q132" s="78"/>
      <c r="R132" s="78"/>
      <c r="S132" s="78"/>
      <c r="T132" s="78"/>
      <c r="U132" s="78"/>
      <c r="V132" s="78"/>
      <c r="W132" s="78"/>
      <c r="X132" s="78"/>
    </row>
    <row r="133" spans="1:24" ht="15" x14ac:dyDescent="0.25">
      <c r="A133" s="275" t="s">
        <v>994</v>
      </c>
      <c r="B133" s="276">
        <v>3526</v>
      </c>
      <c r="C133" s="277">
        <v>23000</v>
      </c>
      <c r="D133" s="277">
        <v>15</v>
      </c>
      <c r="E133" s="277">
        <v>434</v>
      </c>
      <c r="F133" s="276">
        <v>1533.3333333333333</v>
      </c>
      <c r="G133" s="276">
        <v>52.995391705069125</v>
      </c>
      <c r="H133" s="290">
        <v>3.4562211981566823E-2</v>
      </c>
      <c r="I133" s="291">
        <v>3.3722508824327993E-2</v>
      </c>
      <c r="J133" s="78"/>
      <c r="K133" s="78"/>
      <c r="L133" s="78"/>
      <c r="M133" s="78"/>
      <c r="N133" s="78"/>
      <c r="O133" s="78"/>
      <c r="P133" s="78"/>
      <c r="Q133" s="78"/>
      <c r="R133" s="78"/>
      <c r="S133" s="78"/>
      <c r="T133" s="78"/>
      <c r="U133" s="78"/>
      <c r="V133" s="78"/>
      <c r="W133" s="78"/>
      <c r="X133" s="78"/>
    </row>
    <row r="134" spans="1:24" ht="15" x14ac:dyDescent="0.25">
      <c r="A134" s="275" t="s">
        <v>732</v>
      </c>
      <c r="B134" s="276">
        <v>4932</v>
      </c>
      <c r="C134" s="277">
        <v>54881.25</v>
      </c>
      <c r="D134" s="277">
        <v>26.6</v>
      </c>
      <c r="E134" s="277">
        <v>395.54</v>
      </c>
      <c r="F134" s="276">
        <v>2063.2048872180449</v>
      </c>
      <c r="G134" s="276">
        <v>138.75018961419829</v>
      </c>
      <c r="H134" s="290">
        <v>6.7249835667694796E-2</v>
      </c>
      <c r="I134" s="291">
        <v>3.2506523667047704E-2</v>
      </c>
      <c r="J134" s="78"/>
      <c r="K134" s="78"/>
      <c r="L134" s="78"/>
      <c r="M134" s="78"/>
      <c r="N134" s="78"/>
      <c r="O134" s="78"/>
      <c r="P134" s="78"/>
      <c r="Q134" s="78"/>
      <c r="R134" s="78"/>
      <c r="S134" s="78"/>
      <c r="T134" s="78"/>
      <c r="U134" s="78"/>
      <c r="V134" s="78"/>
      <c r="W134" s="78"/>
      <c r="X134" s="78"/>
    </row>
    <row r="135" spans="1:24" ht="15" x14ac:dyDescent="0.25">
      <c r="A135" s="275" t="s">
        <v>951</v>
      </c>
      <c r="B135" s="276">
        <v>2285</v>
      </c>
      <c r="C135" s="277">
        <v>35250.42</v>
      </c>
      <c r="D135" s="277">
        <v>31.14</v>
      </c>
      <c r="E135" s="277">
        <v>388.52</v>
      </c>
      <c r="F135" s="276">
        <v>1131.9980732177264</v>
      </c>
      <c r="G135" s="276">
        <v>90.730001029548035</v>
      </c>
      <c r="H135" s="290">
        <v>8.0150314012148671E-2</v>
      </c>
      <c r="I135" s="291"/>
      <c r="J135" s="78"/>
      <c r="K135" s="78"/>
      <c r="L135" s="78"/>
      <c r="M135" s="78"/>
      <c r="N135" s="78"/>
      <c r="O135" s="78"/>
      <c r="P135" s="78"/>
      <c r="Q135" s="78"/>
      <c r="R135" s="78"/>
      <c r="S135" s="78"/>
      <c r="T135" s="78"/>
      <c r="U135" s="78"/>
      <c r="V135" s="78"/>
      <c r="W135" s="78"/>
      <c r="X135" s="78"/>
    </row>
    <row r="136" spans="1:24" ht="15" x14ac:dyDescent="0.25">
      <c r="A136" s="275" t="s">
        <v>1260</v>
      </c>
      <c r="B136" s="276">
        <v>2959</v>
      </c>
      <c r="C136" s="277">
        <v>35000</v>
      </c>
      <c r="D136" s="277">
        <v>39.5</v>
      </c>
      <c r="E136" s="277">
        <v>378.37</v>
      </c>
      <c r="F136" s="276">
        <v>886.07594936708858</v>
      </c>
      <c r="G136" s="276">
        <v>92.502048259640034</v>
      </c>
      <c r="H136" s="290">
        <v>0.10439516875016519</v>
      </c>
      <c r="I136" s="291">
        <v>0.18020390374270531</v>
      </c>
      <c r="J136" s="78"/>
      <c r="K136" s="78"/>
      <c r="L136" s="78"/>
      <c r="M136" s="78"/>
      <c r="N136" s="78"/>
      <c r="O136" s="78"/>
      <c r="P136" s="78"/>
      <c r="Q136" s="78"/>
      <c r="R136" s="78"/>
      <c r="S136" s="78"/>
      <c r="T136" s="78"/>
      <c r="U136" s="78"/>
      <c r="V136" s="78"/>
      <c r="W136" s="78"/>
      <c r="X136" s="78"/>
    </row>
    <row r="137" spans="1:24" ht="15" x14ac:dyDescent="0.25">
      <c r="A137" s="275" t="s">
        <v>1223</v>
      </c>
      <c r="B137" s="276">
        <v>4675</v>
      </c>
      <c r="C137" s="277">
        <v>48000</v>
      </c>
      <c r="D137" s="277">
        <v>28.53</v>
      </c>
      <c r="E137" s="277">
        <v>361.79</v>
      </c>
      <c r="F137" s="276">
        <v>1682.4395373291272</v>
      </c>
      <c r="G137" s="276">
        <v>132.67365046021172</v>
      </c>
      <c r="H137" s="290">
        <v>7.8857900992288343E-2</v>
      </c>
      <c r="I137" s="291"/>
      <c r="J137" s="152"/>
      <c r="K137" s="78">
        <v>0</v>
      </c>
      <c r="L137" s="78">
        <v>0</v>
      </c>
      <c r="M137" s="78">
        <v>0</v>
      </c>
      <c r="N137" s="78">
        <v>0</v>
      </c>
      <c r="O137" s="78">
        <v>0</v>
      </c>
      <c r="P137" s="78">
        <v>0</v>
      </c>
      <c r="Q137" s="78">
        <v>0</v>
      </c>
      <c r="R137" s="78">
        <v>0</v>
      </c>
      <c r="S137" s="78" t="s">
        <v>1329</v>
      </c>
      <c r="T137" s="78">
        <v>0</v>
      </c>
      <c r="U137" s="78">
        <v>1000</v>
      </c>
      <c r="V137" s="78">
        <v>30</v>
      </c>
      <c r="W137" s="78" t="s">
        <v>1337</v>
      </c>
      <c r="X137" s="152"/>
    </row>
    <row r="138" spans="1:24" ht="15" x14ac:dyDescent="0.25">
      <c r="A138" s="275" t="s">
        <v>195</v>
      </c>
      <c r="B138" s="276">
        <v>2143</v>
      </c>
      <c r="C138" s="277">
        <v>30254</v>
      </c>
      <c r="D138" s="277">
        <v>32.813449023861175</v>
      </c>
      <c r="E138" s="277">
        <v>358.46</v>
      </c>
      <c r="F138" s="276">
        <v>921.99999999999989</v>
      </c>
      <c r="G138" s="276">
        <v>84.399933046922953</v>
      </c>
      <c r="H138" s="290">
        <v>9.1540057534623603E-2</v>
      </c>
      <c r="I138" s="291"/>
      <c r="J138" s="78"/>
      <c r="K138" s="78"/>
      <c r="L138" s="78"/>
      <c r="M138" s="78"/>
      <c r="N138" s="78"/>
      <c r="O138" s="78"/>
      <c r="P138" s="78"/>
      <c r="Q138" s="78"/>
      <c r="R138" s="78"/>
      <c r="S138" s="78"/>
      <c r="T138" s="78"/>
      <c r="U138" s="78"/>
      <c r="V138" s="78"/>
      <c r="W138" s="78"/>
      <c r="X138" s="78"/>
    </row>
    <row r="139" spans="1:24" ht="15" x14ac:dyDescent="0.25">
      <c r="A139" s="275" t="s">
        <v>1203</v>
      </c>
      <c r="B139" s="276">
        <v>2441</v>
      </c>
      <c r="C139" s="277">
        <v>29675</v>
      </c>
      <c r="D139" s="277">
        <v>27.29</v>
      </c>
      <c r="E139" s="277">
        <v>349.12</v>
      </c>
      <c r="F139" s="276">
        <v>1087.3946500549653</v>
      </c>
      <c r="G139" s="276">
        <v>84.999427131072409</v>
      </c>
      <c r="H139" s="290">
        <v>7.8167965169569198E-2</v>
      </c>
      <c r="I139" s="291">
        <v>8.7305805508025941E-2</v>
      </c>
      <c r="J139" s="78"/>
      <c r="K139" s="78"/>
      <c r="L139" s="78"/>
      <c r="M139" s="78"/>
      <c r="N139" s="78"/>
      <c r="O139" s="78"/>
      <c r="P139" s="78"/>
      <c r="Q139" s="78"/>
      <c r="R139" s="78"/>
      <c r="S139" s="78"/>
      <c r="T139" s="78"/>
      <c r="U139" s="78"/>
      <c r="V139" s="78"/>
      <c r="W139" s="78"/>
      <c r="X139" s="78"/>
    </row>
    <row r="140" spans="1:24" ht="15" x14ac:dyDescent="0.25">
      <c r="A140" s="275" t="s">
        <v>819</v>
      </c>
      <c r="B140" s="276">
        <v>2112</v>
      </c>
      <c r="C140" s="277">
        <v>14562</v>
      </c>
      <c r="D140" s="277">
        <v>15.83</v>
      </c>
      <c r="E140" s="277">
        <v>346.71</v>
      </c>
      <c r="F140" s="276">
        <v>919.89892608970308</v>
      </c>
      <c r="G140" s="276">
        <v>42.000519165873499</v>
      </c>
      <c r="H140" s="290">
        <v>4.5657754319171642E-2</v>
      </c>
      <c r="I140" s="291">
        <v>5.2716953186250505E-2</v>
      </c>
      <c r="J140" s="78"/>
      <c r="K140" s="78"/>
      <c r="L140" s="78"/>
      <c r="M140" s="78"/>
      <c r="N140" s="78"/>
      <c r="O140" s="78"/>
      <c r="P140" s="78"/>
      <c r="Q140" s="78"/>
      <c r="R140" s="78"/>
      <c r="S140" s="78"/>
      <c r="T140" s="78"/>
      <c r="U140" s="78"/>
      <c r="V140" s="78"/>
      <c r="W140" s="78"/>
      <c r="X140" s="78"/>
    </row>
    <row r="141" spans="1:24" ht="15" x14ac:dyDescent="0.25">
      <c r="A141" s="275" t="s">
        <v>11</v>
      </c>
      <c r="B141" s="276">
        <v>1223</v>
      </c>
      <c r="C141" s="277">
        <v>9269</v>
      </c>
      <c r="D141" s="277">
        <v>18.21</v>
      </c>
      <c r="E141" s="277">
        <v>343.04</v>
      </c>
      <c r="F141" s="276">
        <v>509.00604063701263</v>
      </c>
      <c r="G141" s="276">
        <v>27.020172574626866</v>
      </c>
      <c r="H141" s="290">
        <v>5.308418843283582E-2</v>
      </c>
      <c r="I141" s="291"/>
      <c r="J141" s="78"/>
      <c r="K141" s="78"/>
      <c r="L141" s="78"/>
      <c r="M141" s="78"/>
      <c r="N141" s="78"/>
      <c r="O141" s="78"/>
      <c r="P141" s="78"/>
      <c r="Q141" s="78"/>
      <c r="R141" s="78"/>
      <c r="S141" s="78"/>
      <c r="T141" s="78"/>
      <c r="U141" s="78"/>
      <c r="V141" s="78"/>
      <c r="W141" s="78"/>
      <c r="X141" s="78"/>
    </row>
    <row r="142" spans="1:24" ht="15" x14ac:dyDescent="0.25">
      <c r="A142" s="275" t="s">
        <v>924</v>
      </c>
      <c r="B142" s="276">
        <v>2298</v>
      </c>
      <c r="C142" s="277">
        <v>25896.27</v>
      </c>
      <c r="D142" s="277">
        <v>26.642253086419753</v>
      </c>
      <c r="E142" s="277">
        <v>316.85000000000002</v>
      </c>
      <c r="F142" s="276">
        <v>972</v>
      </c>
      <c r="G142" s="276">
        <v>81.730377150071007</v>
      </c>
      <c r="H142" s="290">
        <v>8.4084750154394039E-2</v>
      </c>
      <c r="I142" s="291">
        <v>0.1684840079729141</v>
      </c>
      <c r="J142" s="78"/>
      <c r="K142" s="78"/>
      <c r="L142" s="78"/>
      <c r="M142" s="78"/>
      <c r="N142" s="78"/>
      <c r="O142" s="78"/>
      <c r="P142" s="78"/>
      <c r="Q142" s="78"/>
      <c r="R142" s="78"/>
      <c r="S142" s="78"/>
      <c r="T142" s="78"/>
      <c r="U142" s="78"/>
      <c r="V142" s="78"/>
      <c r="W142" s="78"/>
      <c r="X142" s="78"/>
    </row>
    <row r="143" spans="1:24" ht="15" x14ac:dyDescent="0.25">
      <c r="A143" s="275" t="s">
        <v>1227</v>
      </c>
      <c r="B143" s="276">
        <v>835</v>
      </c>
      <c r="C143" s="277">
        <v>36251</v>
      </c>
      <c r="D143" s="277">
        <v>100.69</v>
      </c>
      <c r="E143" s="277">
        <v>316.16000000000003</v>
      </c>
      <c r="F143" s="276">
        <v>360.02582182937732</v>
      </c>
      <c r="G143" s="276">
        <v>114.66029858299595</v>
      </c>
      <c r="H143" s="290">
        <v>0.31847798582995951</v>
      </c>
      <c r="I143" s="291"/>
      <c r="J143" s="78"/>
      <c r="K143" s="78"/>
      <c r="L143" s="78"/>
      <c r="M143" s="78"/>
      <c r="N143" s="78"/>
      <c r="O143" s="78"/>
      <c r="P143" s="78"/>
      <c r="Q143" s="78"/>
      <c r="R143" s="78"/>
      <c r="S143" s="78"/>
      <c r="T143" s="78"/>
      <c r="U143" s="78"/>
      <c r="V143" s="78"/>
      <c r="W143" s="78"/>
      <c r="X143" s="78"/>
    </row>
    <row r="144" spans="1:24" ht="15" x14ac:dyDescent="0.25">
      <c r="A144" s="275" t="s">
        <v>1024</v>
      </c>
      <c r="B144" s="276">
        <v>3073</v>
      </c>
      <c r="C144" s="277">
        <v>52302</v>
      </c>
      <c r="D144" s="277">
        <v>44</v>
      </c>
      <c r="E144" s="277">
        <v>310</v>
      </c>
      <c r="F144" s="276">
        <v>1188.6818181818182</v>
      </c>
      <c r="G144" s="276">
        <v>168.71612903225807</v>
      </c>
      <c r="H144" s="290">
        <v>0.14193548387096774</v>
      </c>
      <c r="I144" s="291"/>
      <c r="J144" s="78"/>
      <c r="K144" s="78"/>
      <c r="L144" s="78"/>
      <c r="M144" s="78"/>
      <c r="N144" s="78"/>
      <c r="O144" s="78"/>
      <c r="P144" s="78"/>
      <c r="Q144" s="78"/>
      <c r="R144" s="78"/>
      <c r="S144" s="78"/>
      <c r="T144" s="78"/>
      <c r="U144" s="78"/>
      <c r="V144" s="78"/>
      <c r="W144" s="78"/>
      <c r="X144" s="78"/>
    </row>
    <row r="145" spans="1:24" ht="15" x14ac:dyDescent="0.25">
      <c r="A145" s="275" t="s">
        <v>906</v>
      </c>
      <c r="B145" s="276">
        <v>4722</v>
      </c>
      <c r="C145" s="277">
        <v>50491</v>
      </c>
      <c r="D145" s="277">
        <v>31.82</v>
      </c>
      <c r="E145" s="277">
        <v>300.54000000000002</v>
      </c>
      <c r="F145" s="276">
        <v>1586.7693274670019</v>
      </c>
      <c r="G145" s="276">
        <v>168.0009316563519</v>
      </c>
      <c r="H145" s="290">
        <v>0.10587608970519731</v>
      </c>
      <c r="I145" s="291"/>
      <c r="J145" s="78"/>
      <c r="K145" s="78"/>
      <c r="L145" s="78"/>
      <c r="M145" s="78"/>
      <c r="N145" s="78"/>
      <c r="O145" s="78"/>
      <c r="P145" s="78"/>
      <c r="Q145" s="78"/>
      <c r="R145" s="78"/>
      <c r="S145" s="78"/>
      <c r="T145" s="78"/>
      <c r="U145" s="78"/>
      <c r="V145" s="78"/>
      <c r="W145" s="78"/>
      <c r="X145" s="78"/>
    </row>
    <row r="146" spans="1:24" ht="15" x14ac:dyDescent="0.25">
      <c r="A146" s="275" t="s">
        <v>913</v>
      </c>
      <c r="B146" s="276">
        <v>2617</v>
      </c>
      <c r="C146" s="277">
        <v>41575</v>
      </c>
      <c r="D146" s="277">
        <v>38.82</v>
      </c>
      <c r="E146" s="277">
        <v>295.86</v>
      </c>
      <c r="F146" s="276">
        <v>1070.9685729005666</v>
      </c>
      <c r="G146" s="276">
        <v>140.52254444669776</v>
      </c>
      <c r="H146" s="290">
        <v>0.13121070776718718</v>
      </c>
      <c r="I146" s="291"/>
      <c r="J146" s="78"/>
      <c r="K146" s="78"/>
      <c r="L146" s="78"/>
      <c r="M146" s="78"/>
      <c r="N146" s="78"/>
      <c r="O146" s="78"/>
      <c r="P146" s="78"/>
      <c r="Q146" s="78"/>
      <c r="R146" s="78"/>
      <c r="S146" s="78"/>
      <c r="T146" s="78"/>
      <c r="U146" s="78"/>
      <c r="V146" s="78"/>
      <c r="W146" s="78"/>
      <c r="X146" s="78"/>
    </row>
    <row r="147" spans="1:24" ht="15" x14ac:dyDescent="0.25">
      <c r="A147" s="275" t="s">
        <v>980</v>
      </c>
      <c r="B147" s="276">
        <v>13527</v>
      </c>
      <c r="C147" s="277">
        <v>252356</v>
      </c>
      <c r="D147" s="277">
        <v>43.360137457044672</v>
      </c>
      <c r="E147" s="277">
        <v>271.35000000000002</v>
      </c>
      <c r="F147" s="276">
        <v>5820</v>
      </c>
      <c r="G147" s="276">
        <v>930.00184263865845</v>
      </c>
      <c r="H147" s="290">
        <v>0.15979413103757018</v>
      </c>
      <c r="I147" s="291"/>
      <c r="J147" s="152"/>
      <c r="K147" s="78">
        <v>0</v>
      </c>
      <c r="L147" s="78" t="s">
        <v>1328</v>
      </c>
      <c r="M147" s="78" t="s">
        <v>1324</v>
      </c>
      <c r="N147" s="78" t="s">
        <v>1324</v>
      </c>
      <c r="O147" s="78" t="s">
        <v>686</v>
      </c>
      <c r="P147" s="78" t="s">
        <v>1331</v>
      </c>
      <c r="Q147" s="78" t="s">
        <v>686</v>
      </c>
      <c r="R147" s="78">
        <v>0</v>
      </c>
      <c r="S147" s="78" t="s">
        <v>1341</v>
      </c>
      <c r="T147" s="78">
        <v>0</v>
      </c>
      <c r="U147" s="78">
        <v>5409</v>
      </c>
      <c r="V147" s="78">
        <v>80</v>
      </c>
      <c r="W147" s="78" t="s">
        <v>1330</v>
      </c>
      <c r="X147" s="152"/>
    </row>
    <row r="148" spans="1:24" ht="15" x14ac:dyDescent="0.25">
      <c r="A148" s="275" t="s">
        <v>857</v>
      </c>
      <c r="B148" s="276">
        <v>5004</v>
      </c>
      <c r="C148" s="277">
        <v>67067</v>
      </c>
      <c r="D148" s="277">
        <v>30.69</v>
      </c>
      <c r="E148" s="277">
        <v>238.32</v>
      </c>
      <c r="F148" s="276">
        <v>2185.3046594982079</v>
      </c>
      <c r="G148" s="276">
        <v>281.41574353810006</v>
      </c>
      <c r="H148" s="290">
        <v>0.12877643504531724</v>
      </c>
      <c r="I148" s="291"/>
      <c r="J148" s="78"/>
      <c r="K148" s="78"/>
      <c r="L148" s="78"/>
      <c r="M148" s="78"/>
      <c r="N148" s="78"/>
      <c r="O148" s="78"/>
      <c r="P148" s="78"/>
      <c r="Q148" s="78"/>
      <c r="R148" s="78"/>
      <c r="S148" s="78"/>
      <c r="T148" s="78"/>
      <c r="U148" s="78"/>
      <c r="V148" s="78"/>
      <c r="W148" s="78"/>
      <c r="X148" s="78"/>
    </row>
    <row r="149" spans="1:24" ht="15" x14ac:dyDescent="0.25">
      <c r="A149" s="275" t="s">
        <v>990</v>
      </c>
      <c r="B149" s="276">
        <v>2930</v>
      </c>
      <c r="C149" s="277">
        <v>31549</v>
      </c>
      <c r="D149" s="277">
        <v>36.221584385763492</v>
      </c>
      <c r="E149" s="277">
        <v>219.09</v>
      </c>
      <c r="F149" s="276">
        <v>871</v>
      </c>
      <c r="G149" s="276">
        <v>144.00018257337166</v>
      </c>
      <c r="H149" s="290">
        <v>0.16532741971684461</v>
      </c>
      <c r="I149" s="291"/>
      <c r="J149" s="152"/>
      <c r="K149" s="78">
        <v>0</v>
      </c>
      <c r="L149" s="78">
        <v>0</v>
      </c>
      <c r="M149" s="78">
        <v>0</v>
      </c>
      <c r="N149" s="78">
        <v>0</v>
      </c>
      <c r="O149" s="78">
        <v>0</v>
      </c>
      <c r="P149" s="78">
        <v>0</v>
      </c>
      <c r="Q149" s="78">
        <v>0</v>
      </c>
      <c r="R149" s="78">
        <v>0</v>
      </c>
      <c r="S149" s="78" t="s">
        <v>1346</v>
      </c>
      <c r="T149" s="78">
        <v>0</v>
      </c>
      <c r="U149" s="78" t="s">
        <v>1301</v>
      </c>
      <c r="V149" s="78" t="s">
        <v>1301</v>
      </c>
      <c r="W149" s="78">
        <v>0</v>
      </c>
      <c r="X149" s="152"/>
    </row>
    <row r="150" spans="1:24" ht="15" x14ac:dyDescent="0.25">
      <c r="A150" s="275" t="s">
        <v>909</v>
      </c>
      <c r="B150" s="276">
        <v>2100</v>
      </c>
      <c r="C150" s="277">
        <v>15284.1</v>
      </c>
      <c r="D150" s="277">
        <v>27.05</v>
      </c>
      <c r="E150" s="277">
        <v>216.52</v>
      </c>
      <c r="F150" s="276">
        <v>565.03142329020329</v>
      </c>
      <c r="G150" s="276">
        <v>70.589783853685574</v>
      </c>
      <c r="H150" s="290">
        <v>0.12493072233511918</v>
      </c>
      <c r="I150" s="291"/>
      <c r="J150" s="78"/>
      <c r="K150" s="78"/>
      <c r="L150" s="78"/>
      <c r="M150" s="78"/>
      <c r="N150" s="78"/>
      <c r="O150" s="78"/>
      <c r="P150" s="78"/>
      <c r="Q150" s="78"/>
      <c r="R150" s="78"/>
      <c r="S150" s="78"/>
      <c r="T150" s="78"/>
      <c r="U150" s="78"/>
      <c r="V150" s="78"/>
      <c r="W150" s="78"/>
      <c r="X150" s="78"/>
    </row>
    <row r="151" spans="1:24" ht="15" x14ac:dyDescent="0.25">
      <c r="A151" s="275" t="s">
        <v>1255</v>
      </c>
      <c r="B151" s="276">
        <v>229617</v>
      </c>
      <c r="C151" s="277">
        <v>2274681.1800000002</v>
      </c>
      <c r="D151" s="277">
        <v>29.904832509465717</v>
      </c>
      <c r="E151" s="277">
        <v>215.45</v>
      </c>
      <c r="F151" s="276">
        <v>76064</v>
      </c>
      <c r="G151" s="276">
        <v>10557.814713390579</v>
      </c>
      <c r="H151" s="290">
        <v>0.13880172898336374</v>
      </c>
      <c r="I151" s="291"/>
      <c r="J151" s="152"/>
      <c r="K151" s="78">
        <v>0</v>
      </c>
      <c r="L151" s="78" t="s">
        <v>1352</v>
      </c>
      <c r="M151" s="78">
        <v>0</v>
      </c>
      <c r="N151" s="78" t="s">
        <v>1324</v>
      </c>
      <c r="O151" s="78" t="s">
        <v>687</v>
      </c>
      <c r="P151" s="78" t="s">
        <v>1331</v>
      </c>
      <c r="Q151" s="78" t="s">
        <v>687</v>
      </c>
      <c r="R151" s="78">
        <v>0</v>
      </c>
      <c r="S151" s="78" t="s">
        <v>1327</v>
      </c>
      <c r="T151" s="78">
        <v>0</v>
      </c>
      <c r="U151" s="78">
        <v>73670</v>
      </c>
      <c r="V151" s="78">
        <v>90</v>
      </c>
      <c r="W151" s="78" t="s">
        <v>1356</v>
      </c>
      <c r="X151" s="152"/>
    </row>
    <row r="152" spans="1:24" ht="15" x14ac:dyDescent="0.25">
      <c r="A152" s="275" t="s">
        <v>1104</v>
      </c>
      <c r="B152" s="276">
        <v>3434</v>
      </c>
      <c r="C152" s="277">
        <v>1845</v>
      </c>
      <c r="D152" s="277">
        <v>1.35</v>
      </c>
      <c r="E152" s="277">
        <v>211.34</v>
      </c>
      <c r="F152" s="276">
        <v>1366.6666666666665</v>
      </c>
      <c r="G152" s="276">
        <v>8.7300085170814796</v>
      </c>
      <c r="H152" s="290">
        <v>6.3878111100596196E-3</v>
      </c>
      <c r="I152" s="291">
        <v>6.1648691939684523E-3</v>
      </c>
      <c r="J152" s="78"/>
      <c r="K152" s="78"/>
      <c r="L152" s="78"/>
      <c r="M152" s="78"/>
      <c r="N152" s="78"/>
      <c r="O152" s="78"/>
      <c r="P152" s="78"/>
      <c r="Q152" s="78"/>
      <c r="R152" s="78"/>
      <c r="S152" s="78"/>
      <c r="T152" s="78"/>
      <c r="U152" s="78"/>
      <c r="V152" s="78"/>
      <c r="W152" s="78"/>
      <c r="X152" s="78"/>
    </row>
    <row r="153" spans="1:24" ht="15" x14ac:dyDescent="0.25">
      <c r="A153" s="275" t="s">
        <v>1173</v>
      </c>
      <c r="B153" s="276">
        <v>1320</v>
      </c>
      <c r="C153" s="277">
        <v>9792</v>
      </c>
      <c r="D153" s="277">
        <v>16</v>
      </c>
      <c r="E153" s="277">
        <v>206</v>
      </c>
      <c r="F153" s="276">
        <v>612</v>
      </c>
      <c r="G153" s="276">
        <v>47.533980582524272</v>
      </c>
      <c r="H153" s="290">
        <v>7.7669902912621366E-2</v>
      </c>
      <c r="I153" s="291">
        <v>3.9141276246245908E-2</v>
      </c>
      <c r="J153" s="78"/>
      <c r="K153" s="78"/>
      <c r="L153" s="78"/>
      <c r="M153" s="78"/>
      <c r="N153" s="78"/>
      <c r="O153" s="78"/>
      <c r="P153" s="78"/>
      <c r="Q153" s="78"/>
      <c r="R153" s="78"/>
      <c r="S153" s="78"/>
      <c r="T153" s="78"/>
      <c r="U153" s="78"/>
      <c r="V153" s="78"/>
      <c r="W153" s="78"/>
      <c r="X153" s="78"/>
    </row>
    <row r="154" spans="1:24" ht="15" x14ac:dyDescent="0.25">
      <c r="A154" s="275" t="s">
        <v>1133</v>
      </c>
      <c r="B154" s="276">
        <v>2937</v>
      </c>
      <c r="C154" s="277">
        <v>27478.799999999999</v>
      </c>
      <c r="D154" s="277">
        <v>27.02</v>
      </c>
      <c r="E154" s="277">
        <v>197.97</v>
      </c>
      <c r="F154" s="276">
        <v>1016.980014803849</v>
      </c>
      <c r="G154" s="276">
        <v>138.80284891650248</v>
      </c>
      <c r="H154" s="290">
        <v>0.13648532605950395</v>
      </c>
      <c r="I154" s="291"/>
      <c r="J154" s="78"/>
      <c r="K154" s="78"/>
      <c r="L154" s="78"/>
      <c r="M154" s="78"/>
      <c r="N154" s="78"/>
      <c r="O154" s="78"/>
      <c r="P154" s="78"/>
      <c r="Q154" s="78"/>
      <c r="R154" s="78"/>
      <c r="S154" s="78"/>
      <c r="T154" s="78"/>
      <c r="U154" s="78"/>
      <c r="V154" s="78"/>
      <c r="W154" s="78"/>
      <c r="X154" s="78"/>
    </row>
    <row r="155" spans="1:24" ht="15" x14ac:dyDescent="0.25">
      <c r="A155" s="275" t="s">
        <v>1085</v>
      </c>
      <c r="B155" s="276">
        <v>1337</v>
      </c>
      <c r="C155" s="277">
        <v>4720</v>
      </c>
      <c r="D155" s="277">
        <v>8</v>
      </c>
      <c r="E155" s="277">
        <v>195.77</v>
      </c>
      <c r="F155" s="276">
        <v>590</v>
      </c>
      <c r="G155" s="276">
        <v>24.109924911886395</v>
      </c>
      <c r="H155" s="290">
        <v>4.0864279511671854E-2</v>
      </c>
      <c r="I155" s="291">
        <v>5.9225059222737887E-2</v>
      </c>
      <c r="J155" s="78"/>
      <c r="K155" s="78"/>
      <c r="L155" s="78"/>
      <c r="M155" s="78"/>
      <c r="N155" s="78"/>
      <c r="O155" s="78"/>
      <c r="P155" s="78"/>
      <c r="Q155" s="78"/>
      <c r="R155" s="78"/>
      <c r="S155" s="78"/>
      <c r="T155" s="78"/>
      <c r="U155" s="78"/>
      <c r="V155" s="78"/>
      <c r="W155" s="78"/>
      <c r="X155" s="78"/>
    </row>
    <row r="156" spans="1:24" ht="15" x14ac:dyDescent="0.25">
      <c r="A156" s="275" t="s">
        <v>1256</v>
      </c>
      <c r="B156" s="276">
        <v>9269</v>
      </c>
      <c r="C156" s="277">
        <v>123660</v>
      </c>
      <c r="D156" s="277">
        <v>3</v>
      </c>
      <c r="E156" s="277">
        <v>192.92</v>
      </c>
      <c r="F156" s="276">
        <v>41220</v>
      </c>
      <c r="G156" s="276">
        <v>640.99108438731082</v>
      </c>
      <c r="H156" s="290">
        <v>1.5550487248600456E-2</v>
      </c>
      <c r="I156" s="291"/>
      <c r="J156" s="78"/>
      <c r="K156" s="78"/>
      <c r="L156" s="78"/>
      <c r="M156" s="78"/>
      <c r="N156" s="78"/>
      <c r="O156" s="78"/>
      <c r="P156" s="78"/>
      <c r="Q156" s="78"/>
      <c r="R156" s="78"/>
      <c r="S156" s="78"/>
      <c r="T156" s="78"/>
      <c r="U156" s="78"/>
      <c r="V156" s="78"/>
      <c r="W156" s="78"/>
      <c r="X156" s="78"/>
    </row>
    <row r="157" spans="1:24" ht="15" x14ac:dyDescent="0.25">
      <c r="A157" s="275" t="s">
        <v>865</v>
      </c>
      <c r="B157" s="276">
        <v>9419</v>
      </c>
      <c r="C157" s="277">
        <v>50000</v>
      </c>
      <c r="D157" s="277">
        <v>27.77</v>
      </c>
      <c r="E157" s="277">
        <v>190.55</v>
      </c>
      <c r="F157" s="276">
        <v>1800.5041411595248</v>
      </c>
      <c r="G157" s="276">
        <v>262.39832065074779</v>
      </c>
      <c r="H157" s="290">
        <v>0.14573602728942531</v>
      </c>
      <c r="I157" s="291">
        <v>0.15111690956532806</v>
      </c>
      <c r="J157" s="78"/>
      <c r="K157" s="78"/>
      <c r="L157" s="78"/>
      <c r="M157" s="78"/>
      <c r="N157" s="78"/>
      <c r="O157" s="78"/>
      <c r="P157" s="78"/>
      <c r="Q157" s="78"/>
      <c r="R157" s="78"/>
      <c r="S157" s="78"/>
      <c r="T157" s="78"/>
      <c r="U157" s="78"/>
      <c r="V157" s="78"/>
      <c r="W157" s="78"/>
      <c r="X157" s="78"/>
    </row>
    <row r="158" spans="1:24" ht="15" x14ac:dyDescent="0.25">
      <c r="A158" s="275" t="s">
        <v>731</v>
      </c>
      <c r="B158" s="276">
        <v>196</v>
      </c>
      <c r="C158" s="277">
        <v>351.84</v>
      </c>
      <c r="D158" s="277">
        <v>2.71</v>
      </c>
      <c r="E158" s="277">
        <v>175.92</v>
      </c>
      <c r="F158" s="276">
        <v>129.83025830258302</v>
      </c>
      <c r="G158" s="276">
        <v>2</v>
      </c>
      <c r="H158" s="290">
        <v>1.5404729422464758E-2</v>
      </c>
      <c r="I158" s="291"/>
      <c r="J158" s="152"/>
      <c r="K158" s="78">
        <v>0</v>
      </c>
      <c r="L158" s="78">
        <v>0</v>
      </c>
      <c r="M158" s="78">
        <v>0</v>
      </c>
      <c r="N158" s="78">
        <v>0</v>
      </c>
      <c r="O158" s="78">
        <v>0</v>
      </c>
      <c r="P158" s="78">
        <v>0</v>
      </c>
      <c r="Q158" s="78">
        <v>0</v>
      </c>
      <c r="R158" s="78">
        <v>0</v>
      </c>
      <c r="S158" s="78" t="s">
        <v>707</v>
      </c>
      <c r="T158" s="78">
        <v>0</v>
      </c>
      <c r="U158" s="78" t="s">
        <v>1301</v>
      </c>
      <c r="V158" s="78" t="s">
        <v>1301</v>
      </c>
      <c r="W158" s="78" t="s">
        <v>1351</v>
      </c>
      <c r="X158" s="152"/>
    </row>
    <row r="159" spans="1:24" ht="15" x14ac:dyDescent="0.25">
      <c r="A159" s="275" t="s">
        <v>1011</v>
      </c>
      <c r="B159" s="276">
        <v>2478</v>
      </c>
      <c r="C159" s="277">
        <v>9849</v>
      </c>
      <c r="D159" s="277">
        <v>7.05</v>
      </c>
      <c r="E159" s="277">
        <v>172.79</v>
      </c>
      <c r="F159" s="276">
        <v>1397.0212765957447</v>
      </c>
      <c r="G159" s="276">
        <v>56.999826378841369</v>
      </c>
      <c r="H159" s="290">
        <v>4.0800972278488341E-2</v>
      </c>
      <c r="I159" s="291">
        <v>5.5503274743928695E-2</v>
      </c>
      <c r="J159" s="78"/>
      <c r="K159" s="78"/>
      <c r="L159" s="78"/>
      <c r="M159" s="78"/>
      <c r="N159" s="78"/>
      <c r="O159" s="78"/>
      <c r="P159" s="78"/>
      <c r="Q159" s="78"/>
      <c r="R159" s="78"/>
      <c r="S159" s="78"/>
      <c r="T159" s="78"/>
      <c r="U159" s="78"/>
      <c r="V159" s="78"/>
      <c r="W159" s="78"/>
      <c r="X159" s="78"/>
    </row>
    <row r="160" spans="1:24" ht="15" x14ac:dyDescent="0.25">
      <c r="A160" s="275" t="s">
        <v>982</v>
      </c>
      <c r="B160" s="276">
        <v>12639</v>
      </c>
      <c r="C160" s="277">
        <v>125096.4</v>
      </c>
      <c r="D160" s="277">
        <v>27.13</v>
      </c>
      <c r="E160" s="277">
        <v>172.26</v>
      </c>
      <c r="F160" s="276">
        <v>4610.9988942130485</v>
      </c>
      <c r="G160" s="276">
        <v>726.20689655172418</v>
      </c>
      <c r="H160" s="290">
        <v>0.15749448508069197</v>
      </c>
      <c r="I160" s="291"/>
      <c r="J160" s="78"/>
      <c r="K160" s="78"/>
      <c r="L160" s="78"/>
      <c r="M160" s="78"/>
      <c r="N160" s="78"/>
      <c r="O160" s="78"/>
      <c r="P160" s="78"/>
      <c r="Q160" s="78"/>
      <c r="R160" s="78"/>
      <c r="S160" s="78"/>
      <c r="T160" s="78"/>
      <c r="U160" s="78"/>
      <c r="V160" s="78"/>
      <c r="W160" s="78"/>
      <c r="X160" s="78"/>
    </row>
    <row r="161" spans="1:24" ht="15" x14ac:dyDescent="0.25">
      <c r="A161" s="275" t="s">
        <v>804</v>
      </c>
      <c r="B161" s="276">
        <v>300</v>
      </c>
      <c r="C161" s="277">
        <v>0</v>
      </c>
      <c r="D161" s="277">
        <v>0</v>
      </c>
      <c r="E161" s="277">
        <v>168.52</v>
      </c>
      <c r="F161" s="276"/>
      <c r="G161" s="276">
        <v>0</v>
      </c>
      <c r="H161" s="290"/>
      <c r="I161" s="291"/>
      <c r="J161" s="78"/>
      <c r="K161" s="78"/>
      <c r="L161" s="78"/>
      <c r="M161" s="78"/>
      <c r="N161" s="78"/>
      <c r="O161" s="78"/>
      <c r="P161" s="78"/>
      <c r="Q161" s="78"/>
      <c r="R161" s="78"/>
      <c r="S161" s="78"/>
      <c r="T161" s="78"/>
      <c r="U161" s="78"/>
      <c r="V161" s="78"/>
      <c r="W161" s="78"/>
      <c r="X161" s="78"/>
    </row>
    <row r="162" spans="1:24" ht="15" x14ac:dyDescent="0.25">
      <c r="A162" s="275" t="s">
        <v>958</v>
      </c>
      <c r="B162" s="276">
        <v>6904</v>
      </c>
      <c r="C162" s="277">
        <v>14963</v>
      </c>
      <c r="D162" s="277">
        <v>6.17</v>
      </c>
      <c r="E162" s="277">
        <v>160.15</v>
      </c>
      <c r="F162" s="276">
        <v>2425.1215559157213</v>
      </c>
      <c r="G162" s="276">
        <v>93.431158289103962</v>
      </c>
      <c r="H162" s="290">
        <v>3.8526381517327506E-2</v>
      </c>
      <c r="I162" s="291"/>
      <c r="J162" s="78"/>
      <c r="K162" s="78"/>
      <c r="L162" s="78"/>
      <c r="M162" s="78"/>
      <c r="N162" s="78"/>
      <c r="O162" s="78"/>
      <c r="P162" s="78"/>
      <c r="Q162" s="78"/>
      <c r="R162" s="78"/>
      <c r="S162" s="78"/>
      <c r="T162" s="78"/>
      <c r="U162" s="78"/>
      <c r="V162" s="78"/>
      <c r="W162" s="78"/>
      <c r="X162" s="78"/>
    </row>
    <row r="163" spans="1:24" ht="15" x14ac:dyDescent="0.25">
      <c r="A163" s="275" t="s">
        <v>1134</v>
      </c>
      <c r="B163" s="276">
        <v>440</v>
      </c>
      <c r="C163" s="277">
        <v>4227.75</v>
      </c>
      <c r="D163" s="277">
        <v>38.43</v>
      </c>
      <c r="E163" s="277">
        <v>159.78</v>
      </c>
      <c r="F163" s="276">
        <v>110.01170960187353</v>
      </c>
      <c r="G163" s="276">
        <v>26.45981975215922</v>
      </c>
      <c r="H163" s="290">
        <v>0.24051821254224559</v>
      </c>
      <c r="I163" s="291">
        <v>0.15248227253258623</v>
      </c>
      <c r="J163" s="78"/>
      <c r="K163" s="78"/>
      <c r="L163" s="78"/>
      <c r="M163" s="78"/>
      <c r="N163" s="78"/>
      <c r="O163" s="78"/>
      <c r="P163" s="78"/>
      <c r="Q163" s="78"/>
      <c r="R163" s="78"/>
      <c r="S163" s="78"/>
      <c r="T163" s="78"/>
      <c r="U163" s="78"/>
      <c r="V163" s="78"/>
      <c r="W163" s="78"/>
      <c r="X163" s="78"/>
    </row>
    <row r="164" spans="1:24" ht="15" x14ac:dyDescent="0.25">
      <c r="A164" s="275" t="s">
        <v>5</v>
      </c>
      <c r="B164" s="276">
        <v>7848</v>
      </c>
      <c r="C164" s="277">
        <v>107610</v>
      </c>
      <c r="D164" s="277">
        <v>26.48</v>
      </c>
      <c r="E164" s="277">
        <v>155.06</v>
      </c>
      <c r="F164" s="276">
        <v>4063.8217522658611</v>
      </c>
      <c r="G164" s="276">
        <v>693.98942344898751</v>
      </c>
      <c r="H164" s="290">
        <v>0.17077260415323101</v>
      </c>
      <c r="I164" s="291">
        <v>0.19637951368512604</v>
      </c>
      <c r="J164" s="78"/>
      <c r="K164" s="78"/>
      <c r="L164" s="78"/>
      <c r="M164" s="78"/>
      <c r="N164" s="78"/>
      <c r="O164" s="78"/>
      <c r="P164" s="78"/>
      <c r="Q164" s="78"/>
      <c r="R164" s="78"/>
      <c r="S164" s="78"/>
      <c r="T164" s="78"/>
      <c r="U164" s="78"/>
      <c r="V164" s="78"/>
      <c r="W164" s="78"/>
      <c r="X164" s="78"/>
    </row>
    <row r="165" spans="1:24" ht="15" x14ac:dyDescent="0.25">
      <c r="A165" s="275" t="s">
        <v>181</v>
      </c>
      <c r="B165" s="276">
        <v>228330</v>
      </c>
      <c r="C165" s="277">
        <v>2172319</v>
      </c>
      <c r="D165" s="277">
        <v>32.18</v>
      </c>
      <c r="E165" s="277">
        <v>152.5</v>
      </c>
      <c r="F165" s="276">
        <v>67505.251709136108</v>
      </c>
      <c r="G165" s="276">
        <v>14244.714754098361</v>
      </c>
      <c r="H165" s="290">
        <v>0.21101639344262296</v>
      </c>
      <c r="I165" s="291">
        <v>0.23879376951380135</v>
      </c>
      <c r="J165" s="78"/>
      <c r="K165" s="78"/>
      <c r="L165" s="78"/>
      <c r="M165" s="78"/>
      <c r="N165" s="78"/>
      <c r="O165" s="78"/>
      <c r="P165" s="78"/>
      <c r="Q165" s="78"/>
      <c r="R165" s="78"/>
      <c r="S165" s="78"/>
      <c r="T165" s="78"/>
      <c r="U165" s="78"/>
      <c r="V165" s="78"/>
      <c r="W165" s="78"/>
      <c r="X165" s="78"/>
    </row>
    <row r="166" spans="1:24" ht="15" x14ac:dyDescent="0.25">
      <c r="A166" s="275" t="s">
        <v>802</v>
      </c>
      <c r="B166" s="276">
        <v>398</v>
      </c>
      <c r="C166" s="277">
        <v>17013</v>
      </c>
      <c r="D166" s="277">
        <v>32.46</v>
      </c>
      <c r="E166" s="277">
        <v>151.09</v>
      </c>
      <c r="F166" s="276">
        <v>524.12199630314228</v>
      </c>
      <c r="G166" s="276">
        <v>112.60176054007545</v>
      </c>
      <c r="H166" s="290">
        <v>0.21483883777880733</v>
      </c>
      <c r="I166" s="291"/>
      <c r="J166" s="152"/>
      <c r="K166" s="78">
        <v>0</v>
      </c>
      <c r="L166" s="78" t="s">
        <v>1352</v>
      </c>
      <c r="M166" s="78" t="s">
        <v>1324</v>
      </c>
      <c r="N166" s="78" t="s">
        <v>1324</v>
      </c>
      <c r="O166" s="78" t="s">
        <v>686</v>
      </c>
      <c r="P166" s="78" t="s">
        <v>1331</v>
      </c>
      <c r="Q166" s="78" t="s">
        <v>687</v>
      </c>
      <c r="R166" s="78" t="s">
        <v>1326</v>
      </c>
      <c r="S166" s="78" t="s">
        <v>1329</v>
      </c>
      <c r="T166" s="78">
        <v>0</v>
      </c>
      <c r="U166" s="78">
        <v>496</v>
      </c>
      <c r="V166" s="78">
        <v>100</v>
      </c>
      <c r="W166" s="78" t="s">
        <v>1370</v>
      </c>
      <c r="X166" s="152"/>
    </row>
    <row r="167" spans="1:24" ht="15" x14ac:dyDescent="0.25">
      <c r="A167" s="275" t="s">
        <v>1249</v>
      </c>
      <c r="B167" s="276">
        <v>106476</v>
      </c>
      <c r="C167" s="277">
        <v>816439</v>
      </c>
      <c r="D167" s="277">
        <v>29.59</v>
      </c>
      <c r="E167" s="277">
        <v>151.08000000000001</v>
      </c>
      <c r="F167" s="276">
        <v>27591.720175735045</v>
      </c>
      <c r="G167" s="276">
        <v>5404.0177389462533</v>
      </c>
      <c r="H167" s="290">
        <v>0.1958564998676198</v>
      </c>
      <c r="I167" s="291">
        <v>0.16833885257321413</v>
      </c>
      <c r="J167" s="78"/>
      <c r="K167" s="78"/>
      <c r="L167" s="78"/>
      <c r="M167" s="78"/>
      <c r="N167" s="78"/>
      <c r="O167" s="78"/>
      <c r="P167" s="78"/>
      <c r="Q167" s="78"/>
      <c r="R167" s="78"/>
      <c r="S167" s="78"/>
      <c r="T167" s="78"/>
      <c r="U167" s="78"/>
      <c r="V167" s="78"/>
      <c r="W167" s="78"/>
      <c r="X167" s="78"/>
    </row>
    <row r="168" spans="1:24" ht="15" x14ac:dyDescent="0.25">
      <c r="A168" s="275" t="s">
        <v>1138</v>
      </c>
      <c r="B168" s="276">
        <v>3165</v>
      </c>
      <c r="C168" s="277">
        <v>66139</v>
      </c>
      <c r="D168" s="277">
        <v>31.40503323836657</v>
      </c>
      <c r="E168" s="277">
        <v>147.63</v>
      </c>
      <c r="F168" s="276">
        <v>2106</v>
      </c>
      <c r="G168" s="276">
        <v>448.00514800514804</v>
      </c>
      <c r="H168" s="290">
        <v>0.21272799050576829</v>
      </c>
      <c r="I168" s="291"/>
      <c r="J168" s="78"/>
      <c r="K168" s="78"/>
      <c r="L168" s="78"/>
      <c r="M168" s="78"/>
      <c r="N168" s="78"/>
      <c r="O168" s="78"/>
      <c r="P168" s="78"/>
      <c r="Q168" s="78"/>
      <c r="R168" s="78"/>
      <c r="S168" s="78"/>
      <c r="T168" s="78"/>
      <c r="U168" s="78"/>
      <c r="V168" s="78"/>
      <c r="W168" s="78"/>
      <c r="X168" s="78"/>
    </row>
    <row r="169" spans="1:24" ht="15" x14ac:dyDescent="0.25">
      <c r="A169" s="275" t="s">
        <v>8</v>
      </c>
      <c r="B169" s="276">
        <v>6123</v>
      </c>
      <c r="C169" s="277">
        <v>60708.59</v>
      </c>
      <c r="D169" s="277">
        <v>30.35</v>
      </c>
      <c r="E169" s="277">
        <v>141.15</v>
      </c>
      <c r="F169" s="276">
        <v>2000.2830313014824</v>
      </c>
      <c r="G169" s="276">
        <v>430.09982288345725</v>
      </c>
      <c r="H169" s="290">
        <v>0.21501948281969535</v>
      </c>
      <c r="I169" s="291">
        <v>0.20693457239482396</v>
      </c>
      <c r="J169" s="78"/>
      <c r="K169" s="78"/>
      <c r="L169" s="78"/>
      <c r="M169" s="78"/>
      <c r="N169" s="78"/>
      <c r="O169" s="78"/>
      <c r="P169" s="78"/>
      <c r="Q169" s="78"/>
      <c r="R169" s="78"/>
      <c r="S169" s="78"/>
      <c r="T169" s="78"/>
      <c r="U169" s="78"/>
      <c r="V169" s="78"/>
      <c r="W169" s="78"/>
      <c r="X169" s="78"/>
    </row>
    <row r="170" spans="1:24" ht="15" x14ac:dyDescent="0.25">
      <c r="A170" s="275" t="s">
        <v>7</v>
      </c>
      <c r="B170" s="276">
        <v>3120</v>
      </c>
      <c r="C170" s="277">
        <v>39075</v>
      </c>
      <c r="D170" s="277">
        <v>23.68</v>
      </c>
      <c r="E170" s="277">
        <v>131.91999999999999</v>
      </c>
      <c r="F170" s="276">
        <v>1650.1266891891892</v>
      </c>
      <c r="G170" s="276">
        <v>296.2022437841116</v>
      </c>
      <c r="H170" s="290">
        <v>0.1795027289266222</v>
      </c>
      <c r="I170" s="291">
        <v>0.2039085043692902</v>
      </c>
      <c r="J170" s="78"/>
      <c r="K170" s="78"/>
      <c r="L170" s="78"/>
      <c r="M170" s="78"/>
      <c r="N170" s="78"/>
      <c r="O170" s="78"/>
      <c r="P170" s="78"/>
      <c r="Q170" s="78"/>
      <c r="R170" s="78"/>
      <c r="S170" s="78"/>
      <c r="T170" s="78"/>
      <c r="U170" s="78"/>
      <c r="V170" s="78"/>
      <c r="W170" s="78"/>
      <c r="X170" s="78"/>
    </row>
    <row r="171" spans="1:24" ht="15" x14ac:dyDescent="0.25">
      <c r="A171" s="275" t="s">
        <v>911</v>
      </c>
      <c r="B171" s="276">
        <v>269666</v>
      </c>
      <c r="C171" s="277">
        <v>3747652</v>
      </c>
      <c r="D171" s="277">
        <v>48.820436663019123</v>
      </c>
      <c r="E171" s="277">
        <v>129.91999999999999</v>
      </c>
      <c r="F171" s="276">
        <v>76764</v>
      </c>
      <c r="G171" s="276">
        <v>28845.843596059116</v>
      </c>
      <c r="H171" s="290">
        <v>0.37577306544811523</v>
      </c>
      <c r="I171" s="291"/>
      <c r="J171" s="78"/>
      <c r="K171" s="78"/>
      <c r="L171" s="78"/>
      <c r="M171" s="78"/>
      <c r="N171" s="78"/>
      <c r="O171" s="78"/>
      <c r="P171" s="78"/>
      <c r="Q171" s="78"/>
      <c r="R171" s="78"/>
      <c r="S171" s="78"/>
      <c r="T171" s="78"/>
      <c r="U171" s="78"/>
      <c r="V171" s="78"/>
      <c r="W171" s="78"/>
      <c r="X171" s="78"/>
    </row>
    <row r="172" spans="1:24" ht="15" x14ac:dyDescent="0.25">
      <c r="A172" s="275" t="s">
        <v>1253</v>
      </c>
      <c r="B172" s="276">
        <v>594</v>
      </c>
      <c r="C172" s="277">
        <v>3147</v>
      </c>
      <c r="D172" s="277">
        <v>10.318032786885245</v>
      </c>
      <c r="E172" s="277">
        <v>128.44999999999999</v>
      </c>
      <c r="F172" s="276">
        <v>305</v>
      </c>
      <c r="G172" s="276">
        <v>24.499805371739978</v>
      </c>
      <c r="H172" s="290">
        <v>8.0327230727016322E-2</v>
      </c>
      <c r="I172" s="291"/>
      <c r="J172" s="78"/>
      <c r="K172" s="78"/>
      <c r="L172" s="78"/>
      <c r="M172" s="78"/>
      <c r="N172" s="78"/>
      <c r="O172" s="78"/>
      <c r="P172" s="78"/>
      <c r="Q172" s="78"/>
      <c r="R172" s="78"/>
      <c r="S172" s="78"/>
      <c r="T172" s="78"/>
      <c r="U172" s="78"/>
      <c r="V172" s="78"/>
      <c r="W172" s="78"/>
      <c r="X172" s="78"/>
    </row>
    <row r="173" spans="1:24" ht="15" x14ac:dyDescent="0.25">
      <c r="A173" s="275" t="s">
        <v>3</v>
      </c>
      <c r="B173" s="276">
        <v>83393</v>
      </c>
      <c r="C173" s="277">
        <v>948583</v>
      </c>
      <c r="D173" s="277">
        <v>34.950000000000003</v>
      </c>
      <c r="E173" s="277">
        <v>126.78</v>
      </c>
      <c r="F173" s="276">
        <v>27141.144492131614</v>
      </c>
      <c r="G173" s="276">
        <v>7482.1186306988484</v>
      </c>
      <c r="H173" s="290">
        <v>0.27567439659252252</v>
      </c>
      <c r="I173" s="291">
        <v>0.23605265296917263</v>
      </c>
      <c r="J173" s="78"/>
      <c r="K173" s="78"/>
      <c r="L173" s="78"/>
      <c r="M173" s="78"/>
      <c r="N173" s="78"/>
      <c r="O173" s="78"/>
      <c r="P173" s="78"/>
      <c r="Q173" s="78"/>
      <c r="R173" s="78"/>
      <c r="S173" s="78"/>
      <c r="T173" s="78"/>
      <c r="U173" s="78"/>
      <c r="V173" s="78"/>
      <c r="W173" s="78"/>
      <c r="X173" s="78"/>
    </row>
    <row r="174" spans="1:24" ht="15" x14ac:dyDescent="0.25">
      <c r="A174" s="275" t="s">
        <v>937</v>
      </c>
      <c r="B174" s="276">
        <v>575</v>
      </c>
      <c r="C174" s="277">
        <v>10603.4</v>
      </c>
      <c r="D174" s="277">
        <v>0</v>
      </c>
      <c r="E174" s="277">
        <v>123.3</v>
      </c>
      <c r="F174" s="276"/>
      <c r="G174" s="276">
        <v>85.996755879967552</v>
      </c>
      <c r="H174" s="290"/>
      <c r="I174" s="291"/>
      <c r="J174" s="152"/>
      <c r="K174" s="78">
        <v>0</v>
      </c>
      <c r="L174" s="78" t="s">
        <v>1323</v>
      </c>
      <c r="M174" s="78">
        <v>0</v>
      </c>
      <c r="N174" s="78" t="s">
        <v>1324</v>
      </c>
      <c r="O174" s="78" t="s">
        <v>686</v>
      </c>
      <c r="P174" s="78">
        <v>0</v>
      </c>
      <c r="Q174" s="78">
        <v>0</v>
      </c>
      <c r="R174" s="78" t="s">
        <v>1326</v>
      </c>
      <c r="S174" s="78" t="s">
        <v>1327</v>
      </c>
      <c r="T174" s="78">
        <v>0</v>
      </c>
      <c r="U174" s="78" t="s">
        <v>1301</v>
      </c>
      <c r="V174" s="78" t="s">
        <v>1301</v>
      </c>
      <c r="W174" s="78" t="s">
        <v>1337</v>
      </c>
      <c r="X174" s="152"/>
    </row>
    <row r="175" spans="1:24" ht="15" x14ac:dyDescent="0.25">
      <c r="A175" s="275" t="s">
        <v>962</v>
      </c>
      <c r="B175" s="276">
        <v>21677</v>
      </c>
      <c r="C175" s="277">
        <v>79615</v>
      </c>
      <c r="D175" s="277">
        <v>10.906164383561643</v>
      </c>
      <c r="E175" s="277">
        <v>123</v>
      </c>
      <c r="F175" s="276">
        <v>7300</v>
      </c>
      <c r="G175" s="276">
        <v>647.27642276422762</v>
      </c>
      <c r="H175" s="290">
        <v>8.8668003118387351E-2</v>
      </c>
      <c r="I175" s="291">
        <v>3.2825619508064958E-2</v>
      </c>
      <c r="J175" s="78"/>
      <c r="K175" s="78"/>
      <c r="L175" s="78"/>
      <c r="M175" s="78"/>
      <c r="N175" s="78"/>
      <c r="O175" s="78"/>
      <c r="P175" s="78"/>
      <c r="Q175" s="78"/>
      <c r="R175" s="78"/>
      <c r="S175" s="78"/>
      <c r="T175" s="78"/>
      <c r="U175" s="78"/>
      <c r="V175" s="78"/>
      <c r="W175" s="78"/>
      <c r="X175" s="78"/>
    </row>
    <row r="176" spans="1:24" ht="15" x14ac:dyDescent="0.25">
      <c r="A176" s="275" t="s">
        <v>786</v>
      </c>
      <c r="B176" s="276">
        <v>7591</v>
      </c>
      <c r="C176" s="277">
        <v>4805.57</v>
      </c>
      <c r="D176" s="277">
        <v>0</v>
      </c>
      <c r="E176" s="277">
        <v>106.48</v>
      </c>
      <c r="F176" s="276"/>
      <c r="G176" s="276">
        <v>45.131198347107436</v>
      </c>
      <c r="H176" s="290"/>
      <c r="I176" s="291"/>
      <c r="J176" s="78"/>
      <c r="K176" s="78"/>
      <c r="L176" s="78"/>
      <c r="M176" s="78"/>
      <c r="N176" s="78"/>
      <c r="O176" s="78"/>
      <c r="P176" s="78"/>
      <c r="Q176" s="78"/>
      <c r="R176" s="78"/>
      <c r="S176" s="78"/>
      <c r="T176" s="78"/>
      <c r="U176" s="78"/>
      <c r="V176" s="78"/>
      <c r="W176" s="78"/>
      <c r="X176" s="78"/>
    </row>
    <row r="177" spans="1:24" ht="15" x14ac:dyDescent="0.25">
      <c r="A177" s="275" t="s">
        <v>777</v>
      </c>
      <c r="B177" s="276">
        <v>1229</v>
      </c>
      <c r="C177" s="277">
        <v>2392</v>
      </c>
      <c r="D177" s="277">
        <v>3.89</v>
      </c>
      <c r="E177" s="277">
        <v>104</v>
      </c>
      <c r="F177" s="276">
        <v>614.91002570694081</v>
      </c>
      <c r="G177" s="276">
        <v>23</v>
      </c>
      <c r="H177" s="290">
        <v>3.7403846153846156E-2</v>
      </c>
      <c r="I177" s="291"/>
      <c r="J177" s="152"/>
      <c r="K177" s="78">
        <v>0</v>
      </c>
      <c r="L177" s="78">
        <v>0</v>
      </c>
      <c r="M177" s="78">
        <v>0</v>
      </c>
      <c r="N177" s="78">
        <v>0</v>
      </c>
      <c r="O177" s="78">
        <v>0</v>
      </c>
      <c r="P177" s="78">
        <v>0</v>
      </c>
      <c r="Q177" s="78">
        <v>0</v>
      </c>
      <c r="R177" s="78">
        <v>0</v>
      </c>
      <c r="S177" s="78" t="s">
        <v>1346</v>
      </c>
      <c r="T177" s="78">
        <v>0</v>
      </c>
      <c r="U177" s="78" t="s">
        <v>1301</v>
      </c>
      <c r="V177" s="78" t="s">
        <v>1301</v>
      </c>
      <c r="W177" s="78">
        <v>0</v>
      </c>
      <c r="X177" s="152"/>
    </row>
    <row r="178" spans="1:24" ht="15" x14ac:dyDescent="0.25">
      <c r="A178" s="275" t="s">
        <v>944</v>
      </c>
      <c r="B178" s="276">
        <v>46773</v>
      </c>
      <c r="C178" s="277">
        <v>564500</v>
      </c>
      <c r="D178" s="277">
        <v>35.729999999999997</v>
      </c>
      <c r="E178" s="277">
        <v>102.64</v>
      </c>
      <c r="F178" s="276">
        <v>15799.048418695775</v>
      </c>
      <c r="G178" s="276">
        <v>5499.8051441932967</v>
      </c>
      <c r="H178" s="290">
        <v>0.34810989867498049</v>
      </c>
      <c r="I178" s="291"/>
      <c r="J178" s="78"/>
      <c r="K178" s="78"/>
      <c r="L178" s="78"/>
      <c r="M178" s="78"/>
      <c r="N178" s="78"/>
      <c r="O178" s="78"/>
      <c r="P178" s="78"/>
      <c r="Q178" s="78"/>
      <c r="R178" s="78"/>
      <c r="S178" s="78"/>
      <c r="T178" s="78"/>
      <c r="U178" s="78"/>
      <c r="V178" s="78"/>
      <c r="W178" s="78"/>
      <c r="X178" s="78"/>
    </row>
    <row r="179" spans="1:24" ht="15" x14ac:dyDescent="0.25">
      <c r="A179" s="275" t="s">
        <v>833</v>
      </c>
      <c r="B179" s="276">
        <v>4165</v>
      </c>
      <c r="C179" s="277">
        <v>54766</v>
      </c>
      <c r="D179" s="277">
        <v>31.29</v>
      </c>
      <c r="E179" s="277">
        <v>99.7</v>
      </c>
      <c r="F179" s="276">
        <v>1750.2716522850751</v>
      </c>
      <c r="G179" s="276">
        <v>549.30792377131388</v>
      </c>
      <c r="H179" s="290">
        <v>0.31384152457372111</v>
      </c>
      <c r="I179" s="291"/>
      <c r="J179" s="78"/>
      <c r="K179" s="78"/>
      <c r="L179" s="78"/>
      <c r="M179" s="78"/>
      <c r="N179" s="78"/>
      <c r="O179" s="78"/>
      <c r="P179" s="78"/>
      <c r="Q179" s="78"/>
      <c r="R179" s="78"/>
      <c r="S179" s="78"/>
      <c r="T179" s="78"/>
      <c r="U179" s="78"/>
      <c r="V179" s="78"/>
      <c r="W179" s="78"/>
      <c r="X179" s="78"/>
    </row>
    <row r="180" spans="1:24" ht="15" x14ac:dyDescent="0.25">
      <c r="A180" s="275" t="s">
        <v>948</v>
      </c>
      <c r="B180" s="276">
        <v>3382</v>
      </c>
      <c r="C180" s="277">
        <v>20538.169999999998</v>
      </c>
      <c r="D180" s="277">
        <v>14.86</v>
      </c>
      <c r="E180" s="277">
        <v>81.319999999999993</v>
      </c>
      <c r="F180" s="276">
        <v>1382.1110363391656</v>
      </c>
      <c r="G180" s="276">
        <v>252.55988686669946</v>
      </c>
      <c r="H180" s="290">
        <v>0.18273487456960158</v>
      </c>
      <c r="I180" s="291">
        <v>0.17442102956479413</v>
      </c>
      <c r="J180" s="78"/>
      <c r="K180" s="78"/>
      <c r="L180" s="78"/>
      <c r="M180" s="78"/>
      <c r="N180" s="78"/>
      <c r="O180" s="78"/>
      <c r="P180" s="78"/>
      <c r="Q180" s="78"/>
      <c r="R180" s="78"/>
      <c r="S180" s="78"/>
      <c r="T180" s="78"/>
      <c r="U180" s="78"/>
      <c r="V180" s="78"/>
      <c r="W180" s="78"/>
      <c r="X180" s="78"/>
    </row>
    <row r="181" spans="1:24" ht="15" x14ac:dyDescent="0.25">
      <c r="A181" s="275" t="s">
        <v>1180</v>
      </c>
      <c r="B181" s="276">
        <v>784</v>
      </c>
      <c r="C181" s="277">
        <v>14218.65</v>
      </c>
      <c r="D181" s="277">
        <v>36.272066326530613</v>
      </c>
      <c r="E181" s="277">
        <v>80.33</v>
      </c>
      <c r="F181" s="276">
        <v>392</v>
      </c>
      <c r="G181" s="276">
        <v>177.00298767583718</v>
      </c>
      <c r="H181" s="290">
        <v>0.45153823386693159</v>
      </c>
      <c r="I181" s="291">
        <v>0.28677907475973707</v>
      </c>
      <c r="J181" s="78"/>
      <c r="K181" s="78"/>
      <c r="L181" s="78"/>
      <c r="M181" s="78"/>
      <c r="N181" s="78"/>
      <c r="O181" s="78"/>
      <c r="P181" s="78"/>
      <c r="Q181" s="78"/>
      <c r="R181" s="78"/>
      <c r="S181" s="78"/>
      <c r="T181" s="78"/>
      <c r="U181" s="78"/>
      <c r="V181" s="78"/>
      <c r="W181" s="78"/>
      <c r="X181" s="78"/>
    </row>
    <row r="182" spans="1:24" ht="15" x14ac:dyDescent="0.25">
      <c r="A182" s="275" t="s">
        <v>967</v>
      </c>
      <c r="B182" s="276">
        <v>2873</v>
      </c>
      <c r="C182" s="277">
        <v>9527.09</v>
      </c>
      <c r="D182" s="277">
        <v>7.58</v>
      </c>
      <c r="E182" s="277">
        <v>78.38</v>
      </c>
      <c r="F182" s="276">
        <v>1256.8720316622691</v>
      </c>
      <c r="G182" s="276">
        <v>121.55001275835673</v>
      </c>
      <c r="H182" s="290">
        <v>9.6708343965297275E-2</v>
      </c>
      <c r="I182" s="291">
        <v>9.0113417970434095E-2</v>
      </c>
      <c r="J182" s="78"/>
      <c r="K182" s="78"/>
      <c r="L182" s="78"/>
      <c r="M182" s="78"/>
      <c r="N182" s="78"/>
      <c r="O182" s="78"/>
      <c r="P182" s="78"/>
      <c r="Q182" s="78"/>
      <c r="R182" s="78"/>
      <c r="S182" s="78"/>
      <c r="T182" s="78"/>
      <c r="U182" s="78"/>
      <c r="V182" s="78"/>
      <c r="W182" s="78"/>
      <c r="X182" s="78"/>
    </row>
    <row r="183" spans="1:24" ht="15" x14ac:dyDescent="0.25">
      <c r="A183" s="275" t="s">
        <v>1189</v>
      </c>
      <c r="B183" s="276">
        <v>198</v>
      </c>
      <c r="C183" s="277">
        <v>760</v>
      </c>
      <c r="D183" s="277">
        <v>0.4</v>
      </c>
      <c r="E183" s="277">
        <v>60.84</v>
      </c>
      <c r="F183" s="276">
        <v>1900</v>
      </c>
      <c r="G183" s="276">
        <v>12.491781722550952</v>
      </c>
      <c r="H183" s="290">
        <v>6.5746219592373433E-3</v>
      </c>
      <c r="I183" s="291"/>
      <c r="J183" s="78"/>
      <c r="K183" s="78"/>
      <c r="L183" s="78"/>
      <c r="M183" s="78"/>
      <c r="N183" s="78"/>
      <c r="O183" s="78"/>
      <c r="P183" s="78"/>
      <c r="Q183" s="78"/>
      <c r="R183" s="78"/>
      <c r="S183" s="78"/>
      <c r="T183" s="78"/>
      <c r="U183" s="78"/>
      <c r="V183" s="78"/>
      <c r="W183" s="78"/>
      <c r="X183" s="78"/>
    </row>
    <row r="184" spans="1:24" ht="15" x14ac:dyDescent="0.25">
      <c r="A184" s="275" t="s">
        <v>1006</v>
      </c>
      <c r="B184" s="276">
        <v>2402</v>
      </c>
      <c r="C184" s="277">
        <v>6000</v>
      </c>
      <c r="D184" s="277">
        <v>0</v>
      </c>
      <c r="E184" s="277">
        <v>59.41</v>
      </c>
      <c r="F184" s="276"/>
      <c r="G184" s="276">
        <v>100.99309880491501</v>
      </c>
      <c r="H184" s="290"/>
      <c r="I184" s="291"/>
      <c r="J184" s="78"/>
      <c r="K184" s="78"/>
      <c r="L184" s="78"/>
      <c r="M184" s="78"/>
      <c r="N184" s="78"/>
      <c r="O184" s="78"/>
      <c r="P184" s="78"/>
      <c r="Q184" s="78"/>
      <c r="R184" s="78"/>
      <c r="S184" s="78"/>
      <c r="T184" s="78"/>
      <c r="U184" s="78"/>
      <c r="V184" s="78"/>
      <c r="W184" s="78"/>
      <c r="X184" s="78"/>
    </row>
    <row r="185" spans="1:24" ht="15" x14ac:dyDescent="0.25">
      <c r="A185" s="275" t="s">
        <v>1208</v>
      </c>
      <c r="B185" s="276">
        <v>2383</v>
      </c>
      <c r="C185" s="277">
        <v>17554</v>
      </c>
      <c r="D185" s="277">
        <v>16.239999999999998</v>
      </c>
      <c r="E185" s="277">
        <v>55.5</v>
      </c>
      <c r="F185" s="276">
        <v>1080.9113300492611</v>
      </c>
      <c r="G185" s="276">
        <v>316.2882882882883</v>
      </c>
      <c r="H185" s="290">
        <v>0.29261261261261262</v>
      </c>
      <c r="I185" s="291"/>
      <c r="J185" s="152"/>
      <c r="K185" s="78">
        <v>0</v>
      </c>
      <c r="L185" s="78">
        <v>0</v>
      </c>
      <c r="M185" s="78" t="s">
        <v>1324</v>
      </c>
      <c r="N185" s="78">
        <v>0</v>
      </c>
      <c r="O185" s="78">
        <v>0</v>
      </c>
      <c r="P185" s="78">
        <v>0</v>
      </c>
      <c r="Q185" s="78" t="s">
        <v>686</v>
      </c>
      <c r="R185" s="78" t="s">
        <v>1326</v>
      </c>
      <c r="S185" s="78" t="s">
        <v>1327</v>
      </c>
      <c r="T185" s="78">
        <v>0</v>
      </c>
      <c r="U185" s="78" t="s">
        <v>1301</v>
      </c>
      <c r="V185" s="78" t="s">
        <v>1301</v>
      </c>
      <c r="W185" s="78" t="s">
        <v>1353</v>
      </c>
      <c r="X185" s="152"/>
    </row>
    <row r="186" spans="1:24" ht="15" x14ac:dyDescent="0.25">
      <c r="A186" s="275" t="s">
        <v>946</v>
      </c>
      <c r="B186" s="276">
        <v>33518</v>
      </c>
      <c r="C186" s="277">
        <v>370610.02</v>
      </c>
      <c r="D186" s="277">
        <v>2.82</v>
      </c>
      <c r="E186" s="277">
        <v>40</v>
      </c>
      <c r="F186" s="276">
        <v>131421.99290780144</v>
      </c>
      <c r="G186" s="276">
        <v>9265.2505000000001</v>
      </c>
      <c r="H186" s="290">
        <v>7.0499999999999993E-2</v>
      </c>
      <c r="I186" s="291"/>
      <c r="J186" s="78"/>
      <c r="K186" s="78"/>
      <c r="L186" s="78"/>
      <c r="M186" s="78"/>
      <c r="N186" s="78"/>
      <c r="O186" s="78"/>
      <c r="P186" s="78"/>
      <c r="Q186" s="78"/>
      <c r="R186" s="78"/>
      <c r="S186" s="78"/>
      <c r="T186" s="78"/>
      <c r="U186" s="78"/>
      <c r="V186" s="78"/>
      <c r="W186" s="78"/>
      <c r="X186" s="78"/>
    </row>
    <row r="187" spans="1:24" ht="15" x14ac:dyDescent="0.25">
      <c r="A187" s="275" t="s">
        <v>205</v>
      </c>
      <c r="B187" s="276">
        <v>2246</v>
      </c>
      <c r="C187" s="277">
        <v>32807.31</v>
      </c>
      <c r="D187" s="277">
        <v>32.21</v>
      </c>
      <c r="E187" s="277">
        <v>38.83</v>
      </c>
      <c r="F187" s="276">
        <v>1018.5442409189692</v>
      </c>
      <c r="G187" s="276">
        <v>844.89595673448366</v>
      </c>
      <c r="H187" s="290">
        <v>0.82951326294102501</v>
      </c>
      <c r="I187" s="291"/>
      <c r="J187" s="78"/>
      <c r="K187" s="78"/>
      <c r="L187" s="78"/>
      <c r="M187" s="78"/>
      <c r="N187" s="78"/>
      <c r="O187" s="78"/>
      <c r="P187" s="78"/>
      <c r="Q187" s="78"/>
      <c r="R187" s="78"/>
      <c r="S187" s="78"/>
      <c r="T187" s="78"/>
      <c r="U187" s="78"/>
      <c r="V187" s="78"/>
      <c r="W187" s="78"/>
      <c r="X187" s="78"/>
    </row>
    <row r="188" spans="1:24" ht="15" x14ac:dyDescent="0.25">
      <c r="A188" s="275" t="s">
        <v>1242</v>
      </c>
      <c r="B188" s="276">
        <v>744</v>
      </c>
      <c r="C188" s="277">
        <v>12300</v>
      </c>
      <c r="D188" s="277">
        <v>35.4</v>
      </c>
      <c r="E188" s="277">
        <v>35.15</v>
      </c>
      <c r="F188" s="276">
        <v>347.4576271186441</v>
      </c>
      <c r="G188" s="276">
        <v>349.92887624466573</v>
      </c>
      <c r="H188" s="290">
        <v>1.0071123755334281</v>
      </c>
      <c r="I188" s="291"/>
      <c r="J188" s="78"/>
      <c r="K188" s="78"/>
      <c r="L188" s="78"/>
      <c r="M188" s="78"/>
      <c r="N188" s="78"/>
      <c r="O188" s="78"/>
      <c r="P188" s="78"/>
      <c r="Q188" s="78"/>
      <c r="R188" s="78"/>
      <c r="S188" s="78"/>
      <c r="T188" s="78"/>
      <c r="U188" s="78"/>
      <c r="V188" s="78"/>
      <c r="W188" s="78"/>
      <c r="X188" s="78"/>
    </row>
    <row r="189" spans="1:24" ht="15" x14ac:dyDescent="0.25">
      <c r="A189" s="275" t="s">
        <v>789</v>
      </c>
      <c r="B189" s="276">
        <v>1786</v>
      </c>
      <c r="C189" s="277">
        <v>1200</v>
      </c>
      <c r="D189" s="277">
        <v>0.92</v>
      </c>
      <c r="E189" s="277">
        <v>34</v>
      </c>
      <c r="F189" s="276">
        <v>1304.3478260869565</v>
      </c>
      <c r="G189" s="276">
        <v>35.294117647058826</v>
      </c>
      <c r="H189" s="290">
        <v>2.7058823529411767E-2</v>
      </c>
      <c r="I189" s="291"/>
      <c r="J189" s="78"/>
      <c r="K189" s="78"/>
      <c r="L189" s="78"/>
      <c r="M189" s="78"/>
      <c r="N189" s="78"/>
      <c r="O189" s="78"/>
      <c r="P189" s="78"/>
      <c r="Q189" s="78"/>
      <c r="R189" s="78"/>
      <c r="S189" s="78"/>
      <c r="T189" s="78"/>
      <c r="U189" s="78"/>
      <c r="V189" s="78"/>
      <c r="W189" s="78"/>
      <c r="X189" s="78"/>
    </row>
    <row r="190" spans="1:24" ht="15" x14ac:dyDescent="0.25">
      <c r="A190" s="275" t="s">
        <v>891</v>
      </c>
      <c r="B190" s="276">
        <v>1255</v>
      </c>
      <c r="C190" s="277">
        <v>14630</v>
      </c>
      <c r="D190" s="277">
        <v>30</v>
      </c>
      <c r="E190" s="277">
        <v>30</v>
      </c>
      <c r="F190" s="276">
        <v>487.66666666666669</v>
      </c>
      <c r="G190" s="276">
        <v>487.66666666666669</v>
      </c>
      <c r="H190" s="290">
        <v>1</v>
      </c>
      <c r="I190" s="291"/>
      <c r="J190" s="78"/>
      <c r="K190" s="78"/>
      <c r="L190" s="78"/>
      <c r="M190" s="78"/>
      <c r="N190" s="78"/>
      <c r="O190" s="78"/>
      <c r="P190" s="78"/>
      <c r="Q190" s="78"/>
      <c r="R190" s="78"/>
      <c r="S190" s="78"/>
      <c r="T190" s="78"/>
      <c r="U190" s="78"/>
      <c r="V190" s="78"/>
      <c r="W190" s="78"/>
      <c r="X190" s="78"/>
    </row>
    <row r="191" spans="1:24" ht="15" x14ac:dyDescent="0.25">
      <c r="A191" s="275" t="s">
        <v>921</v>
      </c>
      <c r="B191" s="276">
        <v>11526</v>
      </c>
      <c r="C191" s="277">
        <v>89088</v>
      </c>
      <c r="D191" s="277">
        <v>24</v>
      </c>
      <c r="E191" s="277">
        <v>27.15</v>
      </c>
      <c r="F191" s="276">
        <v>3712</v>
      </c>
      <c r="G191" s="276">
        <v>3281.325966850829</v>
      </c>
      <c r="H191" s="290">
        <v>0.88397790055248626</v>
      </c>
      <c r="I191" s="291"/>
      <c r="J191" s="78"/>
      <c r="K191" s="78"/>
      <c r="L191" s="78"/>
      <c r="M191" s="78"/>
      <c r="N191" s="78"/>
      <c r="O191" s="78"/>
      <c r="P191" s="78"/>
      <c r="Q191" s="78"/>
      <c r="R191" s="78"/>
      <c r="S191" s="78"/>
      <c r="T191" s="78"/>
      <c r="U191" s="78"/>
      <c r="V191" s="78"/>
      <c r="W191" s="78"/>
      <c r="X191" s="78"/>
    </row>
    <row r="192" spans="1:24" ht="15" x14ac:dyDescent="0.25">
      <c r="A192" s="275" t="s">
        <v>1170</v>
      </c>
      <c r="B192" s="276">
        <v>3267</v>
      </c>
      <c r="C192" s="277">
        <v>1388</v>
      </c>
      <c r="D192" s="277">
        <v>0</v>
      </c>
      <c r="E192" s="277">
        <v>23.52</v>
      </c>
      <c r="F192" s="276"/>
      <c r="G192" s="276">
        <v>59.013605442176875</v>
      </c>
      <c r="H192" s="290"/>
      <c r="I192" s="291">
        <v>4.9501493438448556E-2</v>
      </c>
      <c r="J192" s="78"/>
      <c r="K192" s="78"/>
      <c r="L192" s="78"/>
      <c r="M192" s="78"/>
      <c r="N192" s="78"/>
      <c r="O192" s="78"/>
      <c r="P192" s="78"/>
      <c r="Q192" s="78"/>
      <c r="R192" s="78"/>
      <c r="S192" s="78"/>
      <c r="T192" s="78"/>
      <c r="U192" s="78"/>
      <c r="V192" s="78"/>
      <c r="W192" s="78"/>
      <c r="X192" s="78"/>
    </row>
    <row r="193" spans="1:24" ht="15" x14ac:dyDescent="0.25">
      <c r="A193" s="275" t="s">
        <v>1100</v>
      </c>
      <c r="B193" s="276">
        <v>4611</v>
      </c>
      <c r="C193" s="277">
        <v>9927.2800000000007</v>
      </c>
      <c r="D193" s="277">
        <v>5.8880664294187426</v>
      </c>
      <c r="E193" s="277">
        <v>23.25</v>
      </c>
      <c r="F193" s="276">
        <v>1686</v>
      </c>
      <c r="G193" s="276">
        <v>426.97978494623658</v>
      </c>
      <c r="H193" s="290">
        <v>0.25325016900725777</v>
      </c>
      <c r="I193" s="291">
        <v>9.631630363840657E-2</v>
      </c>
      <c r="J193" s="78"/>
      <c r="K193" s="78"/>
      <c r="L193" s="78"/>
      <c r="M193" s="78"/>
      <c r="N193" s="78"/>
      <c r="O193" s="78"/>
      <c r="P193" s="78"/>
      <c r="Q193" s="78"/>
      <c r="R193" s="78"/>
      <c r="S193" s="78"/>
      <c r="T193" s="78"/>
      <c r="U193" s="78"/>
      <c r="V193" s="78"/>
      <c r="W193" s="78"/>
      <c r="X193" s="78"/>
    </row>
    <row r="194" spans="1:24" ht="15" x14ac:dyDescent="0.25">
      <c r="A194" s="275" t="s">
        <v>991</v>
      </c>
      <c r="B194" s="276">
        <v>4871</v>
      </c>
      <c r="C194" s="277">
        <v>42600</v>
      </c>
      <c r="D194" s="277">
        <v>22.23382045929019</v>
      </c>
      <c r="E194" s="277">
        <v>21.86</v>
      </c>
      <c r="F194" s="276">
        <v>1915.9999999999998</v>
      </c>
      <c r="G194" s="276">
        <v>1948.7648673376029</v>
      </c>
      <c r="H194" s="290">
        <v>1.0171006614496885</v>
      </c>
      <c r="I194" s="291"/>
      <c r="J194" s="78"/>
      <c r="K194" s="78"/>
      <c r="L194" s="78"/>
      <c r="M194" s="78"/>
      <c r="N194" s="78"/>
      <c r="O194" s="78"/>
      <c r="P194" s="78"/>
      <c r="Q194" s="78"/>
      <c r="R194" s="78"/>
      <c r="S194" s="78"/>
      <c r="T194" s="78"/>
      <c r="U194" s="78"/>
      <c r="V194" s="78"/>
      <c r="W194" s="78"/>
      <c r="X194" s="78"/>
    </row>
    <row r="195" spans="1:24" ht="15" x14ac:dyDescent="0.25">
      <c r="A195" s="275" t="s">
        <v>995</v>
      </c>
      <c r="B195" s="276">
        <v>1108</v>
      </c>
      <c r="C195" s="277">
        <v>9331</v>
      </c>
      <c r="D195" s="277">
        <v>22.33</v>
      </c>
      <c r="E195" s="277">
        <v>12.86</v>
      </c>
      <c r="F195" s="276">
        <v>417.86833855799375</v>
      </c>
      <c r="G195" s="276">
        <v>725.58320373250388</v>
      </c>
      <c r="H195" s="290">
        <v>1.7363919129082426</v>
      </c>
      <c r="I195" s="291"/>
      <c r="J195" s="78"/>
      <c r="K195" s="78"/>
      <c r="L195" s="78"/>
      <c r="M195" s="78"/>
      <c r="N195" s="78"/>
      <c r="O195" s="78"/>
      <c r="P195" s="78"/>
      <c r="Q195" s="78"/>
      <c r="R195" s="78"/>
      <c r="S195" s="78"/>
      <c r="T195" s="78"/>
      <c r="U195" s="78"/>
      <c r="V195" s="78"/>
      <c r="W195" s="78"/>
      <c r="X195" s="78"/>
    </row>
    <row r="196" spans="1:24" ht="15" x14ac:dyDescent="0.25">
      <c r="A196" s="275" t="s">
        <v>1252</v>
      </c>
      <c r="B196" s="276">
        <v>3630</v>
      </c>
      <c r="C196" s="277">
        <v>30000</v>
      </c>
      <c r="D196" s="277">
        <v>23.866348448687351</v>
      </c>
      <c r="E196" s="277">
        <v>11.72</v>
      </c>
      <c r="F196" s="276">
        <v>1257</v>
      </c>
      <c r="G196" s="276">
        <v>2559.7269624573378</v>
      </c>
      <c r="H196" s="290">
        <v>2.0363778539835624</v>
      </c>
      <c r="I196" s="291"/>
      <c r="J196" s="152"/>
      <c r="K196" s="78">
        <v>0</v>
      </c>
      <c r="L196" s="78" t="s">
        <v>1352</v>
      </c>
      <c r="M196" s="78" t="s">
        <v>661</v>
      </c>
      <c r="N196" s="78">
        <v>0</v>
      </c>
      <c r="O196" s="78">
        <v>0</v>
      </c>
      <c r="P196" s="78" t="s">
        <v>1331</v>
      </c>
      <c r="Q196" s="78" t="s">
        <v>686</v>
      </c>
      <c r="R196" s="78">
        <v>0</v>
      </c>
      <c r="S196" s="78" t="s">
        <v>1329</v>
      </c>
      <c r="T196" s="78">
        <v>0</v>
      </c>
      <c r="U196" s="78" t="s">
        <v>1301</v>
      </c>
      <c r="V196" s="78">
        <v>15</v>
      </c>
      <c r="W196" s="78" t="s">
        <v>1337</v>
      </c>
      <c r="X196" s="152"/>
    </row>
    <row r="197" spans="1:24" ht="15" x14ac:dyDescent="0.25">
      <c r="A197" s="275" t="s">
        <v>965</v>
      </c>
      <c r="B197" s="276">
        <v>11401</v>
      </c>
      <c r="C197" s="277">
        <v>139284</v>
      </c>
      <c r="D197" s="277">
        <v>43.8</v>
      </c>
      <c r="E197" s="277">
        <v>11.55</v>
      </c>
      <c r="F197" s="276">
        <v>3180</v>
      </c>
      <c r="G197" s="276">
        <v>12059.220779220779</v>
      </c>
      <c r="H197" s="290">
        <v>3.7922077922077921</v>
      </c>
      <c r="I197" s="291"/>
      <c r="J197" s="78"/>
      <c r="K197" s="78"/>
      <c r="L197" s="78"/>
      <c r="M197" s="78"/>
      <c r="N197" s="78"/>
      <c r="O197" s="78"/>
      <c r="P197" s="78"/>
      <c r="Q197" s="78"/>
      <c r="R197" s="78"/>
      <c r="S197" s="78"/>
      <c r="T197" s="78"/>
      <c r="U197" s="78"/>
      <c r="V197" s="78"/>
      <c r="W197" s="78"/>
      <c r="X197" s="78"/>
    </row>
    <row r="198" spans="1:24" ht="15" x14ac:dyDescent="0.25">
      <c r="A198" s="275" t="s">
        <v>758</v>
      </c>
      <c r="B198" s="276">
        <v>1296</v>
      </c>
      <c r="C198" s="277">
        <v>11402.13</v>
      </c>
      <c r="D198" s="277">
        <v>18.100000000000001</v>
      </c>
      <c r="E198" s="277">
        <v>9.5500000000000007</v>
      </c>
      <c r="F198" s="276">
        <v>629.95193370165737</v>
      </c>
      <c r="G198" s="276">
        <v>1193.9403141361254</v>
      </c>
      <c r="H198" s="290">
        <v>1.8952879581151831</v>
      </c>
      <c r="I198" s="291"/>
      <c r="J198" s="152"/>
      <c r="K198" s="78">
        <v>0</v>
      </c>
      <c r="L198" s="78" t="s">
        <v>1352</v>
      </c>
      <c r="M198" s="78" t="s">
        <v>1324</v>
      </c>
      <c r="N198" s="78">
        <v>0</v>
      </c>
      <c r="O198" s="78">
        <v>0</v>
      </c>
      <c r="P198" s="78" t="s">
        <v>1331</v>
      </c>
      <c r="Q198" s="78" t="s">
        <v>687</v>
      </c>
      <c r="R198" s="78">
        <v>0</v>
      </c>
      <c r="S198" s="78" t="s">
        <v>1329</v>
      </c>
      <c r="T198" s="78" t="s">
        <v>1359</v>
      </c>
      <c r="U198" s="78">
        <v>500</v>
      </c>
      <c r="V198" s="78">
        <v>50</v>
      </c>
      <c r="W198" s="78" t="s">
        <v>1353</v>
      </c>
      <c r="X198" s="152"/>
    </row>
    <row r="199" spans="1:24" ht="15" x14ac:dyDescent="0.25">
      <c r="A199" s="275" t="s">
        <v>938</v>
      </c>
      <c r="B199" s="276">
        <v>1268</v>
      </c>
      <c r="C199" s="277">
        <v>4650</v>
      </c>
      <c r="D199" s="277">
        <v>6.97</v>
      </c>
      <c r="E199" s="277">
        <v>9.0500000000000007</v>
      </c>
      <c r="F199" s="276">
        <v>667.14490674318506</v>
      </c>
      <c r="G199" s="276">
        <v>513.81215469613255</v>
      </c>
      <c r="H199" s="290">
        <v>0.77016574585635356</v>
      </c>
      <c r="I199" s="291"/>
      <c r="J199" s="78"/>
      <c r="K199" s="78"/>
      <c r="L199" s="78"/>
      <c r="M199" s="78"/>
      <c r="N199" s="78"/>
      <c r="O199" s="78"/>
      <c r="P199" s="78"/>
      <c r="Q199" s="78"/>
      <c r="R199" s="78"/>
      <c r="S199" s="78"/>
      <c r="T199" s="78"/>
      <c r="U199" s="78"/>
      <c r="V199" s="78"/>
      <c r="W199" s="78"/>
      <c r="X199" s="78"/>
    </row>
    <row r="200" spans="1:24" ht="15" x14ac:dyDescent="0.25">
      <c r="A200" s="275" t="s">
        <v>1139</v>
      </c>
      <c r="B200" s="276">
        <v>2035</v>
      </c>
      <c r="C200" s="277">
        <v>300</v>
      </c>
      <c r="D200" s="277">
        <v>0.32</v>
      </c>
      <c r="E200" s="277">
        <v>0.25</v>
      </c>
      <c r="F200" s="276">
        <v>937.5</v>
      </c>
      <c r="G200" s="276">
        <v>1200</v>
      </c>
      <c r="H200" s="290">
        <v>1.28</v>
      </c>
      <c r="I200" s="291"/>
      <c r="J200" s="78"/>
      <c r="K200" s="78"/>
      <c r="L200" s="78"/>
      <c r="M200" s="78"/>
      <c r="N200" s="78"/>
      <c r="O200" s="78"/>
      <c r="P200" s="78"/>
      <c r="Q200" s="78"/>
      <c r="R200" s="78"/>
      <c r="S200" s="78"/>
      <c r="T200" s="78"/>
      <c r="U200" s="78"/>
      <c r="V200" s="78"/>
      <c r="W200" s="78"/>
      <c r="X200" s="78"/>
    </row>
    <row r="201" spans="1:24" ht="15" x14ac:dyDescent="0.25">
      <c r="A201" s="275" t="s">
        <v>1067</v>
      </c>
      <c r="B201" s="276">
        <v>1859</v>
      </c>
      <c r="C201" s="277">
        <v>6712.61</v>
      </c>
      <c r="D201" s="277">
        <v>8.35</v>
      </c>
      <c r="E201" s="277">
        <v>0.18</v>
      </c>
      <c r="F201" s="276">
        <v>803.9053892215569</v>
      </c>
      <c r="G201" s="276">
        <v>37292.277777777774</v>
      </c>
      <c r="H201" s="290">
        <v>46.388888888888886</v>
      </c>
      <c r="I201" s="291"/>
      <c r="J201" s="152"/>
      <c r="K201" s="78">
        <v>0</v>
      </c>
      <c r="L201" s="78">
        <v>0</v>
      </c>
      <c r="M201" s="78">
        <v>0</v>
      </c>
      <c r="N201" s="78">
        <v>0</v>
      </c>
      <c r="O201" s="78">
        <v>0</v>
      </c>
      <c r="P201" s="78">
        <v>0</v>
      </c>
      <c r="Q201" s="78">
        <v>0</v>
      </c>
      <c r="R201" s="78">
        <v>0</v>
      </c>
      <c r="S201" s="78" t="s">
        <v>1346</v>
      </c>
      <c r="T201" s="78">
        <v>0</v>
      </c>
      <c r="U201" s="78" t="s">
        <v>1301</v>
      </c>
      <c r="V201" s="78">
        <v>10</v>
      </c>
      <c r="W201" s="78">
        <v>0</v>
      </c>
      <c r="X201" s="152"/>
    </row>
    <row r="202" spans="1:24" ht="15" x14ac:dyDescent="0.25">
      <c r="A202" s="275" t="s">
        <v>1052</v>
      </c>
      <c r="B202" s="276">
        <v>29524</v>
      </c>
      <c r="C202" s="277">
        <v>651</v>
      </c>
      <c r="D202" s="277">
        <v>5.4513481828839389E-2</v>
      </c>
      <c r="E202" s="277">
        <v>0.04</v>
      </c>
      <c r="F202" s="276">
        <v>11942</v>
      </c>
      <c r="G202" s="276">
        <v>16275</v>
      </c>
      <c r="H202" s="290">
        <v>1.3628370457209849</v>
      </c>
      <c r="I202" s="291"/>
      <c r="J202" s="78"/>
      <c r="K202" s="78"/>
      <c r="L202" s="78"/>
      <c r="M202" s="78"/>
      <c r="N202" s="78"/>
      <c r="O202" s="78"/>
      <c r="P202" s="78"/>
      <c r="Q202" s="78"/>
      <c r="R202" s="78"/>
      <c r="S202" s="78"/>
      <c r="T202" s="78"/>
      <c r="U202" s="78"/>
      <c r="V202" s="78"/>
      <c r="W202" s="78"/>
      <c r="X202" s="78"/>
    </row>
    <row r="203" spans="1:24" ht="15" x14ac:dyDescent="0.25">
      <c r="A203" s="275" t="s">
        <v>691</v>
      </c>
      <c r="B203" s="276">
        <v>5039</v>
      </c>
      <c r="C203" s="277">
        <v>0</v>
      </c>
      <c r="D203" s="277">
        <v>0</v>
      </c>
      <c r="E203" s="277">
        <v>0</v>
      </c>
      <c r="F203" s="276"/>
      <c r="G203" s="276"/>
      <c r="H203" s="290"/>
      <c r="I203" s="291"/>
      <c r="J203" s="78"/>
      <c r="K203" s="78"/>
      <c r="L203" s="78"/>
      <c r="M203" s="78"/>
      <c r="N203" s="78"/>
      <c r="O203" s="78"/>
      <c r="P203" s="78"/>
      <c r="Q203" s="78"/>
      <c r="R203" s="78"/>
      <c r="S203" s="78"/>
      <c r="T203" s="78"/>
      <c r="U203" s="78"/>
      <c r="V203" s="78"/>
      <c r="W203" s="78"/>
      <c r="X203" s="78"/>
    </row>
    <row r="204" spans="1:24" ht="15" x14ac:dyDescent="0.25">
      <c r="A204" s="275" t="s">
        <v>700</v>
      </c>
      <c r="B204" s="276">
        <v>15903</v>
      </c>
      <c r="C204" s="277">
        <v>0</v>
      </c>
      <c r="D204" s="277">
        <v>0</v>
      </c>
      <c r="E204" s="277">
        <v>0</v>
      </c>
      <c r="F204" s="276"/>
      <c r="G204" s="276"/>
      <c r="H204" s="290"/>
      <c r="I204" s="291"/>
      <c r="J204" s="78"/>
      <c r="K204" s="78"/>
      <c r="L204" s="78"/>
      <c r="M204" s="78"/>
      <c r="N204" s="78"/>
      <c r="O204" s="78"/>
      <c r="P204" s="78"/>
      <c r="Q204" s="78"/>
      <c r="R204" s="78"/>
      <c r="S204" s="78"/>
      <c r="T204" s="78"/>
      <c r="U204" s="78"/>
      <c r="V204" s="78"/>
      <c r="W204" s="78"/>
      <c r="X204" s="78"/>
    </row>
    <row r="205" spans="1:24" ht="15" x14ac:dyDescent="0.25">
      <c r="A205" s="275" t="s">
        <v>704</v>
      </c>
      <c r="B205" s="276">
        <v>776</v>
      </c>
      <c r="C205" s="277">
        <v>0</v>
      </c>
      <c r="D205" s="277">
        <v>0</v>
      </c>
      <c r="E205" s="277">
        <v>0</v>
      </c>
      <c r="F205" s="276"/>
      <c r="G205" s="276"/>
      <c r="H205" s="290"/>
      <c r="I205" s="291"/>
      <c r="J205" s="78"/>
      <c r="K205" s="78"/>
      <c r="L205" s="78"/>
      <c r="M205" s="78"/>
      <c r="N205" s="78"/>
      <c r="O205" s="78"/>
      <c r="P205" s="78"/>
      <c r="Q205" s="78"/>
      <c r="R205" s="78"/>
      <c r="S205" s="78"/>
      <c r="T205" s="78"/>
      <c r="U205" s="78"/>
      <c r="V205" s="78"/>
      <c r="W205" s="78"/>
      <c r="X205" s="78"/>
    </row>
    <row r="206" spans="1:24" ht="15" x14ac:dyDescent="0.25">
      <c r="A206" s="275" t="s">
        <v>706</v>
      </c>
      <c r="B206" s="276">
        <v>1781</v>
      </c>
      <c r="C206" s="277">
        <v>0</v>
      </c>
      <c r="D206" s="277">
        <v>0</v>
      </c>
      <c r="E206" s="277">
        <v>0</v>
      </c>
      <c r="F206" s="276"/>
      <c r="G206" s="276"/>
      <c r="H206" s="290"/>
      <c r="I206" s="291"/>
      <c r="J206" s="78"/>
      <c r="K206" s="78"/>
      <c r="L206" s="78"/>
      <c r="M206" s="78"/>
      <c r="N206" s="78"/>
      <c r="O206" s="78"/>
      <c r="P206" s="78"/>
      <c r="Q206" s="78"/>
      <c r="R206" s="78"/>
      <c r="S206" s="78"/>
      <c r="T206" s="78"/>
      <c r="U206" s="78"/>
      <c r="V206" s="78"/>
      <c r="W206" s="78"/>
      <c r="X206" s="78"/>
    </row>
    <row r="207" spans="1:24" ht="15" x14ac:dyDescent="0.25">
      <c r="A207" s="275" t="s">
        <v>709</v>
      </c>
      <c r="B207" s="276">
        <v>4350</v>
      </c>
      <c r="C207" s="277">
        <v>6866.05</v>
      </c>
      <c r="D207" s="277">
        <v>0.41</v>
      </c>
      <c r="E207" s="277">
        <v>0</v>
      </c>
      <c r="F207" s="276">
        <v>16746.463414634149</v>
      </c>
      <c r="G207" s="276"/>
      <c r="H207" s="290"/>
      <c r="I207" s="291"/>
      <c r="J207" s="78"/>
      <c r="K207" s="78"/>
      <c r="L207" s="78"/>
      <c r="M207" s="78"/>
      <c r="N207" s="78"/>
      <c r="O207" s="78"/>
      <c r="P207" s="78"/>
      <c r="Q207" s="78"/>
      <c r="R207" s="78"/>
      <c r="S207" s="78"/>
      <c r="T207" s="78"/>
      <c r="U207" s="78"/>
      <c r="V207" s="78"/>
      <c r="W207" s="78"/>
      <c r="X207" s="78"/>
    </row>
    <row r="208" spans="1:24" ht="15" x14ac:dyDescent="0.25">
      <c r="A208" s="275" t="s">
        <v>711</v>
      </c>
      <c r="B208" s="276">
        <v>631</v>
      </c>
      <c r="C208" s="277">
        <v>0</v>
      </c>
      <c r="D208" s="277">
        <v>0</v>
      </c>
      <c r="E208" s="277">
        <v>0</v>
      </c>
      <c r="F208" s="276"/>
      <c r="G208" s="276"/>
      <c r="H208" s="290"/>
      <c r="I208" s="291"/>
      <c r="J208" s="152"/>
      <c r="K208" s="78">
        <v>0</v>
      </c>
      <c r="L208" s="78">
        <v>0</v>
      </c>
      <c r="M208" s="78">
        <v>0</v>
      </c>
      <c r="N208" s="78">
        <v>0</v>
      </c>
      <c r="O208" s="78">
        <v>0</v>
      </c>
      <c r="P208" s="78">
        <v>0</v>
      </c>
      <c r="Q208" s="78">
        <v>0</v>
      </c>
      <c r="R208" s="78">
        <v>0</v>
      </c>
      <c r="S208" s="78" t="s">
        <v>1346</v>
      </c>
      <c r="T208" s="78">
        <v>0</v>
      </c>
      <c r="U208" s="78" t="s">
        <v>1301</v>
      </c>
      <c r="V208" s="78" t="s">
        <v>1301</v>
      </c>
      <c r="W208" s="78">
        <v>0</v>
      </c>
      <c r="X208" s="78"/>
    </row>
    <row r="209" spans="1:24" ht="15" x14ac:dyDescent="0.25">
      <c r="A209" s="275" t="s">
        <v>715</v>
      </c>
      <c r="B209" s="276">
        <v>556</v>
      </c>
      <c r="C209" s="277">
        <v>0</v>
      </c>
      <c r="D209" s="277">
        <v>0</v>
      </c>
      <c r="E209" s="277">
        <v>0</v>
      </c>
      <c r="F209" s="276"/>
      <c r="G209" s="276"/>
      <c r="H209" s="290"/>
      <c r="I209" s="291"/>
      <c r="J209" s="78"/>
      <c r="K209" s="78"/>
      <c r="L209" s="78"/>
      <c r="M209" s="78"/>
      <c r="N209" s="78"/>
      <c r="O209" s="78"/>
      <c r="P209" s="78"/>
      <c r="Q209" s="78"/>
      <c r="R209" s="78"/>
      <c r="S209" s="78"/>
      <c r="T209" s="78"/>
      <c r="U209" s="78"/>
      <c r="V209" s="78"/>
      <c r="W209" s="78"/>
      <c r="X209" s="78"/>
    </row>
    <row r="210" spans="1:24" ht="15" x14ac:dyDescent="0.25">
      <c r="A210" s="275" t="s">
        <v>719</v>
      </c>
      <c r="B210" s="276">
        <v>4292</v>
      </c>
      <c r="C210" s="277">
        <v>0</v>
      </c>
      <c r="D210" s="277">
        <v>0</v>
      </c>
      <c r="E210" s="277">
        <v>0</v>
      </c>
      <c r="F210" s="276"/>
      <c r="G210" s="276"/>
      <c r="H210" s="290"/>
      <c r="I210" s="291"/>
      <c r="J210" s="78"/>
      <c r="K210" s="78"/>
      <c r="L210" s="78"/>
      <c r="M210" s="78"/>
      <c r="N210" s="78"/>
      <c r="O210" s="78"/>
      <c r="P210" s="78"/>
      <c r="Q210" s="78"/>
      <c r="R210" s="78"/>
      <c r="S210" s="78"/>
      <c r="T210" s="78"/>
      <c r="U210" s="78"/>
      <c r="V210" s="78"/>
      <c r="W210" s="78"/>
      <c r="X210" s="78"/>
    </row>
    <row r="211" spans="1:24" ht="15" x14ac:dyDescent="0.25">
      <c r="A211" s="275" t="s">
        <v>724</v>
      </c>
      <c r="B211" s="276">
        <v>241</v>
      </c>
      <c r="C211" s="277">
        <v>0</v>
      </c>
      <c r="D211" s="277">
        <v>0</v>
      </c>
      <c r="E211" s="277">
        <v>0</v>
      </c>
      <c r="F211" s="276"/>
      <c r="G211" s="276"/>
      <c r="H211" s="290"/>
      <c r="I211" s="291"/>
      <c r="J211" s="152"/>
      <c r="K211" s="78">
        <v>0</v>
      </c>
      <c r="L211" s="78">
        <v>0</v>
      </c>
      <c r="M211" s="78">
        <v>0</v>
      </c>
      <c r="N211" s="78">
        <v>0</v>
      </c>
      <c r="O211" s="78">
        <v>0</v>
      </c>
      <c r="P211" s="78">
        <v>0</v>
      </c>
      <c r="Q211" s="78">
        <v>0</v>
      </c>
      <c r="R211" s="78">
        <v>0</v>
      </c>
      <c r="S211" s="78" t="s">
        <v>707</v>
      </c>
      <c r="T211" s="78">
        <v>0</v>
      </c>
      <c r="U211" s="78" t="s">
        <v>1301</v>
      </c>
      <c r="V211" s="78" t="s">
        <v>1301</v>
      </c>
      <c r="W211" s="78">
        <v>0</v>
      </c>
      <c r="X211" s="78"/>
    </row>
    <row r="212" spans="1:24" ht="15" x14ac:dyDescent="0.25">
      <c r="A212" s="275" t="s">
        <v>725</v>
      </c>
      <c r="B212" s="276">
        <v>299</v>
      </c>
      <c r="C212" s="277">
        <v>0</v>
      </c>
      <c r="D212" s="277">
        <v>0</v>
      </c>
      <c r="E212" s="277">
        <v>0</v>
      </c>
      <c r="F212" s="276"/>
      <c r="G212" s="276"/>
      <c r="H212" s="290"/>
      <c r="I212" s="291"/>
      <c r="J212" s="78"/>
      <c r="K212" s="78"/>
      <c r="L212" s="78"/>
      <c r="M212" s="78"/>
      <c r="N212" s="78"/>
      <c r="O212" s="78"/>
      <c r="P212" s="78"/>
      <c r="Q212" s="78"/>
      <c r="R212" s="78"/>
      <c r="S212" s="78"/>
      <c r="T212" s="78"/>
      <c r="U212" s="78"/>
      <c r="V212" s="78"/>
      <c r="W212" s="78"/>
      <c r="X212" s="78"/>
    </row>
    <row r="213" spans="1:24" ht="15" x14ac:dyDescent="0.25">
      <c r="A213" s="275" t="s">
        <v>727</v>
      </c>
      <c r="B213" s="276">
        <v>1495</v>
      </c>
      <c r="C213" s="277">
        <v>0</v>
      </c>
      <c r="D213" s="277">
        <v>0</v>
      </c>
      <c r="E213" s="277">
        <v>0</v>
      </c>
      <c r="F213" s="276"/>
      <c r="G213" s="276"/>
      <c r="H213" s="290"/>
      <c r="I213" s="291"/>
      <c r="J213" s="78"/>
      <c r="K213" s="78"/>
      <c r="L213" s="78"/>
      <c r="M213" s="78"/>
      <c r="N213" s="78"/>
      <c r="O213" s="78"/>
      <c r="P213" s="78"/>
      <c r="Q213" s="78"/>
      <c r="R213" s="78"/>
      <c r="S213" s="78"/>
      <c r="T213" s="78"/>
      <c r="U213" s="78"/>
      <c r="V213" s="78"/>
      <c r="W213" s="78"/>
      <c r="X213" s="78"/>
    </row>
    <row r="214" spans="1:24" ht="15" x14ac:dyDescent="0.25">
      <c r="A214" s="275" t="s">
        <v>728</v>
      </c>
      <c r="B214" s="276">
        <v>895</v>
      </c>
      <c r="C214" s="277">
        <v>0</v>
      </c>
      <c r="D214" s="277">
        <v>0</v>
      </c>
      <c r="E214" s="277">
        <v>0</v>
      </c>
      <c r="F214" s="276"/>
      <c r="G214" s="276"/>
      <c r="H214" s="290"/>
      <c r="I214" s="291"/>
      <c r="J214" s="152"/>
      <c r="K214" s="78">
        <v>0</v>
      </c>
      <c r="L214" s="78">
        <v>0</v>
      </c>
      <c r="M214" s="78">
        <v>0</v>
      </c>
      <c r="N214" s="78">
        <v>0</v>
      </c>
      <c r="O214" s="78">
        <v>0</v>
      </c>
      <c r="P214" s="78">
        <v>0</v>
      </c>
      <c r="Q214" s="78">
        <v>0</v>
      </c>
      <c r="R214" s="78">
        <v>0</v>
      </c>
      <c r="S214" s="78" t="s">
        <v>1346</v>
      </c>
      <c r="T214" s="78">
        <v>0</v>
      </c>
      <c r="U214" s="78" t="s">
        <v>1301</v>
      </c>
      <c r="V214" s="78" t="s">
        <v>1301</v>
      </c>
      <c r="W214" s="78">
        <v>0</v>
      </c>
      <c r="X214" s="78"/>
    </row>
    <row r="215" spans="1:24" ht="15" x14ac:dyDescent="0.25">
      <c r="A215" s="275" t="s">
        <v>729</v>
      </c>
      <c r="B215" s="276">
        <v>520</v>
      </c>
      <c r="C215" s="277">
        <v>0</v>
      </c>
      <c r="D215" s="277">
        <v>0</v>
      </c>
      <c r="E215" s="277">
        <v>0</v>
      </c>
      <c r="F215" s="276"/>
      <c r="G215" s="276"/>
      <c r="H215" s="290"/>
      <c r="I215" s="291"/>
      <c r="J215" s="78"/>
      <c r="K215" s="78"/>
      <c r="L215" s="78"/>
      <c r="M215" s="78"/>
      <c r="N215" s="78"/>
      <c r="O215" s="78"/>
      <c r="P215" s="78"/>
      <c r="Q215" s="78"/>
      <c r="R215" s="78"/>
      <c r="S215" s="78"/>
      <c r="T215" s="78"/>
      <c r="U215" s="78"/>
      <c r="V215" s="78"/>
      <c r="W215" s="78"/>
      <c r="X215" s="78"/>
    </row>
    <row r="216" spans="1:24" ht="15" x14ac:dyDescent="0.25">
      <c r="A216" s="275" t="s">
        <v>733</v>
      </c>
      <c r="B216" s="276">
        <v>1974</v>
      </c>
      <c r="C216" s="277">
        <v>0</v>
      </c>
      <c r="D216" s="277">
        <v>0</v>
      </c>
      <c r="E216" s="277">
        <v>0</v>
      </c>
      <c r="F216" s="276"/>
      <c r="G216" s="276"/>
      <c r="H216" s="290"/>
      <c r="I216" s="291"/>
      <c r="J216" s="78"/>
      <c r="K216" s="78"/>
      <c r="L216" s="78"/>
      <c r="M216" s="78"/>
      <c r="N216" s="78"/>
      <c r="O216" s="78"/>
      <c r="P216" s="78"/>
      <c r="Q216" s="78"/>
      <c r="R216" s="78"/>
      <c r="S216" s="78"/>
      <c r="T216" s="78"/>
      <c r="U216" s="78"/>
      <c r="V216" s="78"/>
      <c r="W216" s="78"/>
      <c r="X216" s="78"/>
    </row>
    <row r="217" spans="1:24" ht="15" x14ac:dyDescent="0.25">
      <c r="A217" s="275" t="s">
        <v>734</v>
      </c>
      <c r="B217" s="276">
        <v>569</v>
      </c>
      <c r="C217" s="277">
        <v>0</v>
      </c>
      <c r="D217" s="277">
        <v>0</v>
      </c>
      <c r="E217" s="277">
        <v>0</v>
      </c>
      <c r="F217" s="276"/>
      <c r="G217" s="276"/>
      <c r="H217" s="290"/>
      <c r="I217" s="291"/>
      <c r="J217" s="78"/>
      <c r="K217" s="78"/>
      <c r="L217" s="78"/>
      <c r="M217" s="78"/>
      <c r="N217" s="78"/>
      <c r="O217" s="78"/>
      <c r="P217" s="78"/>
      <c r="Q217" s="78"/>
      <c r="R217" s="78"/>
      <c r="S217" s="78"/>
      <c r="T217" s="78"/>
      <c r="U217" s="78"/>
      <c r="V217" s="78"/>
      <c r="W217" s="78"/>
      <c r="X217" s="78"/>
    </row>
    <row r="218" spans="1:24" ht="15" x14ac:dyDescent="0.25">
      <c r="A218" s="275" t="s">
        <v>736</v>
      </c>
      <c r="B218" s="276">
        <v>464</v>
      </c>
      <c r="C218" s="277">
        <v>5567</v>
      </c>
      <c r="D218" s="277">
        <v>103.0925925925926</v>
      </c>
      <c r="E218" s="277">
        <v>0</v>
      </c>
      <c r="F218" s="276">
        <v>54</v>
      </c>
      <c r="G218" s="276"/>
      <c r="H218" s="290"/>
      <c r="I218" s="291"/>
      <c r="J218" s="78"/>
      <c r="K218" s="78"/>
      <c r="L218" s="78"/>
      <c r="M218" s="78"/>
      <c r="N218" s="78"/>
      <c r="O218" s="78"/>
      <c r="P218" s="78"/>
      <c r="Q218" s="78"/>
      <c r="R218" s="78"/>
      <c r="S218" s="78"/>
      <c r="T218" s="78"/>
      <c r="U218" s="78"/>
      <c r="V218" s="78"/>
      <c r="W218" s="78"/>
      <c r="X218" s="78"/>
    </row>
    <row r="219" spans="1:24" ht="15" x14ac:dyDescent="0.25">
      <c r="A219" s="275" t="s">
        <v>738</v>
      </c>
      <c r="B219" s="276">
        <v>158</v>
      </c>
      <c r="C219" s="277">
        <v>5000</v>
      </c>
      <c r="D219" s="277">
        <v>0</v>
      </c>
      <c r="E219" s="277">
        <v>0</v>
      </c>
      <c r="F219" s="276"/>
      <c r="G219" s="276"/>
      <c r="H219" s="290"/>
      <c r="I219" s="291"/>
      <c r="J219" s="78"/>
      <c r="K219" s="78"/>
      <c r="L219" s="78"/>
      <c r="M219" s="78"/>
      <c r="N219" s="78"/>
      <c r="O219" s="78"/>
      <c r="P219" s="78"/>
      <c r="Q219" s="78"/>
      <c r="R219" s="78"/>
      <c r="S219" s="78"/>
      <c r="T219" s="78"/>
      <c r="U219" s="78"/>
      <c r="V219" s="78"/>
      <c r="W219" s="78"/>
      <c r="X219" s="78"/>
    </row>
    <row r="220" spans="1:24" ht="15" x14ac:dyDescent="0.25">
      <c r="A220" s="275" t="s">
        <v>739</v>
      </c>
      <c r="B220" s="276">
        <v>1028</v>
      </c>
      <c r="C220" s="277">
        <v>0</v>
      </c>
      <c r="D220" s="277">
        <v>0</v>
      </c>
      <c r="E220" s="277">
        <v>0</v>
      </c>
      <c r="F220" s="276"/>
      <c r="G220" s="276"/>
      <c r="H220" s="290"/>
      <c r="I220" s="291"/>
      <c r="J220" s="78"/>
      <c r="K220" s="78"/>
      <c r="L220" s="78"/>
      <c r="M220" s="78"/>
      <c r="N220" s="78"/>
      <c r="O220" s="78"/>
      <c r="P220" s="78"/>
      <c r="Q220" s="78"/>
      <c r="R220" s="78"/>
      <c r="S220" s="78"/>
      <c r="T220" s="78"/>
      <c r="U220" s="78"/>
      <c r="V220" s="78"/>
      <c r="W220" s="78"/>
      <c r="X220" s="78"/>
    </row>
    <row r="221" spans="1:24" ht="15" x14ac:dyDescent="0.25">
      <c r="A221" s="275" t="s">
        <v>742</v>
      </c>
      <c r="B221" s="276">
        <v>249</v>
      </c>
      <c r="C221" s="277">
        <v>0</v>
      </c>
      <c r="D221" s="277">
        <v>0</v>
      </c>
      <c r="E221" s="277">
        <v>0</v>
      </c>
      <c r="F221" s="276"/>
      <c r="G221" s="276"/>
      <c r="H221" s="290"/>
      <c r="I221" s="291"/>
      <c r="J221" s="78"/>
      <c r="K221" s="78"/>
      <c r="L221" s="78"/>
      <c r="M221" s="78"/>
      <c r="N221" s="78"/>
      <c r="O221" s="78"/>
      <c r="P221" s="78"/>
      <c r="Q221" s="78"/>
      <c r="R221" s="78"/>
      <c r="S221" s="78"/>
      <c r="T221" s="78"/>
      <c r="U221" s="78"/>
      <c r="V221" s="78"/>
      <c r="W221" s="78"/>
      <c r="X221" s="78"/>
    </row>
    <row r="222" spans="1:24" ht="15" x14ac:dyDescent="0.25">
      <c r="A222" s="275" t="s">
        <v>743</v>
      </c>
      <c r="B222" s="276">
        <v>1263</v>
      </c>
      <c r="C222" s="277">
        <v>0</v>
      </c>
      <c r="D222" s="277">
        <v>0</v>
      </c>
      <c r="E222" s="277">
        <v>0</v>
      </c>
      <c r="F222" s="276"/>
      <c r="G222" s="276"/>
      <c r="H222" s="290"/>
      <c r="I222" s="291"/>
      <c r="J222" s="152"/>
      <c r="K222" s="78">
        <v>0</v>
      </c>
      <c r="L222" s="78">
        <v>0</v>
      </c>
      <c r="M222" s="78">
        <v>0</v>
      </c>
      <c r="N222" s="78">
        <v>0</v>
      </c>
      <c r="O222" s="78">
        <v>0</v>
      </c>
      <c r="P222" s="78">
        <v>0</v>
      </c>
      <c r="Q222" s="78">
        <v>0</v>
      </c>
      <c r="R222" s="78">
        <v>0</v>
      </c>
      <c r="S222" s="78" t="s">
        <v>1346</v>
      </c>
      <c r="T222" s="78">
        <v>0</v>
      </c>
      <c r="U222" s="78" t="s">
        <v>1301</v>
      </c>
      <c r="V222" s="78" t="s">
        <v>1301</v>
      </c>
      <c r="W222" s="78">
        <v>0</v>
      </c>
      <c r="X222" s="78"/>
    </row>
    <row r="223" spans="1:24" ht="15" x14ac:dyDescent="0.25">
      <c r="A223" s="275" t="s">
        <v>744</v>
      </c>
      <c r="B223" s="276">
        <v>73</v>
      </c>
      <c r="C223" s="277">
        <v>0</v>
      </c>
      <c r="D223" s="277">
        <v>0</v>
      </c>
      <c r="E223" s="277">
        <v>0</v>
      </c>
      <c r="F223" s="276"/>
      <c r="G223" s="276"/>
      <c r="H223" s="290"/>
      <c r="I223" s="291"/>
      <c r="J223" s="78"/>
      <c r="K223" s="78"/>
      <c r="L223" s="78"/>
      <c r="M223" s="78"/>
      <c r="N223" s="78"/>
      <c r="O223" s="78"/>
      <c r="P223" s="78"/>
      <c r="Q223" s="78"/>
      <c r="R223" s="78"/>
      <c r="S223" s="78"/>
      <c r="T223" s="78"/>
      <c r="U223" s="78"/>
      <c r="V223" s="78"/>
      <c r="W223" s="78"/>
      <c r="X223" s="78"/>
    </row>
    <row r="224" spans="1:24" ht="15" x14ac:dyDescent="0.25">
      <c r="A224" s="275" t="s">
        <v>747</v>
      </c>
      <c r="B224" s="276">
        <v>1688</v>
      </c>
      <c r="C224" s="277">
        <v>0</v>
      </c>
      <c r="D224" s="277">
        <v>0</v>
      </c>
      <c r="E224" s="277">
        <v>0</v>
      </c>
      <c r="F224" s="276"/>
      <c r="G224" s="276"/>
      <c r="H224" s="290"/>
      <c r="I224" s="291"/>
      <c r="J224" s="152"/>
      <c r="K224" s="78">
        <v>0</v>
      </c>
      <c r="L224" s="78">
        <v>0</v>
      </c>
      <c r="M224" s="78" t="s">
        <v>1324</v>
      </c>
      <c r="N224" s="78" t="s">
        <v>1324</v>
      </c>
      <c r="O224" s="78">
        <v>0</v>
      </c>
      <c r="P224" s="78" t="s">
        <v>1331</v>
      </c>
      <c r="Q224" s="78">
        <v>0</v>
      </c>
      <c r="R224" s="78">
        <v>0</v>
      </c>
      <c r="S224" s="78" t="s">
        <v>1327</v>
      </c>
      <c r="T224" s="78">
        <v>0</v>
      </c>
      <c r="U224" s="78" t="s">
        <v>1301</v>
      </c>
      <c r="V224" s="78" t="s">
        <v>1301</v>
      </c>
      <c r="W224" s="78" t="s">
        <v>1353</v>
      </c>
      <c r="X224" s="78"/>
    </row>
    <row r="225" spans="1:24" ht="15" x14ac:dyDescent="0.25">
      <c r="A225" s="275" t="s">
        <v>748</v>
      </c>
      <c r="B225" s="276">
        <v>10076</v>
      </c>
      <c r="C225" s="277">
        <v>126278</v>
      </c>
      <c r="D225" s="277">
        <v>31.08</v>
      </c>
      <c r="E225" s="277">
        <v>0</v>
      </c>
      <c r="F225" s="276">
        <v>4062.998712998713</v>
      </c>
      <c r="G225" s="276"/>
      <c r="H225" s="290"/>
      <c r="I225" s="291"/>
      <c r="J225" s="152"/>
      <c r="K225" s="78">
        <v>0</v>
      </c>
      <c r="L225" s="78" t="s">
        <v>1328</v>
      </c>
      <c r="M225" s="78" t="s">
        <v>1324</v>
      </c>
      <c r="N225" s="78" t="s">
        <v>1324</v>
      </c>
      <c r="O225" s="78" t="s">
        <v>686</v>
      </c>
      <c r="P225" s="78" t="s">
        <v>1331</v>
      </c>
      <c r="Q225" s="78" t="s">
        <v>686</v>
      </c>
      <c r="R225" s="78" t="s">
        <v>1336</v>
      </c>
      <c r="S225" s="78" t="s">
        <v>1327</v>
      </c>
      <c r="T225" s="78">
        <v>0</v>
      </c>
      <c r="U225" s="78">
        <v>3915</v>
      </c>
      <c r="V225" s="78">
        <v>20</v>
      </c>
      <c r="W225" s="78" t="s">
        <v>1330</v>
      </c>
      <c r="X225" s="78"/>
    </row>
    <row r="226" spans="1:24" ht="15" x14ac:dyDescent="0.25">
      <c r="A226" s="275" t="s">
        <v>749</v>
      </c>
      <c r="B226" s="276">
        <v>1936</v>
      </c>
      <c r="C226" s="277">
        <v>0</v>
      </c>
      <c r="D226" s="277">
        <v>0</v>
      </c>
      <c r="E226" s="277">
        <v>0</v>
      </c>
      <c r="F226" s="276"/>
      <c r="G226" s="276"/>
      <c r="H226" s="290"/>
      <c r="I226" s="291"/>
      <c r="J226" s="78"/>
      <c r="K226" s="78"/>
      <c r="L226" s="78"/>
      <c r="M226" s="78"/>
      <c r="N226" s="78"/>
      <c r="O226" s="78"/>
      <c r="P226" s="78"/>
      <c r="Q226" s="78"/>
      <c r="R226" s="78"/>
      <c r="S226" s="78"/>
      <c r="T226" s="78"/>
      <c r="U226" s="78"/>
      <c r="V226" s="78"/>
      <c r="W226" s="78"/>
      <c r="X226" s="78"/>
    </row>
    <row r="227" spans="1:24" ht="15" x14ac:dyDescent="0.25">
      <c r="A227" s="275" t="s">
        <v>750</v>
      </c>
      <c r="B227" s="276">
        <v>950</v>
      </c>
      <c r="C227" s="277">
        <v>0</v>
      </c>
      <c r="D227" s="277">
        <v>0</v>
      </c>
      <c r="E227" s="277">
        <v>0</v>
      </c>
      <c r="F227" s="276"/>
      <c r="G227" s="276"/>
      <c r="H227" s="290"/>
      <c r="I227" s="291"/>
      <c r="J227" s="152"/>
      <c r="K227" s="78">
        <v>0</v>
      </c>
      <c r="L227" s="78">
        <v>0</v>
      </c>
      <c r="M227" s="78">
        <v>0</v>
      </c>
      <c r="N227" s="78">
        <v>0</v>
      </c>
      <c r="O227" s="78">
        <v>0</v>
      </c>
      <c r="P227" s="78">
        <v>0</v>
      </c>
      <c r="Q227" s="78">
        <v>0</v>
      </c>
      <c r="R227" s="78">
        <v>0</v>
      </c>
      <c r="S227" s="78">
        <v>0</v>
      </c>
      <c r="T227" s="78">
        <v>0</v>
      </c>
      <c r="U227" s="78" t="s">
        <v>1301</v>
      </c>
      <c r="V227" s="78" t="s">
        <v>1301</v>
      </c>
      <c r="W227" s="78">
        <v>0</v>
      </c>
      <c r="X227" s="78"/>
    </row>
    <row r="228" spans="1:24" ht="15" x14ac:dyDescent="0.25">
      <c r="A228" s="275" t="s">
        <v>752</v>
      </c>
      <c r="B228" s="276">
        <v>3311</v>
      </c>
      <c r="C228" s="277">
        <v>2292</v>
      </c>
      <c r="D228" s="277">
        <v>0</v>
      </c>
      <c r="E228" s="277">
        <v>0</v>
      </c>
      <c r="F228" s="276"/>
      <c r="G228" s="276"/>
      <c r="H228" s="290"/>
      <c r="I228" s="291"/>
      <c r="J228" s="78"/>
      <c r="K228" s="78"/>
      <c r="L228" s="78"/>
      <c r="M228" s="78"/>
      <c r="N228" s="78"/>
      <c r="O228" s="78"/>
      <c r="P228" s="78"/>
      <c r="Q228" s="78"/>
      <c r="R228" s="78"/>
      <c r="S228" s="78"/>
      <c r="T228" s="78"/>
      <c r="U228" s="78"/>
      <c r="V228" s="78"/>
      <c r="W228" s="78"/>
      <c r="X228" s="78"/>
    </row>
    <row r="229" spans="1:24" ht="15" x14ac:dyDescent="0.25">
      <c r="A229" s="275" t="s">
        <v>753</v>
      </c>
      <c r="B229" s="276">
        <v>1725</v>
      </c>
      <c r="C229" s="277">
        <v>0</v>
      </c>
      <c r="D229" s="277">
        <v>0</v>
      </c>
      <c r="E229" s="277">
        <v>0</v>
      </c>
      <c r="F229" s="276"/>
      <c r="G229" s="276"/>
      <c r="H229" s="290"/>
      <c r="I229" s="291"/>
      <c r="J229" s="78"/>
      <c r="K229" s="78"/>
      <c r="L229" s="78"/>
      <c r="M229" s="78"/>
      <c r="N229" s="78"/>
      <c r="O229" s="78"/>
      <c r="P229" s="78"/>
      <c r="Q229" s="78"/>
      <c r="R229" s="78"/>
      <c r="S229" s="78"/>
      <c r="T229" s="78"/>
      <c r="U229" s="78"/>
      <c r="V229" s="78"/>
      <c r="W229" s="78"/>
      <c r="X229" s="78"/>
    </row>
    <row r="230" spans="1:24" ht="15" x14ac:dyDescent="0.25">
      <c r="A230" s="275" t="s">
        <v>755</v>
      </c>
      <c r="B230" s="276">
        <v>5340</v>
      </c>
      <c r="C230" s="277">
        <v>0</v>
      </c>
      <c r="D230" s="277">
        <v>0</v>
      </c>
      <c r="E230" s="277">
        <v>0</v>
      </c>
      <c r="F230" s="276"/>
      <c r="G230" s="276"/>
      <c r="H230" s="290"/>
      <c r="I230" s="291"/>
      <c r="J230" s="152"/>
      <c r="K230" s="78">
        <v>0</v>
      </c>
      <c r="L230" s="78">
        <v>0</v>
      </c>
      <c r="M230" s="78">
        <v>0</v>
      </c>
      <c r="N230" s="78">
        <v>0</v>
      </c>
      <c r="O230" s="78">
        <v>0</v>
      </c>
      <c r="P230" s="78">
        <v>0</v>
      </c>
      <c r="Q230" s="78">
        <v>0</v>
      </c>
      <c r="R230" s="78">
        <v>0</v>
      </c>
      <c r="S230" s="78" t="s">
        <v>1346</v>
      </c>
      <c r="T230" s="78">
        <v>0</v>
      </c>
      <c r="U230" s="78" t="s">
        <v>1301</v>
      </c>
      <c r="V230" s="78" t="s">
        <v>1301</v>
      </c>
      <c r="W230" s="78">
        <v>0</v>
      </c>
      <c r="X230" s="78"/>
    </row>
    <row r="231" spans="1:24" ht="15" x14ac:dyDescent="0.25">
      <c r="A231" s="275" t="s">
        <v>756</v>
      </c>
      <c r="B231" s="276">
        <v>328</v>
      </c>
      <c r="C231" s="277">
        <v>7675</v>
      </c>
      <c r="D231" s="277">
        <v>46.8</v>
      </c>
      <c r="E231" s="277">
        <v>0</v>
      </c>
      <c r="F231" s="276">
        <v>163.9957264957265</v>
      </c>
      <c r="G231" s="276"/>
      <c r="H231" s="290"/>
      <c r="I231" s="291"/>
      <c r="J231" s="152"/>
      <c r="K231" s="78">
        <v>0</v>
      </c>
      <c r="L231" s="78" t="s">
        <v>1335</v>
      </c>
      <c r="M231" s="78" t="s">
        <v>1324</v>
      </c>
      <c r="N231" s="78" t="s">
        <v>1324</v>
      </c>
      <c r="O231" s="78" t="s">
        <v>686</v>
      </c>
      <c r="P231" s="78" t="s">
        <v>1331</v>
      </c>
      <c r="Q231" s="78" t="s">
        <v>686</v>
      </c>
      <c r="R231" s="78" t="s">
        <v>707</v>
      </c>
      <c r="S231" s="78" t="s">
        <v>1329</v>
      </c>
      <c r="T231" s="78">
        <v>0</v>
      </c>
      <c r="U231" s="78">
        <v>163</v>
      </c>
      <c r="V231" s="78">
        <v>95</v>
      </c>
      <c r="W231" s="78" t="s">
        <v>1330</v>
      </c>
      <c r="X231" s="78"/>
    </row>
    <row r="232" spans="1:24" ht="15" x14ac:dyDescent="0.25">
      <c r="A232" s="275" t="s">
        <v>757</v>
      </c>
      <c r="B232" s="276">
        <v>1577</v>
      </c>
      <c r="C232" s="277">
        <v>0</v>
      </c>
      <c r="D232" s="277">
        <v>0</v>
      </c>
      <c r="E232" s="277">
        <v>0</v>
      </c>
      <c r="F232" s="276"/>
      <c r="G232" s="276"/>
      <c r="H232" s="290"/>
      <c r="I232" s="291"/>
      <c r="J232" s="78"/>
      <c r="K232" s="78"/>
      <c r="L232" s="78"/>
      <c r="M232" s="78"/>
      <c r="N232" s="78"/>
      <c r="O232" s="78"/>
      <c r="P232" s="78"/>
      <c r="Q232" s="78"/>
      <c r="R232" s="78"/>
      <c r="S232" s="78"/>
      <c r="T232" s="78"/>
      <c r="U232" s="78"/>
      <c r="V232" s="78"/>
      <c r="W232" s="78"/>
      <c r="X232" s="78"/>
    </row>
    <row r="233" spans="1:24" ht="15" x14ac:dyDescent="0.25">
      <c r="A233" s="275" t="s">
        <v>759</v>
      </c>
      <c r="B233" s="276">
        <v>1700</v>
      </c>
      <c r="C233" s="277">
        <v>0</v>
      </c>
      <c r="D233" s="277">
        <v>0</v>
      </c>
      <c r="E233" s="277">
        <v>0</v>
      </c>
      <c r="F233" s="276"/>
      <c r="G233" s="276"/>
      <c r="H233" s="290"/>
      <c r="I233" s="291"/>
      <c r="J233" s="152"/>
      <c r="K233" s="78">
        <v>0</v>
      </c>
      <c r="L233" s="78">
        <v>0</v>
      </c>
      <c r="M233" s="78">
        <v>0</v>
      </c>
      <c r="N233" s="78">
        <v>0</v>
      </c>
      <c r="O233" s="78">
        <v>0</v>
      </c>
      <c r="P233" s="78">
        <v>0</v>
      </c>
      <c r="Q233" s="78">
        <v>0</v>
      </c>
      <c r="R233" s="78">
        <v>0</v>
      </c>
      <c r="S233" s="78" t="s">
        <v>1346</v>
      </c>
      <c r="T233" s="78">
        <v>0</v>
      </c>
      <c r="U233" s="78" t="s">
        <v>1301</v>
      </c>
      <c r="V233" s="78" t="s">
        <v>1301</v>
      </c>
      <c r="W233" s="78">
        <v>0</v>
      </c>
      <c r="X233" s="78"/>
    </row>
    <row r="234" spans="1:24" ht="15" x14ac:dyDescent="0.25">
      <c r="A234" s="275" t="s">
        <v>760</v>
      </c>
      <c r="B234" s="276">
        <v>769</v>
      </c>
      <c r="C234" s="277">
        <v>12276</v>
      </c>
      <c r="D234" s="277">
        <v>35.89</v>
      </c>
      <c r="E234" s="277">
        <v>0</v>
      </c>
      <c r="F234" s="276">
        <v>342.0451379214266</v>
      </c>
      <c r="G234" s="276"/>
      <c r="H234" s="290"/>
      <c r="I234" s="291"/>
      <c r="J234" s="78"/>
      <c r="K234" s="78"/>
      <c r="L234" s="78"/>
      <c r="M234" s="78"/>
      <c r="N234" s="78"/>
      <c r="O234" s="78"/>
      <c r="P234" s="78"/>
      <c r="Q234" s="78"/>
      <c r="R234" s="78"/>
      <c r="S234" s="78"/>
      <c r="T234" s="78"/>
      <c r="U234" s="78"/>
      <c r="V234" s="78"/>
      <c r="W234" s="78"/>
      <c r="X234" s="78"/>
    </row>
    <row r="235" spans="1:24" ht="15" x14ac:dyDescent="0.25">
      <c r="A235" s="275" t="s">
        <v>761</v>
      </c>
      <c r="B235" s="276">
        <v>1750</v>
      </c>
      <c r="C235" s="277">
        <v>0</v>
      </c>
      <c r="D235" s="277">
        <v>0</v>
      </c>
      <c r="E235" s="277">
        <v>0</v>
      </c>
      <c r="F235" s="276"/>
      <c r="G235" s="276"/>
      <c r="H235" s="290"/>
      <c r="I235" s="291"/>
      <c r="J235" s="78"/>
      <c r="K235" s="78"/>
      <c r="L235" s="78"/>
      <c r="M235" s="78"/>
      <c r="N235" s="78"/>
      <c r="O235" s="78"/>
      <c r="P235" s="78"/>
      <c r="Q235" s="78"/>
      <c r="R235" s="78"/>
      <c r="S235" s="78"/>
      <c r="T235" s="78"/>
      <c r="U235" s="78"/>
      <c r="V235" s="78"/>
      <c r="W235" s="78"/>
      <c r="X235" s="78"/>
    </row>
    <row r="236" spans="1:24" ht="15" x14ac:dyDescent="0.25">
      <c r="A236" s="275" t="s">
        <v>764</v>
      </c>
      <c r="B236" s="276">
        <v>157</v>
      </c>
      <c r="C236" s="277">
        <v>0</v>
      </c>
      <c r="D236" s="277">
        <v>0</v>
      </c>
      <c r="E236" s="277">
        <v>0</v>
      </c>
      <c r="F236" s="276"/>
      <c r="G236" s="276"/>
      <c r="H236" s="290"/>
      <c r="I236" s="291"/>
      <c r="J236" s="78"/>
      <c r="K236" s="78"/>
      <c r="L236" s="78"/>
      <c r="M236" s="78"/>
      <c r="N236" s="78"/>
      <c r="O236" s="78"/>
      <c r="P236" s="78"/>
      <c r="Q236" s="78"/>
      <c r="R236" s="78"/>
      <c r="S236" s="78"/>
      <c r="T236" s="78"/>
      <c r="U236" s="78"/>
      <c r="V236" s="78"/>
      <c r="W236" s="78"/>
      <c r="X236" s="78"/>
    </row>
    <row r="237" spans="1:24" ht="15" x14ac:dyDescent="0.25">
      <c r="A237" s="275" t="s">
        <v>766</v>
      </c>
      <c r="B237" s="276">
        <v>684</v>
      </c>
      <c r="C237" s="277">
        <v>0</v>
      </c>
      <c r="D237" s="277">
        <v>0</v>
      </c>
      <c r="E237" s="277">
        <v>0</v>
      </c>
      <c r="F237" s="276"/>
      <c r="G237" s="276"/>
      <c r="H237" s="290"/>
      <c r="I237" s="291"/>
      <c r="J237" s="152"/>
      <c r="K237" s="78">
        <v>0</v>
      </c>
      <c r="L237" s="78">
        <v>0</v>
      </c>
      <c r="M237" s="78">
        <v>0</v>
      </c>
      <c r="N237" s="78">
        <v>0</v>
      </c>
      <c r="O237" s="78">
        <v>0</v>
      </c>
      <c r="P237" s="78">
        <v>0</v>
      </c>
      <c r="Q237" s="78">
        <v>0</v>
      </c>
      <c r="R237" s="78">
        <v>0</v>
      </c>
      <c r="S237" s="78" t="s">
        <v>1346</v>
      </c>
      <c r="T237" s="78">
        <v>0</v>
      </c>
      <c r="U237" s="78" t="s">
        <v>1301</v>
      </c>
      <c r="V237" s="78" t="s">
        <v>1301</v>
      </c>
      <c r="W237" s="78">
        <v>0</v>
      </c>
      <c r="X237" s="78"/>
    </row>
    <row r="238" spans="1:24" ht="15" x14ac:dyDescent="0.25">
      <c r="A238" s="275" t="s">
        <v>767</v>
      </c>
      <c r="B238" s="276">
        <v>5372</v>
      </c>
      <c r="C238" s="277">
        <v>0</v>
      </c>
      <c r="D238" s="277">
        <v>0</v>
      </c>
      <c r="E238" s="277">
        <v>0</v>
      </c>
      <c r="F238" s="276"/>
      <c r="G238" s="276"/>
      <c r="H238" s="290"/>
      <c r="I238" s="291"/>
      <c r="J238" s="152"/>
      <c r="K238" s="78">
        <v>0</v>
      </c>
      <c r="L238" s="78" t="s">
        <v>1323</v>
      </c>
      <c r="M238" s="78" t="s">
        <v>1324</v>
      </c>
      <c r="N238" s="78" t="s">
        <v>1324</v>
      </c>
      <c r="O238" s="78" t="s">
        <v>686</v>
      </c>
      <c r="P238" s="78" t="s">
        <v>707</v>
      </c>
      <c r="Q238" s="78" t="s">
        <v>686</v>
      </c>
      <c r="R238" s="78" t="s">
        <v>1336</v>
      </c>
      <c r="S238" s="78" t="s">
        <v>1327</v>
      </c>
      <c r="T238" s="78">
        <v>0</v>
      </c>
      <c r="U238" s="78">
        <v>1</v>
      </c>
      <c r="V238" s="78">
        <v>25</v>
      </c>
      <c r="W238" s="78" t="s">
        <v>1347</v>
      </c>
      <c r="X238" s="78"/>
    </row>
    <row r="239" spans="1:24" ht="15" x14ac:dyDescent="0.25">
      <c r="A239" s="275" t="s">
        <v>768</v>
      </c>
      <c r="B239" s="276">
        <v>4647</v>
      </c>
      <c r="C239" s="277">
        <v>0</v>
      </c>
      <c r="D239" s="277">
        <v>0</v>
      </c>
      <c r="E239" s="277">
        <v>0</v>
      </c>
      <c r="F239" s="276"/>
      <c r="G239" s="276"/>
      <c r="H239" s="290"/>
      <c r="I239" s="291"/>
      <c r="J239" s="78"/>
      <c r="K239" s="78"/>
      <c r="L239" s="78"/>
      <c r="M239" s="78"/>
      <c r="N239" s="78"/>
      <c r="O239" s="78"/>
      <c r="P239" s="78"/>
      <c r="Q239" s="78"/>
      <c r="R239" s="78"/>
      <c r="S239" s="78"/>
      <c r="T239" s="78"/>
      <c r="U239" s="78"/>
      <c r="V239" s="78"/>
      <c r="W239" s="78"/>
      <c r="X239" s="78"/>
    </row>
    <row r="240" spans="1:24" ht="15" x14ac:dyDescent="0.25">
      <c r="A240" s="275" t="s">
        <v>770</v>
      </c>
      <c r="B240" s="276">
        <v>143</v>
      </c>
      <c r="C240" s="277">
        <v>0</v>
      </c>
      <c r="D240" s="277">
        <v>0</v>
      </c>
      <c r="E240" s="277">
        <v>0</v>
      </c>
      <c r="F240" s="276"/>
      <c r="G240" s="276"/>
      <c r="H240" s="290"/>
      <c r="I240" s="291"/>
      <c r="J240" s="78"/>
      <c r="K240" s="78"/>
      <c r="L240" s="78"/>
      <c r="M240" s="78"/>
      <c r="N240" s="78"/>
      <c r="O240" s="78"/>
      <c r="P240" s="78"/>
      <c r="Q240" s="78"/>
      <c r="R240" s="78"/>
      <c r="S240" s="78"/>
      <c r="T240" s="78"/>
      <c r="U240" s="78"/>
      <c r="V240" s="78"/>
      <c r="W240" s="78"/>
      <c r="X240" s="78"/>
    </row>
    <row r="241" spans="1:24" ht="15" x14ac:dyDescent="0.25">
      <c r="A241" s="275" t="s">
        <v>771</v>
      </c>
      <c r="B241" s="276">
        <v>691</v>
      </c>
      <c r="C241" s="277">
        <v>0</v>
      </c>
      <c r="D241" s="277">
        <v>0</v>
      </c>
      <c r="E241" s="277">
        <v>0</v>
      </c>
      <c r="F241" s="276"/>
      <c r="G241" s="276"/>
      <c r="H241" s="290"/>
      <c r="I241" s="291"/>
      <c r="J241" s="78"/>
      <c r="K241" s="78"/>
      <c r="L241" s="78"/>
      <c r="M241" s="78"/>
      <c r="N241" s="78"/>
      <c r="O241" s="78"/>
      <c r="P241" s="78"/>
      <c r="Q241" s="78"/>
      <c r="R241" s="78"/>
      <c r="S241" s="78"/>
      <c r="T241" s="78"/>
      <c r="U241" s="78"/>
      <c r="V241" s="78"/>
      <c r="W241" s="78"/>
      <c r="X241" s="78"/>
    </row>
    <row r="242" spans="1:24" ht="15" x14ac:dyDescent="0.25">
      <c r="A242" s="275" t="s">
        <v>774</v>
      </c>
      <c r="B242" s="276">
        <v>386</v>
      </c>
      <c r="C242" s="277">
        <v>0</v>
      </c>
      <c r="D242" s="277">
        <v>0</v>
      </c>
      <c r="E242" s="277">
        <v>0</v>
      </c>
      <c r="F242" s="276"/>
      <c r="G242" s="276"/>
      <c r="H242" s="290"/>
      <c r="I242" s="291"/>
      <c r="J242" s="78"/>
      <c r="K242" s="78"/>
      <c r="L242" s="78"/>
      <c r="M242" s="78"/>
      <c r="N242" s="78"/>
      <c r="O242" s="78"/>
      <c r="P242" s="78"/>
      <c r="Q242" s="78"/>
      <c r="R242" s="78"/>
      <c r="S242" s="78"/>
      <c r="T242" s="78"/>
      <c r="U242" s="78"/>
      <c r="V242" s="78"/>
      <c r="W242" s="78"/>
      <c r="X242" s="78"/>
    </row>
    <row r="243" spans="1:24" ht="15" x14ac:dyDescent="0.25">
      <c r="A243" s="275" t="s">
        <v>778</v>
      </c>
      <c r="B243" s="276">
        <v>382</v>
      </c>
      <c r="C243" s="277">
        <v>0</v>
      </c>
      <c r="D243" s="277">
        <v>0</v>
      </c>
      <c r="E243" s="277">
        <v>0</v>
      </c>
      <c r="F243" s="276"/>
      <c r="G243" s="276"/>
      <c r="H243" s="290"/>
      <c r="I243" s="291"/>
      <c r="J243" s="78"/>
      <c r="K243" s="78"/>
      <c r="L243" s="78"/>
      <c r="M243" s="78"/>
      <c r="N243" s="78"/>
      <c r="O243" s="78"/>
      <c r="P243" s="78"/>
      <c r="Q243" s="78"/>
      <c r="R243" s="78"/>
      <c r="S243" s="78"/>
      <c r="T243" s="78"/>
      <c r="U243" s="78"/>
      <c r="V243" s="78"/>
      <c r="W243" s="78"/>
      <c r="X243" s="78"/>
    </row>
    <row r="244" spans="1:24" ht="15" x14ac:dyDescent="0.25">
      <c r="A244" s="275" t="s">
        <v>161</v>
      </c>
      <c r="B244" s="276">
        <v>1119</v>
      </c>
      <c r="C244" s="277">
        <v>0</v>
      </c>
      <c r="D244" s="277">
        <v>0</v>
      </c>
      <c r="E244" s="277">
        <v>0</v>
      </c>
      <c r="F244" s="276"/>
      <c r="G244" s="276"/>
      <c r="H244" s="290"/>
      <c r="I244" s="291"/>
      <c r="J244" s="78"/>
      <c r="K244" s="78"/>
      <c r="L244" s="78"/>
      <c r="M244" s="78"/>
      <c r="N244" s="78"/>
      <c r="O244" s="78"/>
      <c r="P244" s="78"/>
      <c r="Q244" s="78"/>
      <c r="R244" s="78"/>
      <c r="S244" s="78"/>
      <c r="T244" s="78"/>
      <c r="U244" s="78"/>
      <c r="V244" s="78"/>
      <c r="W244" s="78"/>
      <c r="X244" s="78"/>
    </row>
    <row r="245" spans="1:24" ht="15" x14ac:dyDescent="0.25">
      <c r="A245" s="275" t="s">
        <v>780</v>
      </c>
      <c r="B245" s="276">
        <v>1424</v>
      </c>
      <c r="C245" s="277">
        <v>0</v>
      </c>
      <c r="D245" s="277">
        <v>0</v>
      </c>
      <c r="E245" s="277">
        <v>0</v>
      </c>
      <c r="F245" s="276"/>
      <c r="G245" s="276"/>
      <c r="H245" s="290"/>
      <c r="I245" s="291"/>
      <c r="J245" s="78"/>
      <c r="K245" s="78"/>
      <c r="L245" s="78"/>
      <c r="M245" s="78"/>
      <c r="N245" s="78"/>
      <c r="O245" s="78"/>
      <c r="P245" s="78"/>
      <c r="Q245" s="78"/>
      <c r="R245" s="78"/>
      <c r="S245" s="78"/>
      <c r="T245" s="78"/>
      <c r="U245" s="78"/>
      <c r="V245" s="78"/>
      <c r="W245" s="78"/>
      <c r="X245" s="78"/>
    </row>
    <row r="246" spans="1:24" ht="15" x14ac:dyDescent="0.25">
      <c r="A246" s="275" t="s">
        <v>781</v>
      </c>
      <c r="B246" s="276">
        <v>344</v>
      </c>
      <c r="C246" s="277">
        <v>0</v>
      </c>
      <c r="D246" s="277">
        <v>0</v>
      </c>
      <c r="E246" s="277">
        <v>0</v>
      </c>
      <c r="F246" s="276"/>
      <c r="G246" s="276"/>
      <c r="H246" s="290"/>
      <c r="I246" s="291"/>
      <c r="J246" s="78"/>
      <c r="K246" s="78"/>
      <c r="L246" s="78"/>
      <c r="M246" s="78"/>
      <c r="N246" s="78"/>
      <c r="O246" s="78"/>
      <c r="P246" s="78"/>
      <c r="Q246" s="78"/>
      <c r="R246" s="78"/>
      <c r="S246" s="78"/>
      <c r="T246" s="78"/>
      <c r="U246" s="78"/>
      <c r="V246" s="78"/>
      <c r="W246" s="78"/>
      <c r="X246" s="78"/>
    </row>
    <row r="247" spans="1:24" ht="15" x14ac:dyDescent="0.25">
      <c r="A247" s="275" t="s">
        <v>785</v>
      </c>
      <c r="B247" s="276">
        <v>1693</v>
      </c>
      <c r="C247" s="277">
        <v>0</v>
      </c>
      <c r="D247" s="277">
        <v>0</v>
      </c>
      <c r="E247" s="277">
        <v>0</v>
      </c>
      <c r="F247" s="276"/>
      <c r="G247" s="276"/>
      <c r="H247" s="290"/>
      <c r="I247" s="291"/>
      <c r="J247" s="78"/>
      <c r="K247" s="78"/>
      <c r="L247" s="78"/>
      <c r="M247" s="78"/>
      <c r="N247" s="78"/>
      <c r="O247" s="78"/>
      <c r="P247" s="78"/>
      <c r="Q247" s="78"/>
      <c r="R247" s="78"/>
      <c r="S247" s="78"/>
      <c r="T247" s="78"/>
      <c r="U247" s="78"/>
      <c r="V247" s="78"/>
      <c r="W247" s="78"/>
      <c r="X247" s="78"/>
    </row>
    <row r="248" spans="1:24" ht="15" x14ac:dyDescent="0.25">
      <c r="A248" s="275" t="s">
        <v>790</v>
      </c>
      <c r="B248" s="276">
        <v>538</v>
      </c>
      <c r="C248" s="277">
        <v>0</v>
      </c>
      <c r="D248" s="277">
        <v>0</v>
      </c>
      <c r="E248" s="277">
        <v>0</v>
      </c>
      <c r="F248" s="276"/>
      <c r="G248" s="276"/>
      <c r="H248" s="290"/>
      <c r="I248" s="291"/>
      <c r="J248" s="78"/>
      <c r="K248" s="78"/>
      <c r="L248" s="78"/>
      <c r="M248" s="78"/>
      <c r="N248" s="78"/>
      <c r="O248" s="78"/>
      <c r="P248" s="78"/>
      <c r="Q248" s="78"/>
      <c r="R248" s="78"/>
      <c r="S248" s="78"/>
      <c r="T248" s="78"/>
      <c r="U248" s="78"/>
      <c r="V248" s="78"/>
      <c r="W248" s="78"/>
      <c r="X248" s="78"/>
    </row>
    <row r="249" spans="1:24" ht="15" x14ac:dyDescent="0.25">
      <c r="A249" s="275" t="s">
        <v>791</v>
      </c>
      <c r="B249" s="276">
        <v>285</v>
      </c>
      <c r="C249" s="277">
        <v>0</v>
      </c>
      <c r="D249" s="277">
        <v>0</v>
      </c>
      <c r="E249" s="277">
        <v>0</v>
      </c>
      <c r="F249" s="276"/>
      <c r="G249" s="276"/>
      <c r="H249" s="290"/>
      <c r="I249" s="291"/>
      <c r="J249" s="78"/>
      <c r="K249" s="78"/>
      <c r="L249" s="78"/>
      <c r="M249" s="78"/>
      <c r="N249" s="78"/>
      <c r="O249" s="78"/>
      <c r="P249" s="78"/>
      <c r="Q249" s="78"/>
      <c r="R249" s="78"/>
      <c r="S249" s="78"/>
      <c r="T249" s="78"/>
      <c r="U249" s="78"/>
      <c r="V249" s="78"/>
      <c r="W249" s="78"/>
      <c r="X249" s="78"/>
    </row>
    <row r="250" spans="1:24" ht="15" x14ac:dyDescent="0.25">
      <c r="A250" s="275" t="s">
        <v>792</v>
      </c>
      <c r="B250" s="276">
        <v>840</v>
      </c>
      <c r="C250" s="277">
        <v>0</v>
      </c>
      <c r="D250" s="277">
        <v>0</v>
      </c>
      <c r="E250" s="277">
        <v>0</v>
      </c>
      <c r="F250" s="276"/>
      <c r="G250" s="276"/>
      <c r="H250" s="290"/>
      <c r="I250" s="291"/>
      <c r="J250" s="78"/>
      <c r="K250" s="78"/>
      <c r="L250" s="78"/>
      <c r="M250" s="78"/>
      <c r="N250" s="78"/>
      <c r="O250" s="78"/>
      <c r="P250" s="78"/>
      <c r="Q250" s="78"/>
      <c r="R250" s="78"/>
      <c r="S250" s="78"/>
      <c r="T250" s="78"/>
      <c r="U250" s="78"/>
      <c r="V250" s="78"/>
      <c r="W250" s="78"/>
      <c r="X250" s="78"/>
    </row>
    <row r="251" spans="1:24" ht="15" x14ac:dyDescent="0.25">
      <c r="A251" s="275" t="s">
        <v>10</v>
      </c>
      <c r="B251" s="276">
        <v>4227</v>
      </c>
      <c r="C251" s="277">
        <v>22500</v>
      </c>
      <c r="D251" s="277">
        <v>14.32</v>
      </c>
      <c r="E251" s="277">
        <v>0</v>
      </c>
      <c r="F251" s="276">
        <v>1571.2290502793296</v>
      </c>
      <c r="G251" s="276"/>
      <c r="H251" s="290"/>
      <c r="I251" s="291"/>
      <c r="J251" s="78"/>
      <c r="K251" s="78"/>
      <c r="L251" s="78"/>
      <c r="M251" s="78"/>
      <c r="N251" s="78"/>
      <c r="O251" s="78"/>
      <c r="P251" s="78"/>
      <c r="Q251" s="78"/>
      <c r="R251" s="78"/>
      <c r="S251" s="78"/>
      <c r="T251" s="78"/>
      <c r="U251" s="78"/>
      <c r="V251" s="78"/>
      <c r="W251" s="78"/>
      <c r="X251" s="78"/>
    </row>
    <row r="252" spans="1:24" ht="15" x14ac:dyDescent="0.25">
      <c r="A252" s="275" t="s">
        <v>794</v>
      </c>
      <c r="B252" s="276">
        <v>5706</v>
      </c>
      <c r="C252" s="277">
        <v>0</v>
      </c>
      <c r="D252" s="277">
        <v>0</v>
      </c>
      <c r="E252" s="277">
        <v>0</v>
      </c>
      <c r="F252" s="276"/>
      <c r="G252" s="276"/>
      <c r="H252" s="290"/>
      <c r="I252" s="291"/>
      <c r="J252" s="152"/>
      <c r="K252" s="78">
        <v>0</v>
      </c>
      <c r="L252" s="78" t="s">
        <v>1328</v>
      </c>
      <c r="M252" s="78" t="s">
        <v>1324</v>
      </c>
      <c r="N252" s="78" t="s">
        <v>1324</v>
      </c>
      <c r="O252" s="78" t="s">
        <v>686</v>
      </c>
      <c r="P252" s="78" t="s">
        <v>1331</v>
      </c>
      <c r="Q252" s="78" t="s">
        <v>687</v>
      </c>
      <c r="R252" s="78" t="s">
        <v>707</v>
      </c>
      <c r="S252" s="78" t="s">
        <v>1329</v>
      </c>
      <c r="T252" s="78">
        <v>0</v>
      </c>
      <c r="U252" s="78" t="s">
        <v>1301</v>
      </c>
      <c r="V252" s="78" t="s">
        <v>1301</v>
      </c>
      <c r="W252" s="78">
        <v>0</v>
      </c>
      <c r="X252" s="78"/>
    </row>
    <row r="253" spans="1:24" ht="15" x14ac:dyDescent="0.25">
      <c r="A253" s="275" t="s">
        <v>795</v>
      </c>
      <c r="B253" s="276">
        <v>3048</v>
      </c>
      <c r="C253" s="277">
        <v>0</v>
      </c>
      <c r="D253" s="277">
        <v>0</v>
      </c>
      <c r="E253" s="277">
        <v>0</v>
      </c>
      <c r="F253" s="276"/>
      <c r="G253" s="276"/>
      <c r="H253" s="290"/>
      <c r="I253" s="291"/>
      <c r="J253" s="152"/>
      <c r="K253" s="78">
        <v>109</v>
      </c>
      <c r="L253" s="78" t="s">
        <v>1323</v>
      </c>
      <c r="M253" s="78" t="s">
        <v>1324</v>
      </c>
      <c r="N253" s="78" t="s">
        <v>1324</v>
      </c>
      <c r="O253" s="78" t="s">
        <v>686</v>
      </c>
      <c r="P253" s="78" t="s">
        <v>1331</v>
      </c>
      <c r="Q253" s="78">
        <v>0</v>
      </c>
      <c r="R253" s="78" t="s">
        <v>1344</v>
      </c>
      <c r="S253" s="78" t="s">
        <v>1327</v>
      </c>
      <c r="T253" s="78">
        <v>0</v>
      </c>
      <c r="U253" s="78" t="s">
        <v>1301</v>
      </c>
      <c r="V253" s="78" t="s">
        <v>1301</v>
      </c>
      <c r="W253" s="78">
        <v>0</v>
      </c>
      <c r="X253" s="152"/>
    </row>
    <row r="254" spans="1:24" ht="15" x14ac:dyDescent="0.25">
      <c r="A254" s="275" t="s">
        <v>797</v>
      </c>
      <c r="B254" s="276">
        <v>19582</v>
      </c>
      <c r="C254" s="277">
        <v>0</v>
      </c>
      <c r="D254" s="277">
        <v>0</v>
      </c>
      <c r="E254" s="277">
        <v>0</v>
      </c>
      <c r="F254" s="276"/>
      <c r="G254" s="276"/>
      <c r="H254" s="290"/>
      <c r="I254" s="291"/>
      <c r="J254" s="152"/>
      <c r="K254" s="78">
        <v>0</v>
      </c>
      <c r="L254" s="78">
        <v>0</v>
      </c>
      <c r="M254" s="78">
        <v>0</v>
      </c>
      <c r="N254" s="78">
        <v>0</v>
      </c>
      <c r="O254" s="78">
        <v>0</v>
      </c>
      <c r="P254" s="78">
        <v>0</v>
      </c>
      <c r="Q254" s="78">
        <v>0</v>
      </c>
      <c r="R254" s="78">
        <v>0</v>
      </c>
      <c r="S254" s="78" t="s">
        <v>707</v>
      </c>
      <c r="T254" s="78">
        <v>0</v>
      </c>
      <c r="U254" s="78" t="s">
        <v>1301</v>
      </c>
      <c r="V254" s="78" t="s">
        <v>1301</v>
      </c>
      <c r="W254" s="78">
        <v>0</v>
      </c>
      <c r="X254" s="78"/>
    </row>
    <row r="255" spans="1:24" ht="15" x14ac:dyDescent="0.25">
      <c r="A255" s="275" t="s">
        <v>798</v>
      </c>
      <c r="B255" s="276">
        <v>2205</v>
      </c>
      <c r="C255" s="277">
        <v>0</v>
      </c>
      <c r="D255" s="277">
        <v>0</v>
      </c>
      <c r="E255" s="277">
        <v>0</v>
      </c>
      <c r="F255" s="276"/>
      <c r="G255" s="276"/>
      <c r="H255" s="290"/>
      <c r="I255" s="291"/>
      <c r="J255" s="78"/>
      <c r="K255" s="78"/>
      <c r="L255" s="78"/>
      <c r="M255" s="78"/>
      <c r="N255" s="78"/>
      <c r="O255" s="78"/>
      <c r="P255" s="78"/>
      <c r="Q255" s="78"/>
      <c r="R255" s="78"/>
      <c r="S255" s="78"/>
      <c r="T255" s="78"/>
      <c r="U255" s="78"/>
      <c r="V255" s="78"/>
      <c r="W255" s="78"/>
      <c r="X255" s="78"/>
    </row>
    <row r="256" spans="1:24" ht="15" x14ac:dyDescent="0.25">
      <c r="A256" s="275" t="s">
        <v>800</v>
      </c>
      <c r="B256" s="276">
        <v>297</v>
      </c>
      <c r="C256" s="277">
        <v>0</v>
      </c>
      <c r="D256" s="277">
        <v>0</v>
      </c>
      <c r="E256" s="277">
        <v>0</v>
      </c>
      <c r="F256" s="276"/>
      <c r="G256" s="276"/>
      <c r="H256" s="290"/>
      <c r="I256" s="291"/>
      <c r="J256" s="78"/>
      <c r="K256" s="78"/>
      <c r="L256" s="78"/>
      <c r="M256" s="78"/>
      <c r="N256" s="78"/>
      <c r="O256" s="78"/>
      <c r="P256" s="78"/>
      <c r="Q256" s="78"/>
      <c r="R256" s="78"/>
      <c r="S256" s="78"/>
      <c r="T256" s="78"/>
      <c r="U256" s="78"/>
      <c r="V256" s="78"/>
      <c r="W256" s="78"/>
      <c r="X256" s="78"/>
    </row>
    <row r="257" spans="1:24" ht="15" x14ac:dyDescent="0.25">
      <c r="A257" s="275" t="s">
        <v>801</v>
      </c>
      <c r="B257" s="276">
        <v>268</v>
      </c>
      <c r="C257" s="277">
        <v>0</v>
      </c>
      <c r="D257" s="277">
        <v>0</v>
      </c>
      <c r="E257" s="277">
        <v>0</v>
      </c>
      <c r="F257" s="276"/>
      <c r="G257" s="276"/>
      <c r="H257" s="290"/>
      <c r="I257" s="291"/>
      <c r="J257" s="78"/>
      <c r="K257" s="78"/>
      <c r="L257" s="78"/>
      <c r="M257" s="78"/>
      <c r="N257" s="78"/>
      <c r="O257" s="78"/>
      <c r="P257" s="78"/>
      <c r="Q257" s="78"/>
      <c r="R257" s="78"/>
      <c r="S257" s="78"/>
      <c r="T257" s="78"/>
      <c r="U257" s="78"/>
      <c r="V257" s="78"/>
      <c r="W257" s="78"/>
      <c r="X257" s="78"/>
    </row>
    <row r="258" spans="1:24" ht="15" x14ac:dyDescent="0.25">
      <c r="A258" s="275" t="s">
        <v>805</v>
      </c>
      <c r="B258" s="276">
        <v>89</v>
      </c>
      <c r="C258" s="277">
        <v>0</v>
      </c>
      <c r="D258" s="277">
        <v>0</v>
      </c>
      <c r="E258" s="277">
        <v>0</v>
      </c>
      <c r="F258" s="276"/>
      <c r="G258" s="276"/>
      <c r="H258" s="290"/>
      <c r="I258" s="291"/>
      <c r="J258" s="78"/>
      <c r="K258" s="78"/>
      <c r="L258" s="78"/>
      <c r="M258" s="78"/>
      <c r="N258" s="78"/>
      <c r="O258" s="78"/>
      <c r="P258" s="78"/>
      <c r="Q258" s="78"/>
      <c r="R258" s="78"/>
      <c r="S258" s="78"/>
      <c r="T258" s="78"/>
      <c r="U258" s="78"/>
      <c r="V258" s="78"/>
      <c r="W258" s="78"/>
      <c r="X258" s="78"/>
    </row>
    <row r="259" spans="1:24" ht="15" x14ac:dyDescent="0.25">
      <c r="A259" s="275" t="s">
        <v>806</v>
      </c>
      <c r="B259" s="276">
        <v>207</v>
      </c>
      <c r="C259" s="277">
        <v>0</v>
      </c>
      <c r="D259" s="277">
        <v>0</v>
      </c>
      <c r="E259" s="277">
        <v>0</v>
      </c>
      <c r="F259" s="276"/>
      <c r="G259" s="276"/>
      <c r="H259" s="290"/>
      <c r="I259" s="291"/>
      <c r="J259" s="78"/>
      <c r="K259" s="78"/>
      <c r="L259" s="78"/>
      <c r="M259" s="78"/>
      <c r="N259" s="78"/>
      <c r="O259" s="78"/>
      <c r="P259" s="78"/>
      <c r="Q259" s="78"/>
      <c r="R259" s="78"/>
      <c r="S259" s="78"/>
      <c r="T259" s="78"/>
      <c r="U259" s="78"/>
      <c r="V259" s="78"/>
      <c r="W259" s="78"/>
      <c r="X259" s="78"/>
    </row>
    <row r="260" spans="1:24" ht="15" x14ac:dyDescent="0.25">
      <c r="A260" s="275" t="s">
        <v>807</v>
      </c>
      <c r="B260" s="276">
        <v>1856</v>
      </c>
      <c r="C260" s="277">
        <v>0</v>
      </c>
      <c r="D260" s="277">
        <v>0</v>
      </c>
      <c r="E260" s="277">
        <v>0</v>
      </c>
      <c r="F260" s="276"/>
      <c r="G260" s="276"/>
      <c r="H260" s="290"/>
      <c r="I260" s="291"/>
      <c r="J260" s="78"/>
      <c r="K260" s="78"/>
      <c r="L260" s="78"/>
      <c r="M260" s="78"/>
      <c r="N260" s="78"/>
      <c r="O260" s="78"/>
      <c r="P260" s="78"/>
      <c r="Q260" s="78"/>
      <c r="R260" s="78"/>
      <c r="S260" s="78"/>
      <c r="T260" s="78"/>
      <c r="U260" s="78"/>
      <c r="V260" s="78"/>
      <c r="W260" s="78"/>
      <c r="X260" s="78"/>
    </row>
    <row r="261" spans="1:24" ht="15" x14ac:dyDescent="0.25">
      <c r="A261" s="275" t="s">
        <v>810</v>
      </c>
      <c r="B261" s="276">
        <v>5760</v>
      </c>
      <c r="C261" s="277">
        <v>0</v>
      </c>
      <c r="D261" s="277">
        <v>0</v>
      </c>
      <c r="E261" s="277">
        <v>0</v>
      </c>
      <c r="F261" s="276"/>
      <c r="G261" s="276"/>
      <c r="H261" s="290"/>
      <c r="I261" s="291"/>
      <c r="J261" s="78"/>
      <c r="K261" s="78"/>
      <c r="L261" s="78"/>
      <c r="M261" s="78"/>
      <c r="N261" s="78"/>
      <c r="O261" s="78"/>
      <c r="P261" s="78"/>
      <c r="Q261" s="78"/>
      <c r="R261" s="78"/>
      <c r="S261" s="78"/>
      <c r="T261" s="78"/>
      <c r="U261" s="78"/>
      <c r="V261" s="78"/>
      <c r="W261" s="78"/>
      <c r="X261" s="78"/>
    </row>
    <row r="262" spans="1:24" ht="15" x14ac:dyDescent="0.25">
      <c r="A262" s="275" t="s">
        <v>811</v>
      </c>
      <c r="B262" s="276">
        <v>113</v>
      </c>
      <c r="C262" s="277">
        <v>0</v>
      </c>
      <c r="D262" s="277">
        <v>0</v>
      </c>
      <c r="E262" s="277">
        <v>0</v>
      </c>
      <c r="F262" s="276"/>
      <c r="G262" s="276"/>
      <c r="H262" s="290"/>
      <c r="I262" s="291"/>
      <c r="J262" s="152"/>
      <c r="K262" s="78">
        <v>0</v>
      </c>
      <c r="L262" s="78">
        <v>0</v>
      </c>
      <c r="M262" s="78">
        <v>0</v>
      </c>
      <c r="N262" s="78">
        <v>0</v>
      </c>
      <c r="O262" s="78">
        <v>0</v>
      </c>
      <c r="P262" s="78">
        <v>0</v>
      </c>
      <c r="Q262" s="78">
        <v>0</v>
      </c>
      <c r="R262" s="78">
        <v>0</v>
      </c>
      <c r="S262" s="78" t="s">
        <v>1346</v>
      </c>
      <c r="T262" s="78">
        <v>0</v>
      </c>
      <c r="U262" s="78" t="s">
        <v>1301</v>
      </c>
      <c r="V262" s="78" t="s">
        <v>1301</v>
      </c>
      <c r="W262" s="78">
        <v>0</v>
      </c>
      <c r="X262" s="78"/>
    </row>
    <row r="263" spans="1:24" ht="15" x14ac:dyDescent="0.25">
      <c r="A263" s="275" t="s">
        <v>812</v>
      </c>
      <c r="B263" s="276">
        <v>3563</v>
      </c>
      <c r="C263" s="277">
        <v>0</v>
      </c>
      <c r="D263" s="277">
        <v>0</v>
      </c>
      <c r="E263" s="277">
        <v>0</v>
      </c>
      <c r="F263" s="276"/>
      <c r="G263" s="276"/>
      <c r="H263" s="290"/>
      <c r="I263" s="291"/>
      <c r="J263" s="78"/>
      <c r="K263" s="78"/>
      <c r="L263" s="78"/>
      <c r="M263" s="78"/>
      <c r="N263" s="78"/>
      <c r="O263" s="78"/>
      <c r="P263" s="78"/>
      <c r="Q263" s="78"/>
      <c r="R263" s="78"/>
      <c r="S263" s="78"/>
      <c r="T263" s="78"/>
      <c r="U263" s="78"/>
      <c r="V263" s="78"/>
      <c r="W263" s="78"/>
      <c r="X263" s="78"/>
    </row>
    <row r="264" spans="1:24" ht="15" x14ac:dyDescent="0.25">
      <c r="A264" s="275" t="s">
        <v>813</v>
      </c>
      <c r="B264" s="276">
        <v>820</v>
      </c>
      <c r="C264" s="277">
        <v>0</v>
      </c>
      <c r="D264" s="277">
        <v>0</v>
      </c>
      <c r="E264" s="277">
        <v>0</v>
      </c>
      <c r="F264" s="276"/>
      <c r="G264" s="276"/>
      <c r="H264" s="290"/>
      <c r="I264" s="291"/>
      <c r="J264" s="78"/>
      <c r="K264" s="78"/>
      <c r="L264" s="78"/>
      <c r="M264" s="78"/>
      <c r="N264" s="78"/>
      <c r="O264" s="78"/>
      <c r="P264" s="78"/>
      <c r="Q264" s="78"/>
      <c r="R264" s="78"/>
      <c r="S264" s="78"/>
      <c r="T264" s="78"/>
      <c r="U264" s="78"/>
      <c r="V264" s="78"/>
      <c r="W264" s="78"/>
      <c r="X264" s="78"/>
    </row>
    <row r="265" spans="1:24" ht="15" x14ac:dyDescent="0.25">
      <c r="A265" s="275" t="s">
        <v>814</v>
      </c>
      <c r="B265" s="276">
        <v>1352</v>
      </c>
      <c r="C265" s="277">
        <v>16959.599999999999</v>
      </c>
      <c r="D265" s="277">
        <v>24.55</v>
      </c>
      <c r="E265" s="277">
        <v>0</v>
      </c>
      <c r="F265" s="276">
        <v>690.81873727087566</v>
      </c>
      <c r="G265" s="276"/>
      <c r="H265" s="290"/>
      <c r="I265" s="291"/>
      <c r="J265" s="78"/>
      <c r="K265" s="78"/>
      <c r="L265" s="78"/>
      <c r="M265" s="78"/>
      <c r="N265" s="78"/>
      <c r="O265" s="78"/>
      <c r="P265" s="78"/>
      <c r="Q265" s="78"/>
      <c r="R265" s="78"/>
      <c r="S265" s="78"/>
      <c r="T265" s="78"/>
      <c r="U265" s="78"/>
      <c r="V265" s="78"/>
      <c r="W265" s="78"/>
      <c r="X265" s="78"/>
    </row>
    <row r="266" spans="1:24" ht="15" x14ac:dyDescent="0.25">
      <c r="A266" s="275" t="s">
        <v>815</v>
      </c>
      <c r="B266" s="276">
        <v>837</v>
      </c>
      <c r="C266" s="277">
        <v>2916</v>
      </c>
      <c r="D266" s="277">
        <v>5</v>
      </c>
      <c r="E266" s="277">
        <v>0</v>
      </c>
      <c r="F266" s="276">
        <v>583.20000000000005</v>
      </c>
      <c r="G266" s="276"/>
      <c r="H266" s="290"/>
      <c r="I266" s="291"/>
      <c r="J266" s="78"/>
      <c r="K266" s="78"/>
      <c r="L266" s="78"/>
      <c r="M266" s="78"/>
      <c r="N266" s="78"/>
      <c r="O266" s="78"/>
      <c r="P266" s="78"/>
      <c r="Q266" s="78"/>
      <c r="R266" s="78"/>
      <c r="S266" s="78"/>
      <c r="T266" s="78"/>
      <c r="U266" s="78"/>
      <c r="V266" s="78"/>
      <c r="W266" s="78"/>
      <c r="X266" s="78"/>
    </row>
    <row r="267" spans="1:24" ht="15" x14ac:dyDescent="0.25">
      <c r="A267" s="275" t="s">
        <v>173</v>
      </c>
      <c r="B267" s="276">
        <v>871</v>
      </c>
      <c r="C267" s="277">
        <v>3985</v>
      </c>
      <c r="D267" s="277">
        <v>12</v>
      </c>
      <c r="E267" s="277">
        <v>0</v>
      </c>
      <c r="F267" s="276">
        <v>332.08333333333331</v>
      </c>
      <c r="G267" s="276"/>
      <c r="H267" s="290"/>
      <c r="I267" s="291"/>
      <c r="J267" s="78"/>
      <c r="K267" s="78"/>
      <c r="L267" s="78"/>
      <c r="M267" s="78"/>
      <c r="N267" s="78"/>
      <c r="O267" s="78"/>
      <c r="P267" s="78"/>
      <c r="Q267" s="78"/>
      <c r="R267" s="78"/>
      <c r="S267" s="78"/>
      <c r="T267" s="78"/>
      <c r="U267" s="78"/>
      <c r="V267" s="78"/>
      <c r="W267" s="78"/>
      <c r="X267" s="78"/>
    </row>
    <row r="268" spans="1:24" ht="15" x14ac:dyDescent="0.25">
      <c r="A268" s="275" t="s">
        <v>818</v>
      </c>
      <c r="B268" s="276">
        <v>8639</v>
      </c>
      <c r="C268" s="277">
        <v>0</v>
      </c>
      <c r="D268" s="277">
        <v>0</v>
      </c>
      <c r="E268" s="277">
        <v>0</v>
      </c>
      <c r="F268" s="276"/>
      <c r="G268" s="276"/>
      <c r="H268" s="290"/>
      <c r="I268" s="291"/>
      <c r="J268" s="152"/>
      <c r="K268" s="78">
        <v>0</v>
      </c>
      <c r="L268" s="78" t="s">
        <v>1323</v>
      </c>
      <c r="M268" s="78" t="s">
        <v>661</v>
      </c>
      <c r="N268" s="78">
        <v>0</v>
      </c>
      <c r="O268" s="78">
        <v>0</v>
      </c>
      <c r="P268" s="78">
        <v>0</v>
      </c>
      <c r="Q268" s="78" t="s">
        <v>686</v>
      </c>
      <c r="R268" s="78" t="s">
        <v>1326</v>
      </c>
      <c r="S268" s="78" t="s">
        <v>1327</v>
      </c>
      <c r="T268" s="78" t="s">
        <v>1355</v>
      </c>
      <c r="U268" s="78" t="s">
        <v>1301</v>
      </c>
      <c r="V268" s="78" t="s">
        <v>1301</v>
      </c>
      <c r="W268" s="78">
        <v>0</v>
      </c>
      <c r="X268" s="78"/>
    </row>
    <row r="269" spans="1:24" ht="15" x14ac:dyDescent="0.25">
      <c r="A269" s="275" t="s">
        <v>820</v>
      </c>
      <c r="B269" s="276">
        <v>413</v>
      </c>
      <c r="C269" s="277">
        <v>0</v>
      </c>
      <c r="D269" s="277">
        <v>0</v>
      </c>
      <c r="E269" s="277">
        <v>0</v>
      </c>
      <c r="F269" s="276"/>
      <c r="G269" s="276"/>
      <c r="H269" s="290"/>
      <c r="I269" s="291"/>
      <c r="J269" s="152"/>
      <c r="K269" s="78">
        <v>0</v>
      </c>
      <c r="L269" s="78">
        <v>0</v>
      </c>
      <c r="M269" s="78">
        <v>0</v>
      </c>
      <c r="N269" s="78">
        <v>0</v>
      </c>
      <c r="O269" s="78">
        <v>0</v>
      </c>
      <c r="P269" s="78">
        <v>0</v>
      </c>
      <c r="Q269" s="78">
        <v>0</v>
      </c>
      <c r="R269" s="78">
        <v>0</v>
      </c>
      <c r="S269" s="78" t="s">
        <v>1329</v>
      </c>
      <c r="T269" s="78">
        <v>0</v>
      </c>
      <c r="U269" s="78" t="s">
        <v>1301</v>
      </c>
      <c r="V269" s="78" t="s">
        <v>1301</v>
      </c>
      <c r="W269" s="78">
        <v>0</v>
      </c>
      <c r="X269" s="78"/>
    </row>
    <row r="270" spans="1:24" ht="15" x14ac:dyDescent="0.25">
      <c r="A270" s="275" t="s">
        <v>821</v>
      </c>
      <c r="B270" s="276">
        <v>204</v>
      </c>
      <c r="C270" s="277">
        <v>0</v>
      </c>
      <c r="D270" s="277">
        <v>0</v>
      </c>
      <c r="E270" s="277">
        <v>0</v>
      </c>
      <c r="F270" s="276"/>
      <c r="G270" s="276"/>
      <c r="H270" s="290"/>
      <c r="I270" s="291"/>
      <c r="J270" s="78"/>
      <c r="K270" s="78"/>
      <c r="L270" s="78"/>
      <c r="M270" s="78"/>
      <c r="N270" s="78"/>
      <c r="O270" s="78"/>
      <c r="P270" s="78"/>
      <c r="Q270" s="78"/>
      <c r="R270" s="78"/>
      <c r="S270" s="78"/>
      <c r="T270" s="78"/>
      <c r="U270" s="78"/>
      <c r="V270" s="78"/>
      <c r="W270" s="78"/>
      <c r="X270" s="78"/>
    </row>
    <row r="271" spans="1:24" ht="15" x14ac:dyDescent="0.25">
      <c r="A271" s="275" t="s">
        <v>822</v>
      </c>
      <c r="B271" s="276">
        <v>891</v>
      </c>
      <c r="C271" s="277">
        <v>0</v>
      </c>
      <c r="D271" s="277">
        <v>0</v>
      </c>
      <c r="E271" s="277">
        <v>0</v>
      </c>
      <c r="F271" s="276"/>
      <c r="G271" s="276"/>
      <c r="H271" s="290"/>
      <c r="I271" s="291"/>
      <c r="J271" s="78"/>
      <c r="K271" s="78"/>
      <c r="L271" s="78"/>
      <c r="M271" s="78"/>
      <c r="N271" s="78"/>
      <c r="O271" s="78"/>
      <c r="P271" s="78"/>
      <c r="Q271" s="78"/>
      <c r="R271" s="78"/>
      <c r="S271" s="78"/>
      <c r="T271" s="78"/>
      <c r="U271" s="78"/>
      <c r="V271" s="78"/>
      <c r="W271" s="78"/>
      <c r="X271" s="78"/>
    </row>
    <row r="272" spans="1:24" ht="15" x14ac:dyDescent="0.25">
      <c r="A272" s="275" t="s">
        <v>824</v>
      </c>
      <c r="B272" s="276">
        <v>91</v>
      </c>
      <c r="C272" s="277">
        <v>0</v>
      </c>
      <c r="D272" s="277">
        <v>0</v>
      </c>
      <c r="E272" s="277">
        <v>0</v>
      </c>
      <c r="F272" s="276"/>
      <c r="G272" s="276"/>
      <c r="H272" s="290"/>
      <c r="I272" s="291"/>
      <c r="J272" s="152"/>
      <c r="K272" s="78">
        <v>0</v>
      </c>
      <c r="L272" s="78">
        <v>0</v>
      </c>
      <c r="M272" s="78">
        <v>0</v>
      </c>
      <c r="N272" s="78">
        <v>0</v>
      </c>
      <c r="O272" s="78">
        <v>0</v>
      </c>
      <c r="P272" s="78">
        <v>0</v>
      </c>
      <c r="Q272" s="78">
        <v>0</v>
      </c>
      <c r="R272" s="78">
        <v>0</v>
      </c>
      <c r="S272" s="78">
        <v>0</v>
      </c>
      <c r="T272" s="78">
        <v>0</v>
      </c>
      <c r="U272" s="78" t="s">
        <v>1301</v>
      </c>
      <c r="V272" s="78" t="s">
        <v>1301</v>
      </c>
      <c r="W272" s="78">
        <v>0</v>
      </c>
      <c r="X272" s="78"/>
    </row>
    <row r="273" spans="1:24" ht="15" x14ac:dyDescent="0.25">
      <c r="A273" s="275" t="s">
        <v>826</v>
      </c>
      <c r="B273" s="276">
        <v>294</v>
      </c>
      <c r="C273" s="277">
        <v>0</v>
      </c>
      <c r="D273" s="277">
        <v>0</v>
      </c>
      <c r="E273" s="277">
        <v>0</v>
      </c>
      <c r="F273" s="276"/>
      <c r="G273" s="276"/>
      <c r="H273" s="290"/>
      <c r="I273" s="291"/>
      <c r="J273" s="152"/>
      <c r="K273" s="78">
        <v>0</v>
      </c>
      <c r="L273" s="78">
        <v>0</v>
      </c>
      <c r="M273" s="78">
        <v>0</v>
      </c>
      <c r="N273" s="78">
        <v>0</v>
      </c>
      <c r="O273" s="78">
        <v>0</v>
      </c>
      <c r="P273" s="78">
        <v>0</v>
      </c>
      <c r="Q273" s="78">
        <v>0</v>
      </c>
      <c r="R273" s="78">
        <v>0</v>
      </c>
      <c r="S273" s="78" t="s">
        <v>1346</v>
      </c>
      <c r="T273" s="78">
        <v>0</v>
      </c>
      <c r="U273" s="78" t="s">
        <v>1301</v>
      </c>
      <c r="V273" s="78" t="s">
        <v>1301</v>
      </c>
      <c r="W273" s="78">
        <v>0</v>
      </c>
      <c r="X273" s="78"/>
    </row>
    <row r="274" spans="1:24" ht="15" x14ac:dyDescent="0.25">
      <c r="A274" s="275" t="s">
        <v>827</v>
      </c>
      <c r="B274" s="276">
        <v>1669</v>
      </c>
      <c r="C274" s="277">
        <v>0</v>
      </c>
      <c r="D274" s="277">
        <v>0</v>
      </c>
      <c r="E274" s="277">
        <v>0</v>
      </c>
      <c r="F274" s="276"/>
      <c r="G274" s="276"/>
      <c r="H274" s="290"/>
      <c r="I274" s="291"/>
      <c r="J274" s="152"/>
      <c r="K274" s="78">
        <v>0</v>
      </c>
      <c r="L274" s="78">
        <v>0</v>
      </c>
      <c r="M274" s="78">
        <v>0</v>
      </c>
      <c r="N274" s="78">
        <v>0</v>
      </c>
      <c r="O274" s="78">
        <v>0</v>
      </c>
      <c r="P274" s="78">
        <v>0</v>
      </c>
      <c r="Q274" s="78">
        <v>0</v>
      </c>
      <c r="R274" s="78">
        <v>0</v>
      </c>
      <c r="S274" s="78" t="s">
        <v>1346</v>
      </c>
      <c r="T274" s="78">
        <v>0</v>
      </c>
      <c r="U274" s="78" t="s">
        <v>1301</v>
      </c>
      <c r="V274" s="78" t="s">
        <v>1301</v>
      </c>
      <c r="W274" s="78">
        <v>0</v>
      </c>
      <c r="X274" s="78"/>
    </row>
    <row r="275" spans="1:24" ht="15" x14ac:dyDescent="0.25">
      <c r="A275" s="275" t="s">
        <v>829</v>
      </c>
      <c r="B275" s="276">
        <v>836</v>
      </c>
      <c r="C275" s="277">
        <v>0</v>
      </c>
      <c r="D275" s="277">
        <v>0</v>
      </c>
      <c r="E275" s="277">
        <v>0</v>
      </c>
      <c r="F275" s="276"/>
      <c r="G275" s="276"/>
      <c r="H275" s="290"/>
      <c r="I275" s="291"/>
      <c r="J275" s="152"/>
      <c r="K275" s="78">
        <v>0</v>
      </c>
      <c r="L275" s="78">
        <v>0</v>
      </c>
      <c r="M275" s="78">
        <v>0</v>
      </c>
      <c r="N275" s="78">
        <v>0</v>
      </c>
      <c r="O275" s="78">
        <v>0</v>
      </c>
      <c r="P275" s="78">
        <v>0</v>
      </c>
      <c r="Q275" s="78">
        <v>0</v>
      </c>
      <c r="R275" s="78">
        <v>0</v>
      </c>
      <c r="S275" s="78" t="s">
        <v>1346</v>
      </c>
      <c r="T275" s="78">
        <v>0</v>
      </c>
      <c r="U275" s="78" t="s">
        <v>1301</v>
      </c>
      <c r="V275" s="78" t="s">
        <v>1301</v>
      </c>
      <c r="W275" s="78">
        <v>0</v>
      </c>
      <c r="X275" s="78"/>
    </row>
    <row r="276" spans="1:24" ht="15" x14ac:dyDescent="0.25">
      <c r="A276" s="275" t="s">
        <v>830</v>
      </c>
      <c r="B276" s="276">
        <v>960</v>
      </c>
      <c r="C276" s="277">
        <v>0</v>
      </c>
      <c r="D276" s="277">
        <v>0</v>
      </c>
      <c r="E276" s="277">
        <v>0</v>
      </c>
      <c r="F276" s="276"/>
      <c r="G276" s="276"/>
      <c r="H276" s="290"/>
      <c r="I276" s="291"/>
      <c r="J276" s="78"/>
      <c r="K276" s="78"/>
      <c r="L276" s="78"/>
      <c r="M276" s="78"/>
      <c r="N276" s="78"/>
      <c r="O276" s="78"/>
      <c r="P276" s="78"/>
      <c r="Q276" s="78"/>
      <c r="R276" s="78"/>
      <c r="S276" s="78"/>
      <c r="T276" s="78"/>
      <c r="U276" s="78"/>
      <c r="V276" s="78"/>
      <c r="W276" s="78"/>
      <c r="X276" s="78"/>
    </row>
    <row r="277" spans="1:24" ht="15" x14ac:dyDescent="0.25">
      <c r="A277" s="275" t="s">
        <v>832</v>
      </c>
      <c r="B277" s="276">
        <v>399</v>
      </c>
      <c r="C277" s="277">
        <v>0</v>
      </c>
      <c r="D277" s="277">
        <v>0</v>
      </c>
      <c r="E277" s="277">
        <v>0</v>
      </c>
      <c r="F277" s="276"/>
      <c r="G277" s="276"/>
      <c r="H277" s="290"/>
      <c r="I277" s="291"/>
      <c r="J277" s="152"/>
      <c r="K277" s="78">
        <v>0</v>
      </c>
      <c r="L277" s="78">
        <v>0</v>
      </c>
      <c r="M277" s="78">
        <v>0</v>
      </c>
      <c r="N277" s="78">
        <v>0</v>
      </c>
      <c r="O277" s="78">
        <v>0</v>
      </c>
      <c r="P277" s="78">
        <v>0</v>
      </c>
      <c r="Q277" s="78">
        <v>0</v>
      </c>
      <c r="R277" s="78">
        <v>0</v>
      </c>
      <c r="S277" s="78" t="s">
        <v>1346</v>
      </c>
      <c r="T277" s="78">
        <v>0</v>
      </c>
      <c r="U277" s="78">
        <v>200</v>
      </c>
      <c r="V277" s="78">
        <v>90</v>
      </c>
      <c r="W277" s="78">
        <v>0</v>
      </c>
      <c r="X277" s="78"/>
    </row>
    <row r="278" spans="1:24" ht="15" x14ac:dyDescent="0.25">
      <c r="A278" s="275" t="s">
        <v>835</v>
      </c>
      <c r="B278" s="276">
        <v>276</v>
      </c>
      <c r="C278" s="277">
        <v>0</v>
      </c>
      <c r="D278" s="277">
        <v>0</v>
      </c>
      <c r="E278" s="277">
        <v>0</v>
      </c>
      <c r="F278" s="276"/>
      <c r="G278" s="276"/>
      <c r="H278" s="290"/>
      <c r="I278" s="291"/>
      <c r="J278" s="78"/>
      <c r="K278" s="78"/>
      <c r="L278" s="78"/>
      <c r="M278" s="78"/>
      <c r="N278" s="78"/>
      <c r="O278" s="78"/>
      <c r="P278" s="78"/>
      <c r="Q278" s="78"/>
      <c r="R278" s="78"/>
      <c r="S278" s="78"/>
      <c r="T278" s="78"/>
      <c r="U278" s="78"/>
      <c r="V278" s="78"/>
      <c r="W278" s="78"/>
      <c r="X278" s="78"/>
    </row>
    <row r="279" spans="1:24" ht="15" x14ac:dyDescent="0.25">
      <c r="A279" s="275" t="s">
        <v>836</v>
      </c>
      <c r="B279" s="276">
        <v>192</v>
      </c>
      <c r="C279" s="277">
        <v>0</v>
      </c>
      <c r="D279" s="277">
        <v>0</v>
      </c>
      <c r="E279" s="277">
        <v>0</v>
      </c>
      <c r="F279" s="276"/>
      <c r="G279" s="276"/>
      <c r="H279" s="290"/>
      <c r="I279" s="291"/>
      <c r="J279" s="152"/>
      <c r="K279" s="78">
        <v>0</v>
      </c>
      <c r="L279" s="78">
        <v>0</v>
      </c>
      <c r="M279" s="78">
        <v>0</v>
      </c>
      <c r="N279" s="78">
        <v>0</v>
      </c>
      <c r="O279" s="78">
        <v>0</v>
      </c>
      <c r="P279" s="78">
        <v>0</v>
      </c>
      <c r="Q279" s="78">
        <v>0</v>
      </c>
      <c r="R279" s="78">
        <v>0</v>
      </c>
      <c r="S279" s="78" t="s">
        <v>1346</v>
      </c>
      <c r="T279" s="78">
        <v>0</v>
      </c>
      <c r="U279" s="78" t="s">
        <v>1301</v>
      </c>
      <c r="V279" s="78" t="s">
        <v>1301</v>
      </c>
      <c r="W279" s="78">
        <v>0</v>
      </c>
      <c r="X279" s="78"/>
    </row>
    <row r="280" spans="1:24" ht="15" x14ac:dyDescent="0.25">
      <c r="A280" s="275" t="s">
        <v>837</v>
      </c>
      <c r="B280" s="276">
        <v>4488</v>
      </c>
      <c r="C280" s="277">
        <v>0</v>
      </c>
      <c r="D280" s="277">
        <v>0</v>
      </c>
      <c r="E280" s="277">
        <v>0</v>
      </c>
      <c r="F280" s="276"/>
      <c r="G280" s="276"/>
      <c r="H280" s="290"/>
      <c r="I280" s="291"/>
      <c r="J280" s="152"/>
      <c r="K280" s="78">
        <v>0</v>
      </c>
      <c r="L280" s="78" t="s">
        <v>1328</v>
      </c>
      <c r="M280" s="78" t="s">
        <v>661</v>
      </c>
      <c r="N280" s="78" t="s">
        <v>1324</v>
      </c>
      <c r="O280" s="78" t="s">
        <v>686</v>
      </c>
      <c r="P280" s="78">
        <v>0</v>
      </c>
      <c r="Q280" s="78" t="s">
        <v>686</v>
      </c>
      <c r="R280" s="78" t="s">
        <v>1326</v>
      </c>
      <c r="S280" s="78" t="s">
        <v>1327</v>
      </c>
      <c r="T280" s="78" t="s">
        <v>1359</v>
      </c>
      <c r="U280" s="78">
        <v>1691</v>
      </c>
      <c r="V280" s="78">
        <v>5</v>
      </c>
      <c r="W280" s="78">
        <v>0</v>
      </c>
      <c r="X280" s="78"/>
    </row>
    <row r="281" spans="1:24" ht="15" x14ac:dyDescent="0.25">
      <c r="A281" s="275" t="s">
        <v>838</v>
      </c>
      <c r="B281" s="276">
        <v>189</v>
      </c>
      <c r="C281" s="277">
        <v>0</v>
      </c>
      <c r="D281" s="277">
        <v>0</v>
      </c>
      <c r="E281" s="277">
        <v>0</v>
      </c>
      <c r="F281" s="276"/>
      <c r="G281" s="276"/>
      <c r="H281" s="290"/>
      <c r="I281" s="291"/>
      <c r="J281" s="152"/>
      <c r="K281" s="78">
        <v>0</v>
      </c>
      <c r="L281" s="78">
        <v>0</v>
      </c>
      <c r="M281" s="78">
        <v>0</v>
      </c>
      <c r="N281" s="78">
        <v>0</v>
      </c>
      <c r="O281" s="78">
        <v>0</v>
      </c>
      <c r="P281" s="78">
        <v>0</v>
      </c>
      <c r="Q281" s="78">
        <v>0</v>
      </c>
      <c r="R281" s="78">
        <v>0</v>
      </c>
      <c r="S281" s="78" t="s">
        <v>1346</v>
      </c>
      <c r="T281" s="78">
        <v>0</v>
      </c>
      <c r="U281" s="78" t="s">
        <v>1301</v>
      </c>
      <c r="V281" s="78" t="s">
        <v>1301</v>
      </c>
      <c r="W281" s="78">
        <v>0</v>
      </c>
      <c r="X281" s="78"/>
    </row>
    <row r="282" spans="1:24" ht="15" x14ac:dyDescent="0.25">
      <c r="A282" s="275" t="s">
        <v>178</v>
      </c>
      <c r="B282" s="276">
        <v>10944</v>
      </c>
      <c r="C282" s="277">
        <v>0</v>
      </c>
      <c r="D282" s="277">
        <v>0</v>
      </c>
      <c r="E282" s="277">
        <v>0</v>
      </c>
      <c r="F282" s="276"/>
      <c r="G282" s="276"/>
      <c r="H282" s="290"/>
      <c r="I282" s="291"/>
      <c r="J282" s="152"/>
      <c r="K282" s="78">
        <v>0</v>
      </c>
      <c r="L282" s="78" t="s">
        <v>1328</v>
      </c>
      <c r="M282" s="78" t="s">
        <v>1324</v>
      </c>
      <c r="N282" s="78" t="s">
        <v>1324</v>
      </c>
      <c r="O282" s="78" t="s">
        <v>686</v>
      </c>
      <c r="P282" s="78" t="s">
        <v>1331</v>
      </c>
      <c r="Q282" s="78" t="s">
        <v>687</v>
      </c>
      <c r="R282" s="78" t="s">
        <v>1344</v>
      </c>
      <c r="S282" s="78" t="s">
        <v>1341</v>
      </c>
      <c r="T282" s="78">
        <v>0</v>
      </c>
      <c r="U282" s="78">
        <v>3068</v>
      </c>
      <c r="V282" s="78">
        <v>75</v>
      </c>
      <c r="W282" s="78" t="s">
        <v>1330</v>
      </c>
      <c r="X282" s="78"/>
    </row>
    <row r="283" spans="1:24" ht="15" x14ac:dyDescent="0.25">
      <c r="A283" s="275" t="s">
        <v>841</v>
      </c>
      <c r="B283" s="276">
        <v>232</v>
      </c>
      <c r="C283" s="277">
        <v>0</v>
      </c>
      <c r="D283" s="277">
        <v>0</v>
      </c>
      <c r="E283" s="277">
        <v>0</v>
      </c>
      <c r="F283" s="276"/>
      <c r="G283" s="276"/>
      <c r="H283" s="290"/>
      <c r="I283" s="291"/>
      <c r="J283" s="78"/>
      <c r="K283" s="78"/>
      <c r="L283" s="78"/>
      <c r="M283" s="78"/>
      <c r="N283" s="78"/>
      <c r="O283" s="78"/>
      <c r="P283" s="78"/>
      <c r="Q283" s="78"/>
      <c r="R283" s="78"/>
      <c r="S283" s="78"/>
      <c r="T283" s="78"/>
      <c r="U283" s="78"/>
      <c r="V283" s="78"/>
      <c r="W283" s="78"/>
      <c r="X283" s="78"/>
    </row>
    <row r="284" spans="1:24" ht="15" x14ac:dyDescent="0.25">
      <c r="A284" s="275" t="s">
        <v>842</v>
      </c>
      <c r="B284" s="276">
        <v>866</v>
      </c>
      <c r="C284" s="277">
        <v>0</v>
      </c>
      <c r="D284" s="277">
        <v>0</v>
      </c>
      <c r="E284" s="277">
        <v>0</v>
      </c>
      <c r="F284" s="276"/>
      <c r="G284" s="276"/>
      <c r="H284" s="290"/>
      <c r="I284" s="291"/>
      <c r="J284" s="78"/>
      <c r="K284" s="78"/>
      <c r="L284" s="78"/>
      <c r="M284" s="78"/>
      <c r="N284" s="78"/>
      <c r="O284" s="78"/>
      <c r="P284" s="78"/>
      <c r="Q284" s="78"/>
      <c r="R284" s="78"/>
      <c r="S284" s="78"/>
      <c r="T284" s="78"/>
      <c r="U284" s="78"/>
      <c r="V284" s="78"/>
      <c r="W284" s="78"/>
      <c r="X284" s="78"/>
    </row>
    <row r="285" spans="1:24" ht="15" x14ac:dyDescent="0.25">
      <c r="A285" s="275" t="s">
        <v>843</v>
      </c>
      <c r="B285" s="276">
        <v>1586</v>
      </c>
      <c r="C285" s="277">
        <v>0</v>
      </c>
      <c r="D285" s="277">
        <v>0</v>
      </c>
      <c r="E285" s="277">
        <v>0</v>
      </c>
      <c r="F285" s="276"/>
      <c r="G285" s="276"/>
      <c r="H285" s="290"/>
      <c r="I285" s="291"/>
      <c r="J285" s="78"/>
      <c r="K285" s="78"/>
      <c r="L285" s="78"/>
      <c r="M285" s="78"/>
      <c r="N285" s="78"/>
      <c r="O285" s="78"/>
      <c r="P285" s="78"/>
      <c r="Q285" s="78"/>
      <c r="R285" s="78"/>
      <c r="S285" s="78"/>
      <c r="T285" s="78"/>
      <c r="U285" s="78"/>
      <c r="V285" s="78"/>
      <c r="W285" s="78"/>
      <c r="X285" s="78"/>
    </row>
    <row r="286" spans="1:24" ht="15" x14ac:dyDescent="0.25">
      <c r="A286" s="275" t="s">
        <v>844</v>
      </c>
      <c r="B286" s="276">
        <v>935</v>
      </c>
      <c r="C286" s="277">
        <v>0</v>
      </c>
      <c r="D286" s="277">
        <v>0</v>
      </c>
      <c r="E286" s="277">
        <v>0</v>
      </c>
      <c r="F286" s="276"/>
      <c r="G286" s="276"/>
      <c r="H286" s="290"/>
      <c r="I286" s="291"/>
      <c r="J286" s="78"/>
      <c r="K286" s="78"/>
      <c r="L286" s="78"/>
      <c r="M286" s="78"/>
      <c r="N286" s="78"/>
      <c r="O286" s="78"/>
      <c r="P286" s="78"/>
      <c r="Q286" s="78"/>
      <c r="R286" s="78"/>
      <c r="S286" s="78"/>
      <c r="T286" s="78"/>
      <c r="U286" s="78"/>
      <c r="V286" s="78"/>
      <c r="W286" s="78"/>
      <c r="X286" s="78"/>
    </row>
    <row r="287" spans="1:24" ht="15" x14ac:dyDescent="0.25">
      <c r="A287" s="275" t="s">
        <v>845</v>
      </c>
      <c r="B287" s="276">
        <v>401</v>
      </c>
      <c r="C287" s="277">
        <v>0</v>
      </c>
      <c r="D287" s="277">
        <v>0</v>
      </c>
      <c r="E287" s="277">
        <v>0</v>
      </c>
      <c r="F287" s="276"/>
      <c r="G287" s="276"/>
      <c r="H287" s="290"/>
      <c r="I287" s="291"/>
      <c r="J287" s="78"/>
      <c r="K287" s="78"/>
      <c r="L287" s="78"/>
      <c r="M287" s="78"/>
      <c r="N287" s="78"/>
      <c r="O287" s="78"/>
      <c r="P287" s="78"/>
      <c r="Q287" s="78"/>
      <c r="R287" s="78"/>
      <c r="S287" s="78"/>
      <c r="T287" s="78"/>
      <c r="U287" s="78"/>
      <c r="V287" s="78"/>
      <c r="W287" s="78"/>
      <c r="X287" s="78"/>
    </row>
    <row r="288" spans="1:24" ht="15" x14ac:dyDescent="0.25">
      <c r="A288" s="275" t="s">
        <v>847</v>
      </c>
      <c r="B288" s="276">
        <v>338</v>
      </c>
      <c r="C288" s="277">
        <v>0</v>
      </c>
      <c r="D288" s="277">
        <v>0</v>
      </c>
      <c r="E288" s="277">
        <v>0</v>
      </c>
      <c r="F288" s="276"/>
      <c r="G288" s="276"/>
      <c r="H288" s="290"/>
      <c r="I288" s="291"/>
      <c r="J288" s="78"/>
      <c r="K288" s="78"/>
      <c r="L288" s="78"/>
      <c r="M288" s="78"/>
      <c r="N288" s="78"/>
      <c r="O288" s="78"/>
      <c r="P288" s="78"/>
      <c r="Q288" s="78"/>
      <c r="R288" s="78"/>
      <c r="S288" s="78"/>
      <c r="T288" s="78"/>
      <c r="U288" s="78"/>
      <c r="V288" s="78"/>
      <c r="W288" s="78"/>
      <c r="X288" s="78"/>
    </row>
    <row r="289" spans="1:24" ht="15" x14ac:dyDescent="0.25">
      <c r="A289" s="275" t="s">
        <v>849</v>
      </c>
      <c r="B289" s="276">
        <v>9263</v>
      </c>
      <c r="C289" s="277">
        <v>29000</v>
      </c>
      <c r="D289" s="277">
        <v>0</v>
      </c>
      <c r="E289" s="277">
        <v>0</v>
      </c>
      <c r="F289" s="276"/>
      <c r="G289" s="276"/>
      <c r="H289" s="290"/>
      <c r="I289" s="291"/>
      <c r="J289" s="152"/>
      <c r="K289" s="78">
        <v>0</v>
      </c>
      <c r="L289" s="78">
        <v>0</v>
      </c>
      <c r="M289" s="78">
        <v>0</v>
      </c>
      <c r="N289" s="78">
        <v>0</v>
      </c>
      <c r="O289" s="78">
        <v>0</v>
      </c>
      <c r="P289" s="78">
        <v>0</v>
      </c>
      <c r="Q289" s="78">
        <v>0</v>
      </c>
      <c r="R289" s="78">
        <v>0</v>
      </c>
      <c r="S289" s="78" t="s">
        <v>1346</v>
      </c>
      <c r="T289" s="78">
        <v>0</v>
      </c>
      <c r="U289" s="78" t="s">
        <v>1301</v>
      </c>
      <c r="V289" s="78" t="s">
        <v>1301</v>
      </c>
      <c r="W289" s="78">
        <v>0</v>
      </c>
      <c r="X289" s="78"/>
    </row>
    <row r="290" spans="1:24" ht="15" x14ac:dyDescent="0.25">
      <c r="A290" s="275" t="s">
        <v>850</v>
      </c>
      <c r="B290" s="276">
        <v>260</v>
      </c>
      <c r="C290" s="277">
        <v>0</v>
      </c>
      <c r="D290" s="277">
        <v>0</v>
      </c>
      <c r="E290" s="277">
        <v>0</v>
      </c>
      <c r="F290" s="276"/>
      <c r="G290" s="276"/>
      <c r="H290" s="290"/>
      <c r="I290" s="291"/>
      <c r="J290" s="152"/>
      <c r="K290" s="78">
        <v>0</v>
      </c>
      <c r="L290" s="78">
        <v>0</v>
      </c>
      <c r="M290" s="78">
        <v>0</v>
      </c>
      <c r="N290" s="78">
        <v>0</v>
      </c>
      <c r="O290" s="78">
        <v>0</v>
      </c>
      <c r="P290" s="78">
        <v>0</v>
      </c>
      <c r="Q290" s="78">
        <v>0</v>
      </c>
      <c r="R290" s="78">
        <v>0</v>
      </c>
      <c r="S290" s="78" t="s">
        <v>1346</v>
      </c>
      <c r="T290" s="78">
        <v>0</v>
      </c>
      <c r="U290" s="78" t="s">
        <v>1301</v>
      </c>
      <c r="V290" s="78" t="s">
        <v>1301</v>
      </c>
      <c r="W290" s="78">
        <v>0</v>
      </c>
      <c r="X290" s="78"/>
    </row>
    <row r="291" spans="1:24" ht="15" x14ac:dyDescent="0.25">
      <c r="A291" s="275" t="s">
        <v>851</v>
      </c>
      <c r="B291" s="276">
        <v>487</v>
      </c>
      <c r="C291" s="277">
        <v>0</v>
      </c>
      <c r="D291" s="277">
        <v>0</v>
      </c>
      <c r="E291" s="277">
        <v>0</v>
      </c>
      <c r="F291" s="276"/>
      <c r="G291" s="276"/>
      <c r="H291" s="290"/>
      <c r="I291" s="291"/>
      <c r="J291" s="78"/>
      <c r="K291" s="78"/>
      <c r="L291" s="78"/>
      <c r="M291" s="78"/>
      <c r="N291" s="78"/>
      <c r="O291" s="78"/>
      <c r="P291" s="78"/>
      <c r="Q291" s="78"/>
      <c r="R291" s="78"/>
      <c r="S291" s="78"/>
      <c r="T291" s="78"/>
      <c r="U291" s="78"/>
      <c r="V291" s="78"/>
      <c r="W291" s="78"/>
      <c r="X291" s="78"/>
    </row>
    <row r="292" spans="1:24" ht="15" x14ac:dyDescent="0.25">
      <c r="A292" s="275" t="s">
        <v>852</v>
      </c>
      <c r="B292" s="276">
        <v>612</v>
      </c>
      <c r="C292" s="277">
        <v>7500</v>
      </c>
      <c r="D292" s="277">
        <v>21.74</v>
      </c>
      <c r="E292" s="277">
        <v>0</v>
      </c>
      <c r="F292" s="276">
        <v>344.98620055197796</v>
      </c>
      <c r="G292" s="276"/>
      <c r="H292" s="290"/>
      <c r="I292" s="291"/>
      <c r="J292" s="152"/>
      <c r="K292" s="78">
        <v>0</v>
      </c>
      <c r="L292" s="78">
        <v>0</v>
      </c>
      <c r="M292" s="78">
        <v>0</v>
      </c>
      <c r="N292" s="78">
        <v>0</v>
      </c>
      <c r="O292" s="78">
        <v>0</v>
      </c>
      <c r="P292" s="78">
        <v>0</v>
      </c>
      <c r="Q292" s="78">
        <v>0</v>
      </c>
      <c r="R292" s="78">
        <v>0</v>
      </c>
      <c r="S292" s="78" t="s">
        <v>1346</v>
      </c>
      <c r="T292" s="78">
        <v>0</v>
      </c>
      <c r="U292" s="78" t="s">
        <v>1301</v>
      </c>
      <c r="V292" s="78" t="s">
        <v>1301</v>
      </c>
      <c r="W292" s="78">
        <v>0</v>
      </c>
      <c r="X292" s="78"/>
    </row>
    <row r="293" spans="1:24" ht="15" x14ac:dyDescent="0.25">
      <c r="A293" s="275" t="s">
        <v>853</v>
      </c>
      <c r="B293" s="276">
        <v>300</v>
      </c>
      <c r="C293" s="277">
        <v>0</v>
      </c>
      <c r="D293" s="277">
        <v>0</v>
      </c>
      <c r="E293" s="277">
        <v>0</v>
      </c>
      <c r="F293" s="276"/>
      <c r="G293" s="276"/>
      <c r="H293" s="290"/>
      <c r="I293" s="291"/>
      <c r="J293" s="78"/>
      <c r="K293" s="78"/>
      <c r="L293" s="78"/>
      <c r="M293" s="78"/>
      <c r="N293" s="78"/>
      <c r="O293" s="78"/>
      <c r="P293" s="78"/>
      <c r="Q293" s="78"/>
      <c r="R293" s="78"/>
      <c r="S293" s="78"/>
      <c r="T293" s="78"/>
      <c r="U293" s="78"/>
      <c r="V293" s="78"/>
      <c r="W293" s="78"/>
      <c r="X293" s="78"/>
    </row>
    <row r="294" spans="1:24" ht="15" x14ac:dyDescent="0.25">
      <c r="A294" s="275" t="s">
        <v>854</v>
      </c>
      <c r="B294" s="276">
        <v>1534</v>
      </c>
      <c r="C294" s="277">
        <v>0</v>
      </c>
      <c r="D294" s="277">
        <v>0</v>
      </c>
      <c r="E294" s="277">
        <v>0</v>
      </c>
      <c r="F294" s="276"/>
      <c r="G294" s="276"/>
      <c r="H294" s="290"/>
      <c r="I294" s="291"/>
      <c r="J294" s="78"/>
      <c r="K294" s="78"/>
      <c r="L294" s="78"/>
      <c r="M294" s="78"/>
      <c r="N294" s="78"/>
      <c r="O294" s="78"/>
      <c r="P294" s="78"/>
      <c r="Q294" s="78"/>
      <c r="R294" s="78"/>
      <c r="S294" s="78"/>
      <c r="T294" s="78"/>
      <c r="U294" s="78"/>
      <c r="V294" s="78"/>
      <c r="W294" s="78"/>
      <c r="X294" s="78"/>
    </row>
    <row r="295" spans="1:24" ht="15" x14ac:dyDescent="0.25">
      <c r="A295" s="275" t="s">
        <v>855</v>
      </c>
      <c r="B295" s="276">
        <v>3628</v>
      </c>
      <c r="C295" s="277">
        <v>0</v>
      </c>
      <c r="D295" s="277">
        <v>0</v>
      </c>
      <c r="E295" s="277">
        <v>0</v>
      </c>
      <c r="F295" s="276"/>
      <c r="G295" s="276"/>
      <c r="H295" s="290"/>
      <c r="I295" s="291"/>
      <c r="J295" s="152"/>
      <c r="K295" s="78">
        <v>0</v>
      </c>
      <c r="L295" s="78">
        <v>0</v>
      </c>
      <c r="M295" s="78">
        <v>0</v>
      </c>
      <c r="N295" s="78">
        <v>0</v>
      </c>
      <c r="O295" s="78">
        <v>0</v>
      </c>
      <c r="P295" s="78">
        <v>0</v>
      </c>
      <c r="Q295" s="78">
        <v>0</v>
      </c>
      <c r="R295" s="78">
        <v>0</v>
      </c>
      <c r="S295" s="78" t="s">
        <v>1346</v>
      </c>
      <c r="T295" s="78">
        <v>0</v>
      </c>
      <c r="U295" s="78" t="s">
        <v>1301</v>
      </c>
      <c r="V295" s="78" t="s">
        <v>1301</v>
      </c>
      <c r="W295" s="78">
        <v>0</v>
      </c>
      <c r="X295" s="78"/>
    </row>
    <row r="296" spans="1:24" ht="15" x14ac:dyDescent="0.25">
      <c r="A296" s="275" t="s">
        <v>856</v>
      </c>
      <c r="B296" s="276">
        <v>15527</v>
      </c>
      <c r="C296" s="277">
        <v>573699</v>
      </c>
      <c r="D296" s="277">
        <v>0</v>
      </c>
      <c r="E296" s="277">
        <v>0</v>
      </c>
      <c r="F296" s="276"/>
      <c r="G296" s="276"/>
      <c r="H296" s="290"/>
      <c r="I296" s="291"/>
      <c r="J296" s="78"/>
      <c r="K296" s="78"/>
      <c r="L296" s="78"/>
      <c r="M296" s="78"/>
      <c r="N296" s="78"/>
      <c r="O296" s="78"/>
      <c r="P296" s="78"/>
      <c r="Q296" s="78"/>
      <c r="R296" s="78"/>
      <c r="S296" s="78"/>
      <c r="T296" s="78"/>
      <c r="U296" s="78"/>
      <c r="V296" s="78"/>
      <c r="W296" s="78"/>
      <c r="X296" s="78"/>
    </row>
    <row r="297" spans="1:24" ht="15" x14ac:dyDescent="0.25">
      <c r="A297" s="275" t="s">
        <v>860</v>
      </c>
      <c r="B297" s="276">
        <v>452</v>
      </c>
      <c r="C297" s="277">
        <v>0</v>
      </c>
      <c r="D297" s="277">
        <v>0</v>
      </c>
      <c r="E297" s="277">
        <v>0</v>
      </c>
      <c r="F297" s="276"/>
      <c r="G297" s="276"/>
      <c r="H297" s="290"/>
      <c r="I297" s="291"/>
      <c r="J297" s="152"/>
      <c r="K297" s="78">
        <v>0</v>
      </c>
      <c r="L297" s="78">
        <v>0</v>
      </c>
      <c r="M297" s="78">
        <v>0</v>
      </c>
      <c r="N297" s="78">
        <v>0</v>
      </c>
      <c r="O297" s="78">
        <v>0</v>
      </c>
      <c r="P297" s="78">
        <v>0</v>
      </c>
      <c r="Q297" s="78">
        <v>0</v>
      </c>
      <c r="R297" s="78">
        <v>0</v>
      </c>
      <c r="S297" s="78" t="s">
        <v>1346</v>
      </c>
      <c r="T297" s="78">
        <v>0</v>
      </c>
      <c r="U297" s="78" t="s">
        <v>1301</v>
      </c>
      <c r="V297" s="78" t="s">
        <v>1301</v>
      </c>
      <c r="W297" s="78">
        <v>0</v>
      </c>
      <c r="X297" s="78"/>
    </row>
    <row r="298" spans="1:24" ht="15" x14ac:dyDescent="0.25">
      <c r="A298" s="275" t="s">
        <v>863</v>
      </c>
      <c r="B298" s="276">
        <v>1054</v>
      </c>
      <c r="C298" s="277">
        <v>0</v>
      </c>
      <c r="D298" s="277">
        <v>0</v>
      </c>
      <c r="E298" s="277">
        <v>0</v>
      </c>
      <c r="F298" s="276"/>
      <c r="G298" s="276"/>
      <c r="H298" s="290"/>
      <c r="I298" s="291"/>
      <c r="J298" s="78"/>
      <c r="K298" s="78"/>
      <c r="L298" s="78"/>
      <c r="M298" s="78"/>
      <c r="N298" s="78"/>
      <c r="O298" s="78"/>
      <c r="P298" s="78"/>
      <c r="Q298" s="78"/>
      <c r="R298" s="78"/>
      <c r="S298" s="78"/>
      <c r="T298" s="78"/>
      <c r="U298" s="78"/>
      <c r="V298" s="78"/>
      <c r="W298" s="78"/>
      <c r="X298" s="78"/>
    </row>
    <row r="299" spans="1:24" ht="15" x14ac:dyDescent="0.25">
      <c r="A299" s="275" t="s">
        <v>864</v>
      </c>
      <c r="B299" s="276">
        <v>1298</v>
      </c>
      <c r="C299" s="277">
        <v>17889.12</v>
      </c>
      <c r="D299" s="277">
        <v>29.52</v>
      </c>
      <c r="E299" s="277">
        <v>0</v>
      </c>
      <c r="F299" s="276">
        <v>606</v>
      </c>
      <c r="G299" s="276"/>
      <c r="H299" s="290"/>
      <c r="I299" s="291"/>
      <c r="J299" s="78"/>
      <c r="K299" s="78"/>
      <c r="L299" s="78"/>
      <c r="M299" s="78"/>
      <c r="N299" s="78"/>
      <c r="O299" s="78"/>
      <c r="P299" s="78"/>
      <c r="Q299" s="78"/>
      <c r="R299" s="78"/>
      <c r="S299" s="78"/>
      <c r="T299" s="78"/>
      <c r="U299" s="78"/>
      <c r="V299" s="78"/>
      <c r="W299" s="78"/>
      <c r="X299" s="78"/>
    </row>
    <row r="300" spans="1:24" ht="15" x14ac:dyDescent="0.25">
      <c r="A300" s="275" t="s">
        <v>867</v>
      </c>
      <c r="B300" s="276">
        <v>2532</v>
      </c>
      <c r="C300" s="277">
        <v>0</v>
      </c>
      <c r="D300" s="277">
        <v>0</v>
      </c>
      <c r="E300" s="277">
        <v>0</v>
      </c>
      <c r="F300" s="276"/>
      <c r="G300" s="276"/>
      <c r="H300" s="290"/>
      <c r="I300" s="291"/>
      <c r="J300" s="152"/>
      <c r="K300" s="78">
        <v>0</v>
      </c>
      <c r="L300" s="78">
        <v>0</v>
      </c>
      <c r="M300" s="78">
        <v>0</v>
      </c>
      <c r="N300" s="78">
        <v>0</v>
      </c>
      <c r="O300" s="78">
        <v>0</v>
      </c>
      <c r="P300" s="78">
        <v>0</v>
      </c>
      <c r="Q300" s="78">
        <v>0</v>
      </c>
      <c r="R300" s="78">
        <v>0</v>
      </c>
      <c r="S300" s="78" t="s">
        <v>1346</v>
      </c>
      <c r="T300" s="78">
        <v>0</v>
      </c>
      <c r="U300" s="78" t="s">
        <v>1301</v>
      </c>
      <c r="V300" s="78" t="s">
        <v>1301</v>
      </c>
      <c r="W300" s="78">
        <v>0</v>
      </c>
      <c r="X300" s="78"/>
    </row>
    <row r="301" spans="1:24" ht="15" x14ac:dyDescent="0.25">
      <c r="A301" s="275" t="s">
        <v>868</v>
      </c>
      <c r="B301" s="276">
        <v>4405</v>
      </c>
      <c r="C301" s="277">
        <v>0</v>
      </c>
      <c r="D301" s="277">
        <v>0</v>
      </c>
      <c r="E301" s="277">
        <v>0</v>
      </c>
      <c r="F301" s="276"/>
      <c r="G301" s="276"/>
      <c r="H301" s="290"/>
      <c r="I301" s="291"/>
      <c r="J301" s="78"/>
      <c r="K301" s="78"/>
      <c r="L301" s="78"/>
      <c r="M301" s="78"/>
      <c r="N301" s="78"/>
      <c r="O301" s="78"/>
      <c r="P301" s="78"/>
      <c r="Q301" s="78"/>
      <c r="R301" s="78"/>
      <c r="S301" s="78"/>
      <c r="T301" s="78"/>
      <c r="U301" s="78"/>
      <c r="V301" s="78"/>
      <c r="W301" s="78"/>
      <c r="X301" s="78"/>
    </row>
    <row r="302" spans="1:24" ht="15" x14ac:dyDescent="0.25">
      <c r="A302" s="275" t="s">
        <v>869</v>
      </c>
      <c r="B302" s="276">
        <v>197</v>
      </c>
      <c r="C302" s="277">
        <v>0</v>
      </c>
      <c r="D302" s="277">
        <v>0</v>
      </c>
      <c r="E302" s="277">
        <v>0</v>
      </c>
      <c r="F302" s="276"/>
      <c r="G302" s="276"/>
      <c r="H302" s="290"/>
      <c r="I302" s="291"/>
      <c r="J302" s="78"/>
      <c r="K302" s="78"/>
      <c r="L302" s="78"/>
      <c r="M302" s="78"/>
      <c r="N302" s="78"/>
      <c r="O302" s="78"/>
      <c r="P302" s="78"/>
      <c r="Q302" s="78"/>
      <c r="R302" s="78"/>
      <c r="S302" s="78"/>
      <c r="T302" s="78"/>
      <c r="U302" s="78"/>
      <c r="V302" s="78"/>
      <c r="W302" s="78"/>
      <c r="X302" s="78"/>
    </row>
    <row r="303" spans="1:24" ht="15" x14ac:dyDescent="0.25">
      <c r="A303" s="275" t="s">
        <v>870</v>
      </c>
      <c r="B303" s="276">
        <v>164</v>
      </c>
      <c r="C303" s="277">
        <v>0</v>
      </c>
      <c r="D303" s="277">
        <v>0</v>
      </c>
      <c r="E303" s="277">
        <v>0</v>
      </c>
      <c r="F303" s="276"/>
      <c r="G303" s="276"/>
      <c r="H303" s="290"/>
      <c r="I303" s="291"/>
      <c r="J303" s="78"/>
      <c r="K303" s="78"/>
      <c r="L303" s="78"/>
      <c r="M303" s="78"/>
      <c r="N303" s="78"/>
      <c r="O303" s="78"/>
      <c r="P303" s="78"/>
      <c r="Q303" s="78"/>
      <c r="R303" s="78"/>
      <c r="S303" s="78"/>
      <c r="T303" s="78"/>
      <c r="U303" s="78"/>
      <c r="V303" s="78"/>
      <c r="W303" s="78"/>
      <c r="X303" s="78"/>
    </row>
    <row r="304" spans="1:24" ht="15" x14ac:dyDescent="0.25">
      <c r="A304" s="275" t="s">
        <v>871</v>
      </c>
      <c r="B304" s="276">
        <v>951</v>
      </c>
      <c r="C304" s="277">
        <v>0</v>
      </c>
      <c r="D304" s="277">
        <v>0</v>
      </c>
      <c r="E304" s="277">
        <v>0</v>
      </c>
      <c r="F304" s="276"/>
      <c r="G304" s="276"/>
      <c r="H304" s="290"/>
      <c r="I304" s="291"/>
      <c r="J304" s="78"/>
      <c r="K304" s="78"/>
      <c r="L304" s="78"/>
      <c r="M304" s="78"/>
      <c r="N304" s="78"/>
      <c r="O304" s="78"/>
      <c r="P304" s="78"/>
      <c r="Q304" s="78"/>
      <c r="R304" s="78"/>
      <c r="S304" s="78"/>
      <c r="T304" s="78"/>
      <c r="U304" s="78"/>
      <c r="V304" s="78"/>
      <c r="W304" s="78"/>
      <c r="X304" s="78"/>
    </row>
    <row r="305" spans="1:24" ht="15" x14ac:dyDescent="0.25">
      <c r="A305" s="275" t="s">
        <v>872</v>
      </c>
      <c r="B305" s="276">
        <v>2663</v>
      </c>
      <c r="C305" s="277">
        <v>0</v>
      </c>
      <c r="D305" s="277">
        <v>0</v>
      </c>
      <c r="E305" s="277">
        <v>0</v>
      </c>
      <c r="F305" s="276"/>
      <c r="G305" s="276"/>
      <c r="H305" s="290"/>
      <c r="I305" s="291"/>
      <c r="J305" s="152"/>
      <c r="K305" s="78">
        <v>0</v>
      </c>
      <c r="L305" s="78">
        <v>0</v>
      </c>
      <c r="M305" s="78">
        <v>0</v>
      </c>
      <c r="N305" s="78">
        <v>0</v>
      </c>
      <c r="O305" s="78">
        <v>0</v>
      </c>
      <c r="P305" s="78">
        <v>0</v>
      </c>
      <c r="Q305" s="78">
        <v>0</v>
      </c>
      <c r="R305" s="78">
        <v>0</v>
      </c>
      <c r="S305" s="78" t="s">
        <v>1346</v>
      </c>
      <c r="T305" s="78">
        <v>0</v>
      </c>
      <c r="U305" s="78" t="s">
        <v>1301</v>
      </c>
      <c r="V305" s="78" t="s">
        <v>1301</v>
      </c>
      <c r="W305" s="78">
        <v>0</v>
      </c>
      <c r="X305" s="78"/>
    </row>
    <row r="306" spans="1:24" ht="15" x14ac:dyDescent="0.25">
      <c r="A306" s="275" t="s">
        <v>873</v>
      </c>
      <c r="B306" s="276">
        <v>2678</v>
      </c>
      <c r="C306" s="277">
        <v>0</v>
      </c>
      <c r="D306" s="277">
        <v>0</v>
      </c>
      <c r="E306" s="277">
        <v>0</v>
      </c>
      <c r="F306" s="276"/>
      <c r="G306" s="276"/>
      <c r="H306" s="290"/>
      <c r="I306" s="291"/>
      <c r="J306" s="78"/>
      <c r="K306" s="78"/>
      <c r="L306" s="78"/>
      <c r="M306" s="78"/>
      <c r="N306" s="78"/>
      <c r="O306" s="78"/>
      <c r="P306" s="78"/>
      <c r="Q306" s="78"/>
      <c r="R306" s="78"/>
      <c r="S306" s="78"/>
      <c r="T306" s="78"/>
      <c r="U306" s="78"/>
      <c r="V306" s="78"/>
      <c r="W306" s="78"/>
      <c r="X306" s="78"/>
    </row>
    <row r="307" spans="1:24" ht="15" x14ac:dyDescent="0.25">
      <c r="A307" s="275" t="s">
        <v>874</v>
      </c>
      <c r="B307" s="276">
        <v>961</v>
      </c>
      <c r="C307" s="277">
        <v>0</v>
      </c>
      <c r="D307" s="277">
        <v>0</v>
      </c>
      <c r="E307" s="277">
        <v>0</v>
      </c>
      <c r="F307" s="276"/>
      <c r="G307" s="276"/>
      <c r="H307" s="290"/>
      <c r="I307" s="291"/>
      <c r="J307" s="78"/>
      <c r="K307" s="78"/>
      <c r="L307" s="78"/>
      <c r="M307" s="78"/>
      <c r="N307" s="78"/>
      <c r="O307" s="78"/>
      <c r="P307" s="78"/>
      <c r="Q307" s="78"/>
      <c r="R307" s="78"/>
      <c r="S307" s="78"/>
      <c r="T307" s="78"/>
      <c r="U307" s="78"/>
      <c r="V307" s="78"/>
      <c r="W307" s="78"/>
      <c r="X307" s="78"/>
    </row>
    <row r="308" spans="1:24" ht="15" x14ac:dyDescent="0.25">
      <c r="A308" s="275" t="s">
        <v>875</v>
      </c>
      <c r="B308" s="276">
        <v>807</v>
      </c>
      <c r="C308" s="277">
        <v>0</v>
      </c>
      <c r="D308" s="277">
        <v>0</v>
      </c>
      <c r="E308" s="277">
        <v>0</v>
      </c>
      <c r="F308" s="276"/>
      <c r="G308" s="276"/>
      <c r="H308" s="290"/>
      <c r="I308" s="291"/>
      <c r="J308" s="152"/>
      <c r="K308" s="78">
        <v>0</v>
      </c>
      <c r="L308" s="78">
        <v>0</v>
      </c>
      <c r="M308" s="78">
        <v>0</v>
      </c>
      <c r="N308" s="78">
        <v>0</v>
      </c>
      <c r="O308" s="78">
        <v>0</v>
      </c>
      <c r="P308" s="78">
        <v>0</v>
      </c>
      <c r="Q308" s="78">
        <v>0</v>
      </c>
      <c r="R308" s="78">
        <v>0</v>
      </c>
      <c r="S308" s="78" t="s">
        <v>1346</v>
      </c>
      <c r="T308" s="78">
        <v>0</v>
      </c>
      <c r="U308" s="78" t="s">
        <v>1301</v>
      </c>
      <c r="V308" s="78" t="s">
        <v>1301</v>
      </c>
      <c r="W308" s="78">
        <v>0</v>
      </c>
      <c r="X308" s="78"/>
    </row>
    <row r="309" spans="1:24" ht="15" x14ac:dyDescent="0.25">
      <c r="A309" s="275" t="s">
        <v>876</v>
      </c>
      <c r="B309" s="276">
        <v>258</v>
      </c>
      <c r="C309" s="277">
        <v>0</v>
      </c>
      <c r="D309" s="277">
        <v>0</v>
      </c>
      <c r="E309" s="277">
        <v>0</v>
      </c>
      <c r="F309" s="276"/>
      <c r="G309" s="276"/>
      <c r="H309" s="290"/>
      <c r="I309" s="291"/>
      <c r="J309" s="152"/>
      <c r="K309" s="78">
        <v>0</v>
      </c>
      <c r="L309" s="78">
        <v>0</v>
      </c>
      <c r="M309" s="78">
        <v>0</v>
      </c>
      <c r="N309" s="78">
        <v>0</v>
      </c>
      <c r="O309" s="78">
        <v>0</v>
      </c>
      <c r="P309" s="78">
        <v>0</v>
      </c>
      <c r="Q309" s="78">
        <v>0</v>
      </c>
      <c r="R309" s="78">
        <v>0</v>
      </c>
      <c r="S309" s="78" t="s">
        <v>1346</v>
      </c>
      <c r="T309" s="78">
        <v>0</v>
      </c>
      <c r="U309" s="78" t="s">
        <v>1301</v>
      </c>
      <c r="V309" s="78" t="s">
        <v>1301</v>
      </c>
      <c r="W309" s="78">
        <v>0</v>
      </c>
      <c r="X309" s="78"/>
    </row>
    <row r="310" spans="1:24" ht="15" x14ac:dyDescent="0.25">
      <c r="A310" s="275" t="s">
        <v>878</v>
      </c>
      <c r="B310" s="276">
        <v>96</v>
      </c>
      <c r="C310" s="277">
        <v>0</v>
      </c>
      <c r="D310" s="277">
        <v>0</v>
      </c>
      <c r="E310" s="277">
        <v>0</v>
      </c>
      <c r="F310" s="276"/>
      <c r="G310" s="276"/>
      <c r="H310" s="290"/>
      <c r="I310" s="291"/>
      <c r="J310" s="78"/>
      <c r="K310" s="78"/>
      <c r="L310" s="78"/>
      <c r="M310" s="78"/>
      <c r="N310" s="78"/>
      <c r="O310" s="78"/>
      <c r="P310" s="78"/>
      <c r="Q310" s="78"/>
      <c r="R310" s="78"/>
      <c r="S310" s="78"/>
      <c r="T310" s="78"/>
      <c r="U310" s="78"/>
      <c r="V310" s="78"/>
      <c r="W310" s="78"/>
      <c r="X310" s="78"/>
    </row>
    <row r="311" spans="1:24" ht="15" x14ac:dyDescent="0.25">
      <c r="A311" s="275" t="s">
        <v>879</v>
      </c>
      <c r="B311" s="276">
        <v>607</v>
      </c>
      <c r="C311" s="277">
        <v>0</v>
      </c>
      <c r="D311" s="277">
        <v>0</v>
      </c>
      <c r="E311" s="277">
        <v>0</v>
      </c>
      <c r="F311" s="276"/>
      <c r="G311" s="276"/>
      <c r="H311" s="290"/>
      <c r="I311" s="291"/>
      <c r="J311" s="78"/>
      <c r="K311" s="78"/>
      <c r="L311" s="78"/>
      <c r="M311" s="78"/>
      <c r="N311" s="78"/>
      <c r="O311" s="78"/>
      <c r="P311" s="78"/>
      <c r="Q311" s="78"/>
      <c r="R311" s="78"/>
      <c r="S311" s="78"/>
      <c r="T311" s="78"/>
      <c r="U311" s="78"/>
      <c r="V311" s="78"/>
      <c r="W311" s="78"/>
      <c r="X311" s="78"/>
    </row>
    <row r="312" spans="1:24" ht="15" x14ac:dyDescent="0.25">
      <c r="A312" s="275" t="s">
        <v>880</v>
      </c>
      <c r="B312" s="276">
        <v>4654</v>
      </c>
      <c r="C312" s="277">
        <v>0</v>
      </c>
      <c r="D312" s="277">
        <v>0</v>
      </c>
      <c r="E312" s="277">
        <v>0</v>
      </c>
      <c r="F312" s="276"/>
      <c r="G312" s="276"/>
      <c r="H312" s="290"/>
      <c r="I312" s="291"/>
      <c r="J312" s="152"/>
      <c r="K312" s="78">
        <v>0</v>
      </c>
      <c r="L312" s="78" t="s">
        <v>1328</v>
      </c>
      <c r="M312" s="78" t="s">
        <v>1324</v>
      </c>
      <c r="N312" s="78" t="s">
        <v>1324</v>
      </c>
      <c r="O312" s="78" t="s">
        <v>686</v>
      </c>
      <c r="P312" s="78" t="s">
        <v>1343</v>
      </c>
      <c r="Q312" s="78" t="s">
        <v>687</v>
      </c>
      <c r="R312" s="78">
        <v>0</v>
      </c>
      <c r="S312" s="78" t="s">
        <v>1329</v>
      </c>
      <c r="T312" s="78">
        <v>0</v>
      </c>
      <c r="U312" s="78" t="s">
        <v>1301</v>
      </c>
      <c r="V312" s="78" t="s">
        <v>1301</v>
      </c>
      <c r="W312" s="78" t="s">
        <v>1330</v>
      </c>
      <c r="X312" s="78"/>
    </row>
    <row r="313" spans="1:24" ht="15" x14ac:dyDescent="0.25">
      <c r="A313" s="275" t="s">
        <v>882</v>
      </c>
      <c r="B313" s="276">
        <v>3114</v>
      </c>
      <c r="C313" s="277">
        <v>0</v>
      </c>
      <c r="D313" s="277">
        <v>0</v>
      </c>
      <c r="E313" s="277">
        <v>0</v>
      </c>
      <c r="F313" s="276"/>
      <c r="G313" s="276"/>
      <c r="H313" s="290"/>
      <c r="I313" s="291"/>
      <c r="J313" s="152"/>
      <c r="K313" s="78">
        <v>0</v>
      </c>
      <c r="L313" s="78">
        <v>0</v>
      </c>
      <c r="M313" s="78">
        <v>0</v>
      </c>
      <c r="N313" s="78">
        <v>0</v>
      </c>
      <c r="O313" s="78">
        <v>0</v>
      </c>
      <c r="P313" s="78">
        <v>0</v>
      </c>
      <c r="Q313" s="78">
        <v>0</v>
      </c>
      <c r="R313" s="78">
        <v>0</v>
      </c>
      <c r="S313" s="78" t="s">
        <v>1346</v>
      </c>
      <c r="T313" s="78">
        <v>0</v>
      </c>
      <c r="U313" s="78" t="s">
        <v>1301</v>
      </c>
      <c r="V313" s="78" t="s">
        <v>1301</v>
      </c>
      <c r="W313" s="78">
        <v>0</v>
      </c>
      <c r="X313" s="78"/>
    </row>
    <row r="314" spans="1:24" ht="15" x14ac:dyDescent="0.25">
      <c r="A314" s="275" t="s">
        <v>885</v>
      </c>
      <c r="B314" s="276">
        <v>365</v>
      </c>
      <c r="C314" s="277">
        <v>0</v>
      </c>
      <c r="D314" s="277">
        <v>0</v>
      </c>
      <c r="E314" s="277">
        <v>0</v>
      </c>
      <c r="F314" s="276"/>
      <c r="G314" s="276"/>
      <c r="H314" s="290"/>
      <c r="I314" s="291"/>
      <c r="J314" s="78"/>
      <c r="K314" s="78"/>
      <c r="L314" s="78"/>
      <c r="M314" s="78"/>
      <c r="N314" s="78"/>
      <c r="O314" s="78"/>
      <c r="P314" s="78"/>
      <c r="Q314" s="78"/>
      <c r="R314" s="78"/>
      <c r="S314" s="78"/>
      <c r="T314" s="78"/>
      <c r="U314" s="78"/>
      <c r="V314" s="78"/>
      <c r="W314" s="78"/>
      <c r="X314" s="78"/>
    </row>
    <row r="315" spans="1:24" ht="15" x14ac:dyDescent="0.25">
      <c r="A315" s="275" t="s">
        <v>886</v>
      </c>
      <c r="B315" s="276">
        <v>427</v>
      </c>
      <c r="C315" s="277">
        <v>7131.6</v>
      </c>
      <c r="D315" s="277">
        <v>0</v>
      </c>
      <c r="E315" s="277">
        <v>0</v>
      </c>
      <c r="F315" s="276"/>
      <c r="G315" s="276"/>
      <c r="H315" s="290"/>
      <c r="I315" s="291"/>
      <c r="J315" s="152"/>
      <c r="K315" s="78">
        <v>0</v>
      </c>
      <c r="L315" s="78">
        <v>0</v>
      </c>
      <c r="M315" s="78" t="s">
        <v>1324</v>
      </c>
      <c r="N315" s="78" t="s">
        <v>1324</v>
      </c>
      <c r="O315" s="78" t="s">
        <v>686</v>
      </c>
      <c r="P315" s="78" t="s">
        <v>1331</v>
      </c>
      <c r="Q315" s="78" t="s">
        <v>687</v>
      </c>
      <c r="R315" s="78" t="s">
        <v>1336</v>
      </c>
      <c r="S315" s="78" t="s">
        <v>1329</v>
      </c>
      <c r="T315" s="78" t="s">
        <v>1359</v>
      </c>
      <c r="U315" s="78">
        <v>169</v>
      </c>
      <c r="V315" s="78">
        <v>30</v>
      </c>
      <c r="W315" s="78">
        <v>0</v>
      </c>
      <c r="X315" s="78"/>
    </row>
    <row r="316" spans="1:24" ht="15" x14ac:dyDescent="0.25">
      <c r="A316" s="275" t="s">
        <v>887</v>
      </c>
      <c r="B316" s="276">
        <v>1921</v>
      </c>
      <c r="C316" s="277">
        <v>0</v>
      </c>
      <c r="D316" s="277">
        <v>0</v>
      </c>
      <c r="E316" s="277">
        <v>0</v>
      </c>
      <c r="F316" s="276"/>
      <c r="G316" s="276"/>
      <c r="H316" s="290"/>
      <c r="I316" s="291"/>
      <c r="J316" s="152"/>
      <c r="K316" s="78">
        <v>0</v>
      </c>
      <c r="L316" s="78">
        <v>0</v>
      </c>
      <c r="M316" s="78">
        <v>0</v>
      </c>
      <c r="N316" s="78">
        <v>0</v>
      </c>
      <c r="O316" s="78">
        <v>0</v>
      </c>
      <c r="P316" s="78">
        <v>0</v>
      </c>
      <c r="Q316" s="78">
        <v>0</v>
      </c>
      <c r="R316" s="78">
        <v>0</v>
      </c>
      <c r="S316" s="78" t="s">
        <v>1346</v>
      </c>
      <c r="T316" s="78">
        <v>0</v>
      </c>
      <c r="U316" s="78" t="s">
        <v>1301</v>
      </c>
      <c r="V316" s="78" t="s">
        <v>1301</v>
      </c>
      <c r="W316" s="78">
        <v>0</v>
      </c>
      <c r="X316" s="78"/>
    </row>
    <row r="317" spans="1:24" ht="15" x14ac:dyDescent="0.25">
      <c r="A317" s="275" t="s">
        <v>888</v>
      </c>
      <c r="B317" s="276">
        <v>902</v>
      </c>
      <c r="C317" s="277">
        <v>0</v>
      </c>
      <c r="D317" s="277">
        <v>0</v>
      </c>
      <c r="E317" s="277">
        <v>0</v>
      </c>
      <c r="F317" s="276"/>
      <c r="G317" s="276"/>
      <c r="H317" s="290"/>
      <c r="I317" s="291"/>
      <c r="J317" s="78"/>
      <c r="K317" s="78"/>
      <c r="L317" s="78"/>
      <c r="M317" s="78"/>
      <c r="N317" s="78"/>
      <c r="O317" s="78"/>
      <c r="P317" s="78"/>
      <c r="Q317" s="78"/>
      <c r="R317" s="78"/>
      <c r="S317" s="78"/>
      <c r="T317" s="78"/>
      <c r="U317" s="78"/>
      <c r="V317" s="78"/>
      <c r="W317" s="78"/>
      <c r="X317" s="78"/>
    </row>
    <row r="318" spans="1:24" ht="15" x14ac:dyDescent="0.25">
      <c r="A318" s="275" t="s">
        <v>184</v>
      </c>
      <c r="B318" s="276">
        <v>3845</v>
      </c>
      <c r="C318" s="277">
        <v>0</v>
      </c>
      <c r="D318" s="277">
        <v>0</v>
      </c>
      <c r="E318" s="277">
        <v>0</v>
      </c>
      <c r="F318" s="276"/>
      <c r="G318" s="276"/>
      <c r="H318" s="290"/>
      <c r="I318" s="291"/>
      <c r="J318" s="78"/>
      <c r="K318" s="78"/>
      <c r="L318" s="78"/>
      <c r="M318" s="78"/>
      <c r="N318" s="78"/>
      <c r="O318" s="78"/>
      <c r="P318" s="78"/>
      <c r="Q318" s="78"/>
      <c r="R318" s="78"/>
      <c r="S318" s="78"/>
      <c r="T318" s="78"/>
      <c r="U318" s="78"/>
      <c r="V318" s="78"/>
      <c r="W318" s="78"/>
      <c r="X318" s="78"/>
    </row>
    <row r="319" spans="1:24" ht="15" x14ac:dyDescent="0.25">
      <c r="A319" s="275" t="s">
        <v>889</v>
      </c>
      <c r="B319" s="276">
        <v>2023</v>
      </c>
      <c r="C319" s="277">
        <v>0</v>
      </c>
      <c r="D319" s="277">
        <v>0</v>
      </c>
      <c r="E319" s="277">
        <v>0</v>
      </c>
      <c r="F319" s="276"/>
      <c r="G319" s="276"/>
      <c r="H319" s="290"/>
      <c r="I319" s="291"/>
      <c r="J319" s="78"/>
      <c r="K319" s="78"/>
      <c r="L319" s="78"/>
      <c r="M319" s="78"/>
      <c r="N319" s="78"/>
      <c r="O319" s="78"/>
      <c r="P319" s="78"/>
      <c r="Q319" s="78"/>
      <c r="R319" s="78"/>
      <c r="S319" s="78"/>
      <c r="T319" s="78"/>
      <c r="U319" s="78"/>
      <c r="V319" s="78"/>
      <c r="W319" s="78"/>
      <c r="X319" s="78"/>
    </row>
    <row r="320" spans="1:24" ht="15" x14ac:dyDescent="0.25">
      <c r="A320" s="275" t="s">
        <v>890</v>
      </c>
      <c r="B320" s="276">
        <v>1164</v>
      </c>
      <c r="C320" s="277">
        <v>0</v>
      </c>
      <c r="D320" s="277">
        <v>0</v>
      </c>
      <c r="E320" s="277">
        <v>0</v>
      </c>
      <c r="F320" s="276"/>
      <c r="G320" s="276"/>
      <c r="H320" s="290"/>
      <c r="I320" s="291"/>
      <c r="J320" s="152"/>
      <c r="K320" s="78">
        <v>0</v>
      </c>
      <c r="L320" s="78">
        <v>0</v>
      </c>
      <c r="M320" s="78">
        <v>0</v>
      </c>
      <c r="N320" s="78">
        <v>0</v>
      </c>
      <c r="O320" s="78">
        <v>0</v>
      </c>
      <c r="P320" s="78">
        <v>0</v>
      </c>
      <c r="Q320" s="78">
        <v>0</v>
      </c>
      <c r="R320" s="78">
        <v>0</v>
      </c>
      <c r="S320" s="78" t="s">
        <v>1346</v>
      </c>
      <c r="T320" s="78">
        <v>0</v>
      </c>
      <c r="U320" s="78" t="s">
        <v>1301</v>
      </c>
      <c r="V320" s="78" t="s">
        <v>1301</v>
      </c>
      <c r="W320" s="78">
        <v>0</v>
      </c>
      <c r="X320" s="78"/>
    </row>
    <row r="321" spans="1:24" ht="15" x14ac:dyDescent="0.25">
      <c r="A321" s="275" t="s">
        <v>894</v>
      </c>
      <c r="B321" s="276">
        <v>625</v>
      </c>
      <c r="C321" s="277">
        <v>0</v>
      </c>
      <c r="D321" s="277">
        <v>57.6</v>
      </c>
      <c r="E321" s="277">
        <v>0</v>
      </c>
      <c r="F321" s="276">
        <v>0</v>
      </c>
      <c r="G321" s="276"/>
      <c r="H321" s="290"/>
      <c r="I321" s="291"/>
      <c r="J321" s="152"/>
      <c r="K321" s="78">
        <v>0</v>
      </c>
      <c r="L321" s="78">
        <v>0</v>
      </c>
      <c r="M321" s="78" t="s">
        <v>1324</v>
      </c>
      <c r="N321" s="78" t="s">
        <v>1324</v>
      </c>
      <c r="O321" s="78" t="s">
        <v>686</v>
      </c>
      <c r="P321" s="78" t="s">
        <v>1325</v>
      </c>
      <c r="Q321" s="78" t="s">
        <v>687</v>
      </c>
      <c r="R321" s="78">
        <v>0</v>
      </c>
      <c r="S321" s="78" t="s">
        <v>1329</v>
      </c>
      <c r="T321" s="78" t="s">
        <v>1359</v>
      </c>
      <c r="U321" s="78">
        <v>372</v>
      </c>
      <c r="V321" s="78" t="s">
        <v>1301</v>
      </c>
      <c r="W321" s="78" t="s">
        <v>1353</v>
      </c>
      <c r="X321" s="78"/>
    </row>
    <row r="322" spans="1:24" ht="15" x14ac:dyDescent="0.25">
      <c r="A322" s="275" t="s">
        <v>896</v>
      </c>
      <c r="B322" s="276">
        <v>1057</v>
      </c>
      <c r="C322" s="277">
        <v>0</v>
      </c>
      <c r="D322" s="277">
        <v>0</v>
      </c>
      <c r="E322" s="277">
        <v>0</v>
      </c>
      <c r="F322" s="276"/>
      <c r="G322" s="276"/>
      <c r="H322" s="290"/>
      <c r="I322" s="291"/>
      <c r="J322" s="78"/>
      <c r="K322" s="78"/>
      <c r="L322" s="78"/>
      <c r="M322" s="78"/>
      <c r="N322" s="78"/>
      <c r="O322" s="78"/>
      <c r="P322" s="78"/>
      <c r="Q322" s="78"/>
      <c r="R322" s="78"/>
      <c r="S322" s="78"/>
      <c r="T322" s="78"/>
      <c r="U322" s="78"/>
      <c r="V322" s="78"/>
      <c r="W322" s="78"/>
      <c r="X322" s="78"/>
    </row>
    <row r="323" spans="1:24" ht="15" x14ac:dyDescent="0.25">
      <c r="A323" s="275" t="s">
        <v>185</v>
      </c>
      <c r="B323" s="276">
        <v>1152</v>
      </c>
      <c r="C323" s="277">
        <v>0</v>
      </c>
      <c r="D323" s="277">
        <v>0</v>
      </c>
      <c r="E323" s="277">
        <v>0</v>
      </c>
      <c r="F323" s="276"/>
      <c r="G323" s="276"/>
      <c r="H323" s="290"/>
      <c r="I323" s="291"/>
      <c r="J323" s="78"/>
      <c r="K323" s="78"/>
      <c r="L323" s="78"/>
      <c r="M323" s="78"/>
      <c r="N323" s="78"/>
      <c r="O323" s="78"/>
      <c r="P323" s="78"/>
      <c r="Q323" s="78"/>
      <c r="R323" s="78"/>
      <c r="S323" s="78"/>
      <c r="T323" s="78"/>
      <c r="U323" s="78"/>
      <c r="V323" s="78"/>
      <c r="W323" s="78"/>
      <c r="X323" s="78"/>
    </row>
    <row r="324" spans="1:24" ht="15" x14ac:dyDescent="0.25">
      <c r="A324" s="275" t="s">
        <v>899</v>
      </c>
      <c r="B324" s="276">
        <v>540</v>
      </c>
      <c r="C324" s="277">
        <v>0</v>
      </c>
      <c r="D324" s="277">
        <v>0</v>
      </c>
      <c r="E324" s="277">
        <v>0</v>
      </c>
      <c r="F324" s="276"/>
      <c r="G324" s="276"/>
      <c r="H324" s="290"/>
      <c r="I324" s="291"/>
      <c r="J324" s="78"/>
      <c r="K324" s="78"/>
      <c r="L324" s="78"/>
      <c r="M324" s="78"/>
      <c r="N324" s="78"/>
      <c r="O324" s="78"/>
      <c r="P324" s="78"/>
      <c r="Q324" s="78"/>
      <c r="R324" s="78"/>
      <c r="S324" s="78"/>
      <c r="T324" s="78"/>
      <c r="U324" s="78"/>
      <c r="V324" s="78"/>
      <c r="W324" s="78"/>
      <c r="X324" s="78"/>
    </row>
    <row r="325" spans="1:24" ht="15" x14ac:dyDescent="0.25">
      <c r="A325" s="275" t="s">
        <v>901</v>
      </c>
      <c r="B325" s="276">
        <v>1517</v>
      </c>
      <c r="C325" s="277">
        <v>0</v>
      </c>
      <c r="D325" s="277">
        <v>0</v>
      </c>
      <c r="E325" s="277">
        <v>0</v>
      </c>
      <c r="F325" s="276"/>
      <c r="G325" s="276"/>
      <c r="H325" s="290"/>
      <c r="I325" s="291"/>
      <c r="J325" s="152"/>
      <c r="K325" s="78">
        <v>0</v>
      </c>
      <c r="L325" s="78">
        <v>0</v>
      </c>
      <c r="M325" s="78">
        <v>0</v>
      </c>
      <c r="N325" s="78">
        <v>0</v>
      </c>
      <c r="O325" s="78">
        <v>0</v>
      </c>
      <c r="P325" s="78">
        <v>0</v>
      </c>
      <c r="Q325" s="78">
        <v>0</v>
      </c>
      <c r="R325" s="78">
        <v>0</v>
      </c>
      <c r="S325" s="78" t="s">
        <v>1346</v>
      </c>
      <c r="T325" s="78">
        <v>0</v>
      </c>
      <c r="U325" s="78" t="s">
        <v>1301</v>
      </c>
      <c r="V325" s="78" t="s">
        <v>1301</v>
      </c>
      <c r="W325" s="78">
        <v>0</v>
      </c>
      <c r="X325" s="78"/>
    </row>
    <row r="326" spans="1:24" ht="15" x14ac:dyDescent="0.25">
      <c r="A326" s="275" t="s">
        <v>902</v>
      </c>
      <c r="B326" s="276">
        <v>139</v>
      </c>
      <c r="C326" s="277">
        <v>0</v>
      </c>
      <c r="D326" s="277">
        <v>0</v>
      </c>
      <c r="E326" s="277">
        <v>0</v>
      </c>
      <c r="F326" s="276"/>
      <c r="G326" s="276"/>
      <c r="H326" s="290"/>
      <c r="I326" s="291"/>
      <c r="J326" s="78"/>
      <c r="K326" s="78"/>
      <c r="L326" s="78"/>
      <c r="M326" s="78"/>
      <c r="N326" s="78"/>
      <c r="O326" s="78"/>
      <c r="P326" s="78"/>
      <c r="Q326" s="78"/>
      <c r="R326" s="78"/>
      <c r="S326" s="78"/>
      <c r="T326" s="78"/>
      <c r="U326" s="78"/>
      <c r="V326" s="78"/>
      <c r="W326" s="78"/>
      <c r="X326" s="78"/>
    </row>
    <row r="327" spans="1:24" ht="15" x14ac:dyDescent="0.25">
      <c r="A327" s="275" t="s">
        <v>904</v>
      </c>
      <c r="B327" s="276">
        <v>268</v>
      </c>
      <c r="C327" s="277">
        <v>0</v>
      </c>
      <c r="D327" s="277">
        <v>0</v>
      </c>
      <c r="E327" s="277">
        <v>0</v>
      </c>
      <c r="F327" s="276"/>
      <c r="G327" s="276"/>
      <c r="H327" s="290"/>
      <c r="I327" s="291"/>
      <c r="J327" s="78"/>
      <c r="K327" s="78"/>
      <c r="L327" s="78"/>
      <c r="M327" s="78"/>
      <c r="N327" s="78"/>
      <c r="O327" s="78"/>
      <c r="P327" s="78"/>
      <c r="Q327" s="78"/>
      <c r="R327" s="78"/>
      <c r="S327" s="78"/>
      <c r="T327" s="78"/>
      <c r="U327" s="78"/>
      <c r="V327" s="78"/>
      <c r="W327" s="78"/>
      <c r="X327" s="78"/>
    </row>
    <row r="328" spans="1:24" ht="15" x14ac:dyDescent="0.25">
      <c r="A328" s="275" t="s">
        <v>905</v>
      </c>
      <c r="B328" s="276">
        <v>25</v>
      </c>
      <c r="C328" s="277">
        <v>0</v>
      </c>
      <c r="D328" s="277">
        <v>0</v>
      </c>
      <c r="E328" s="277">
        <v>0</v>
      </c>
      <c r="F328" s="276"/>
      <c r="G328" s="276"/>
      <c r="H328" s="290"/>
      <c r="I328" s="291"/>
      <c r="J328" s="78"/>
      <c r="K328" s="78"/>
      <c r="L328" s="78"/>
      <c r="M328" s="78"/>
      <c r="N328" s="78"/>
      <c r="O328" s="78"/>
      <c r="P328" s="78"/>
      <c r="Q328" s="78"/>
      <c r="R328" s="78"/>
      <c r="S328" s="78"/>
      <c r="T328" s="78"/>
      <c r="U328" s="78"/>
      <c r="V328" s="78"/>
      <c r="W328" s="78"/>
      <c r="X328" s="78"/>
    </row>
    <row r="329" spans="1:24" ht="15" x14ac:dyDescent="0.25">
      <c r="A329" s="275" t="s">
        <v>907</v>
      </c>
      <c r="B329" s="276">
        <v>2930</v>
      </c>
      <c r="C329" s="277">
        <v>7500</v>
      </c>
      <c r="D329" s="277">
        <v>60</v>
      </c>
      <c r="E329" s="277">
        <v>0</v>
      </c>
      <c r="F329" s="276">
        <v>125</v>
      </c>
      <c r="G329" s="276"/>
      <c r="H329" s="290"/>
      <c r="I329" s="291"/>
      <c r="J329" s="152"/>
      <c r="K329" s="78">
        <v>0</v>
      </c>
      <c r="L329" s="78">
        <v>0</v>
      </c>
      <c r="M329" s="78">
        <v>0</v>
      </c>
      <c r="N329" s="78">
        <v>0</v>
      </c>
      <c r="O329" s="78">
        <v>0</v>
      </c>
      <c r="P329" s="78">
        <v>0</v>
      </c>
      <c r="Q329" s="78">
        <v>0</v>
      </c>
      <c r="R329" s="78">
        <v>0</v>
      </c>
      <c r="S329" s="78" t="s">
        <v>1346</v>
      </c>
      <c r="T329" s="78">
        <v>0</v>
      </c>
      <c r="U329" s="78" t="s">
        <v>1301</v>
      </c>
      <c r="V329" s="78" t="s">
        <v>1301</v>
      </c>
      <c r="W329" s="78">
        <v>0</v>
      </c>
      <c r="X329" s="78"/>
    </row>
    <row r="330" spans="1:24" ht="15" x14ac:dyDescent="0.25">
      <c r="A330" s="275" t="s">
        <v>908</v>
      </c>
      <c r="B330" s="276">
        <v>688</v>
      </c>
      <c r="C330" s="277">
        <v>0</v>
      </c>
      <c r="D330" s="277">
        <v>0</v>
      </c>
      <c r="E330" s="277">
        <v>0</v>
      </c>
      <c r="F330" s="276"/>
      <c r="G330" s="276"/>
      <c r="H330" s="290"/>
      <c r="I330" s="291"/>
      <c r="J330" s="78"/>
      <c r="K330" s="78"/>
      <c r="L330" s="78"/>
      <c r="M330" s="78"/>
      <c r="N330" s="78"/>
      <c r="O330" s="78"/>
      <c r="P330" s="78"/>
      <c r="Q330" s="78"/>
      <c r="R330" s="78"/>
      <c r="S330" s="78"/>
      <c r="T330" s="78"/>
      <c r="U330" s="78"/>
      <c r="V330" s="78"/>
      <c r="W330" s="78"/>
      <c r="X330" s="78"/>
    </row>
    <row r="331" spans="1:24" ht="15" x14ac:dyDescent="0.25">
      <c r="A331" s="275" t="s">
        <v>910</v>
      </c>
      <c r="B331" s="276">
        <v>634</v>
      </c>
      <c r="C331" s="277">
        <v>0</v>
      </c>
      <c r="D331" s="277">
        <v>0</v>
      </c>
      <c r="E331" s="277">
        <v>0</v>
      </c>
      <c r="F331" s="276"/>
      <c r="G331" s="276"/>
      <c r="H331" s="290"/>
      <c r="I331" s="291"/>
      <c r="J331" s="78"/>
      <c r="K331" s="78"/>
      <c r="L331" s="78"/>
      <c r="M331" s="78"/>
      <c r="N331" s="78"/>
      <c r="O331" s="78"/>
      <c r="P331" s="78"/>
      <c r="Q331" s="78"/>
      <c r="R331" s="78"/>
      <c r="S331" s="78"/>
      <c r="T331" s="78"/>
      <c r="U331" s="78"/>
      <c r="V331" s="78"/>
      <c r="W331" s="78"/>
      <c r="X331" s="78"/>
    </row>
    <row r="332" spans="1:24" ht="15" x14ac:dyDescent="0.25">
      <c r="A332" s="275" t="s">
        <v>915</v>
      </c>
      <c r="B332" s="276">
        <v>708</v>
      </c>
      <c r="C332" s="277">
        <v>0</v>
      </c>
      <c r="D332" s="277">
        <v>0</v>
      </c>
      <c r="E332" s="277">
        <v>0</v>
      </c>
      <c r="F332" s="276"/>
      <c r="G332" s="276"/>
      <c r="H332" s="290"/>
      <c r="I332" s="291"/>
      <c r="J332" s="78"/>
      <c r="K332" s="78"/>
      <c r="L332" s="78"/>
      <c r="M332" s="78"/>
      <c r="N332" s="78"/>
      <c r="O332" s="78"/>
      <c r="P332" s="78"/>
      <c r="Q332" s="78"/>
      <c r="R332" s="78"/>
      <c r="S332" s="78"/>
      <c r="T332" s="78"/>
      <c r="U332" s="78"/>
      <c r="V332" s="78"/>
      <c r="W332" s="78"/>
      <c r="X332" s="78"/>
    </row>
    <row r="333" spans="1:24" ht="15" x14ac:dyDescent="0.25">
      <c r="A333" s="275" t="s">
        <v>191</v>
      </c>
      <c r="B333" s="276">
        <v>234</v>
      </c>
      <c r="C333" s="277">
        <v>0</v>
      </c>
      <c r="D333" s="277">
        <v>0</v>
      </c>
      <c r="E333" s="277">
        <v>0</v>
      </c>
      <c r="F333" s="276"/>
      <c r="G333" s="276"/>
      <c r="H333" s="290"/>
      <c r="I333" s="291"/>
      <c r="J333" s="78"/>
      <c r="K333" s="78"/>
      <c r="L333" s="78"/>
      <c r="M333" s="78"/>
      <c r="N333" s="78"/>
      <c r="O333" s="78"/>
      <c r="P333" s="78"/>
      <c r="Q333" s="78"/>
      <c r="R333" s="78"/>
      <c r="S333" s="78"/>
      <c r="T333" s="78"/>
      <c r="U333" s="78"/>
      <c r="V333" s="78"/>
      <c r="W333" s="78"/>
      <c r="X333" s="78"/>
    </row>
    <row r="334" spans="1:24" ht="15" x14ac:dyDescent="0.25">
      <c r="A334" s="275" t="s">
        <v>916</v>
      </c>
      <c r="B334" s="276">
        <v>408</v>
      </c>
      <c r="C334" s="277">
        <v>0</v>
      </c>
      <c r="D334" s="277">
        <v>0</v>
      </c>
      <c r="E334" s="277">
        <v>0</v>
      </c>
      <c r="F334" s="276"/>
      <c r="G334" s="276"/>
      <c r="H334" s="290"/>
      <c r="I334" s="291"/>
      <c r="J334" s="78"/>
      <c r="K334" s="78"/>
      <c r="L334" s="78"/>
      <c r="M334" s="78"/>
      <c r="N334" s="78"/>
      <c r="O334" s="78"/>
      <c r="P334" s="78"/>
      <c r="Q334" s="78"/>
      <c r="R334" s="78"/>
      <c r="S334" s="78"/>
      <c r="T334" s="78"/>
      <c r="U334" s="78"/>
      <c r="V334" s="78"/>
      <c r="W334" s="78"/>
      <c r="X334" s="78"/>
    </row>
    <row r="335" spans="1:24" ht="15" x14ac:dyDescent="0.25">
      <c r="A335" s="275" t="s">
        <v>917</v>
      </c>
      <c r="B335" s="276">
        <v>6495</v>
      </c>
      <c r="C335" s="277">
        <v>0</v>
      </c>
      <c r="D335" s="277">
        <v>0</v>
      </c>
      <c r="E335" s="277">
        <v>0</v>
      </c>
      <c r="F335" s="276"/>
      <c r="G335" s="276"/>
      <c r="H335" s="290"/>
      <c r="I335" s="291"/>
      <c r="J335" s="78"/>
      <c r="K335" s="78"/>
      <c r="L335" s="78"/>
      <c r="M335" s="78"/>
      <c r="N335" s="78"/>
      <c r="O335" s="78"/>
      <c r="P335" s="78"/>
      <c r="Q335" s="78"/>
      <c r="R335" s="78"/>
      <c r="S335" s="78"/>
      <c r="T335" s="78"/>
      <c r="U335" s="78"/>
      <c r="V335" s="78"/>
      <c r="W335" s="78"/>
      <c r="X335" s="78"/>
    </row>
    <row r="336" spans="1:24" ht="15" x14ac:dyDescent="0.25">
      <c r="A336" s="275" t="s">
        <v>918</v>
      </c>
      <c r="B336" s="276">
        <v>531</v>
      </c>
      <c r="C336" s="277">
        <v>0</v>
      </c>
      <c r="D336" s="277">
        <v>0</v>
      </c>
      <c r="E336" s="277">
        <v>0</v>
      </c>
      <c r="F336" s="276"/>
      <c r="G336" s="276"/>
      <c r="H336" s="290"/>
      <c r="I336" s="291"/>
      <c r="J336" s="78"/>
      <c r="K336" s="78"/>
      <c r="L336" s="78"/>
      <c r="M336" s="78"/>
      <c r="N336" s="78"/>
      <c r="O336" s="78"/>
      <c r="P336" s="78"/>
      <c r="Q336" s="78"/>
      <c r="R336" s="78"/>
      <c r="S336" s="78"/>
      <c r="T336" s="78"/>
      <c r="U336" s="78"/>
      <c r="V336" s="78"/>
      <c r="W336" s="78"/>
      <c r="X336" s="78"/>
    </row>
    <row r="337" spans="1:24" ht="15" x14ac:dyDescent="0.25">
      <c r="A337" s="275" t="s">
        <v>920</v>
      </c>
      <c r="B337" s="276">
        <v>106</v>
      </c>
      <c r="C337" s="277">
        <v>0</v>
      </c>
      <c r="D337" s="277">
        <v>0</v>
      </c>
      <c r="E337" s="277">
        <v>0</v>
      </c>
      <c r="F337" s="276"/>
      <c r="G337" s="276"/>
      <c r="H337" s="290"/>
      <c r="I337" s="291"/>
      <c r="J337" s="152"/>
      <c r="K337" s="78">
        <v>0</v>
      </c>
      <c r="L337" s="78">
        <v>0</v>
      </c>
      <c r="M337" s="78">
        <v>0</v>
      </c>
      <c r="N337" s="78">
        <v>0</v>
      </c>
      <c r="O337" s="78">
        <v>0</v>
      </c>
      <c r="P337" s="78">
        <v>0</v>
      </c>
      <c r="Q337" s="78">
        <v>0</v>
      </c>
      <c r="R337" s="78">
        <v>0</v>
      </c>
      <c r="S337" s="78" t="s">
        <v>1346</v>
      </c>
      <c r="T337" s="78">
        <v>0</v>
      </c>
      <c r="U337" s="78">
        <v>49</v>
      </c>
      <c r="V337" s="78">
        <v>50</v>
      </c>
      <c r="W337" s="78">
        <v>0</v>
      </c>
      <c r="X337" s="78"/>
    </row>
    <row r="338" spans="1:24" ht="15" x14ac:dyDescent="0.25">
      <c r="A338" s="275" t="s">
        <v>922</v>
      </c>
      <c r="B338" s="276">
        <v>84</v>
      </c>
      <c r="C338" s="277">
        <v>0</v>
      </c>
      <c r="D338" s="277">
        <v>0</v>
      </c>
      <c r="E338" s="277">
        <v>0</v>
      </c>
      <c r="F338" s="276"/>
      <c r="G338" s="276"/>
      <c r="H338" s="290"/>
      <c r="I338" s="291"/>
      <c r="J338" s="152"/>
      <c r="K338" s="78">
        <v>0</v>
      </c>
      <c r="L338" s="78">
        <v>0</v>
      </c>
      <c r="M338" s="78">
        <v>0</v>
      </c>
      <c r="N338" s="78">
        <v>0</v>
      </c>
      <c r="O338" s="78">
        <v>0</v>
      </c>
      <c r="P338" s="78">
        <v>0</v>
      </c>
      <c r="Q338" s="78">
        <v>0</v>
      </c>
      <c r="R338" s="78">
        <v>0</v>
      </c>
      <c r="S338" s="78">
        <v>0</v>
      </c>
      <c r="T338" s="78">
        <v>0</v>
      </c>
      <c r="U338" s="78" t="s">
        <v>1301</v>
      </c>
      <c r="V338" s="78" t="s">
        <v>1301</v>
      </c>
      <c r="W338" s="78">
        <v>0</v>
      </c>
      <c r="X338" s="78"/>
    </row>
    <row r="339" spans="1:24" ht="15" x14ac:dyDescent="0.25">
      <c r="A339" s="275" t="s">
        <v>923</v>
      </c>
      <c r="B339" s="276">
        <v>20735</v>
      </c>
      <c r="C339" s="277">
        <v>0</v>
      </c>
      <c r="D339" s="277">
        <v>0</v>
      </c>
      <c r="E339" s="277">
        <v>0</v>
      </c>
      <c r="F339" s="276"/>
      <c r="G339" s="276"/>
      <c r="H339" s="290"/>
      <c r="I339" s="291"/>
      <c r="J339" s="78"/>
      <c r="K339" s="78"/>
      <c r="L339" s="78"/>
      <c r="M339" s="78"/>
      <c r="N339" s="78"/>
      <c r="O339" s="78"/>
      <c r="P339" s="78"/>
      <c r="Q339" s="78"/>
      <c r="R339" s="78"/>
      <c r="S339" s="78"/>
      <c r="T339" s="78"/>
      <c r="U339" s="78"/>
      <c r="V339" s="78"/>
      <c r="W339" s="78"/>
      <c r="X339" s="78"/>
    </row>
    <row r="340" spans="1:24" ht="15" x14ac:dyDescent="0.25">
      <c r="A340" s="275" t="s">
        <v>925</v>
      </c>
      <c r="B340" s="276">
        <v>311</v>
      </c>
      <c r="C340" s="277">
        <v>0</v>
      </c>
      <c r="D340" s="277">
        <v>0</v>
      </c>
      <c r="E340" s="277">
        <v>0</v>
      </c>
      <c r="F340" s="276"/>
      <c r="G340" s="276"/>
      <c r="H340" s="290"/>
      <c r="I340" s="291"/>
      <c r="J340" s="152"/>
      <c r="K340" s="78">
        <v>0</v>
      </c>
      <c r="L340" s="78">
        <v>0</v>
      </c>
      <c r="M340" s="78">
        <v>0</v>
      </c>
      <c r="N340" s="78">
        <v>0</v>
      </c>
      <c r="O340" s="78">
        <v>0</v>
      </c>
      <c r="P340" s="78">
        <v>0</v>
      </c>
      <c r="Q340" s="78">
        <v>0</v>
      </c>
      <c r="R340" s="78">
        <v>0</v>
      </c>
      <c r="S340" s="78" t="s">
        <v>1346</v>
      </c>
      <c r="T340" s="78">
        <v>0</v>
      </c>
      <c r="U340" s="78" t="s">
        <v>1301</v>
      </c>
      <c r="V340" s="78" t="s">
        <v>1301</v>
      </c>
      <c r="W340" s="78">
        <v>0</v>
      </c>
      <c r="X340" s="78"/>
    </row>
    <row r="341" spans="1:24" ht="15" x14ac:dyDescent="0.25">
      <c r="A341" s="275" t="s">
        <v>926</v>
      </c>
      <c r="B341" s="276">
        <v>1520</v>
      </c>
      <c r="C341" s="277">
        <v>0</v>
      </c>
      <c r="D341" s="277">
        <v>0</v>
      </c>
      <c r="E341" s="277">
        <v>0</v>
      </c>
      <c r="F341" s="276"/>
      <c r="G341" s="276"/>
      <c r="H341" s="290"/>
      <c r="I341" s="291"/>
      <c r="J341" s="78"/>
      <c r="K341" s="78"/>
      <c r="L341" s="78"/>
      <c r="M341" s="78"/>
      <c r="N341" s="78"/>
      <c r="O341" s="78"/>
      <c r="P341" s="78"/>
      <c r="Q341" s="78"/>
      <c r="R341" s="78"/>
      <c r="S341" s="78"/>
      <c r="T341" s="78"/>
      <c r="U341" s="78"/>
      <c r="V341" s="78"/>
      <c r="W341" s="78"/>
      <c r="X341" s="78"/>
    </row>
    <row r="342" spans="1:24" ht="15" x14ac:dyDescent="0.25">
      <c r="A342" s="275" t="s">
        <v>930</v>
      </c>
      <c r="B342" s="276">
        <v>696</v>
      </c>
      <c r="C342" s="277">
        <v>0</v>
      </c>
      <c r="D342" s="277">
        <v>0</v>
      </c>
      <c r="E342" s="277">
        <v>0</v>
      </c>
      <c r="F342" s="276"/>
      <c r="G342" s="276"/>
      <c r="H342" s="290"/>
      <c r="I342" s="291"/>
      <c r="J342" s="78"/>
      <c r="K342" s="78"/>
      <c r="L342" s="78"/>
      <c r="M342" s="78"/>
      <c r="N342" s="78"/>
      <c r="O342" s="78"/>
      <c r="P342" s="78"/>
      <c r="Q342" s="78"/>
      <c r="R342" s="78"/>
      <c r="S342" s="78"/>
      <c r="T342" s="78"/>
      <c r="U342" s="78"/>
      <c r="V342" s="78"/>
      <c r="W342" s="78"/>
      <c r="X342" s="78"/>
    </row>
    <row r="343" spans="1:24" ht="15" x14ac:dyDescent="0.25">
      <c r="A343" s="275" t="s">
        <v>933</v>
      </c>
      <c r="B343" s="276">
        <v>2023</v>
      </c>
      <c r="C343" s="277">
        <v>0</v>
      </c>
      <c r="D343" s="277">
        <v>0</v>
      </c>
      <c r="E343" s="277">
        <v>0</v>
      </c>
      <c r="F343" s="276"/>
      <c r="G343" s="276"/>
      <c r="H343" s="290"/>
      <c r="I343" s="291"/>
      <c r="J343" s="152"/>
      <c r="K343" s="78">
        <v>0</v>
      </c>
      <c r="L343" s="78">
        <v>0</v>
      </c>
      <c r="M343" s="78">
        <v>0</v>
      </c>
      <c r="N343" s="78">
        <v>0</v>
      </c>
      <c r="O343" s="78">
        <v>0</v>
      </c>
      <c r="P343" s="78">
        <v>0</v>
      </c>
      <c r="Q343" s="78">
        <v>0</v>
      </c>
      <c r="R343" s="78">
        <v>0</v>
      </c>
      <c r="S343" s="78" t="s">
        <v>1346</v>
      </c>
      <c r="T343" s="78">
        <v>0</v>
      </c>
      <c r="U343" s="78" t="s">
        <v>1301</v>
      </c>
      <c r="V343" s="78" t="s">
        <v>1301</v>
      </c>
      <c r="W343" s="78">
        <v>0</v>
      </c>
      <c r="X343" s="78"/>
    </row>
    <row r="344" spans="1:24" ht="15" x14ac:dyDescent="0.25">
      <c r="A344" s="275" t="s">
        <v>934</v>
      </c>
      <c r="B344" s="276">
        <v>6087</v>
      </c>
      <c r="C344" s="277">
        <v>0</v>
      </c>
      <c r="D344" s="277">
        <v>0</v>
      </c>
      <c r="E344" s="277">
        <v>0</v>
      </c>
      <c r="F344" s="276"/>
      <c r="G344" s="276"/>
      <c r="H344" s="290"/>
      <c r="I344" s="291"/>
      <c r="J344" s="78"/>
      <c r="K344" s="78"/>
      <c r="L344" s="78"/>
      <c r="M344" s="78"/>
      <c r="N344" s="78"/>
      <c r="O344" s="78"/>
      <c r="P344" s="78"/>
      <c r="Q344" s="78"/>
      <c r="R344" s="78"/>
      <c r="S344" s="78"/>
      <c r="T344" s="78"/>
      <c r="U344" s="78"/>
      <c r="V344" s="78"/>
      <c r="W344" s="78"/>
      <c r="X344" s="78"/>
    </row>
    <row r="345" spans="1:24" ht="15" x14ac:dyDescent="0.25">
      <c r="A345" s="275" t="s">
        <v>935</v>
      </c>
      <c r="B345" s="276">
        <v>348</v>
      </c>
      <c r="C345" s="277">
        <v>0</v>
      </c>
      <c r="D345" s="277">
        <v>0</v>
      </c>
      <c r="E345" s="277">
        <v>0</v>
      </c>
      <c r="F345" s="276"/>
      <c r="G345" s="276"/>
      <c r="H345" s="290"/>
      <c r="I345" s="291"/>
      <c r="J345" s="78"/>
      <c r="K345" s="78"/>
      <c r="L345" s="78"/>
      <c r="M345" s="78"/>
      <c r="N345" s="78"/>
      <c r="O345" s="78"/>
      <c r="P345" s="78"/>
      <c r="Q345" s="78"/>
      <c r="R345" s="78"/>
      <c r="S345" s="78"/>
      <c r="T345" s="78"/>
      <c r="U345" s="78"/>
      <c r="V345" s="78"/>
      <c r="W345" s="78"/>
      <c r="X345" s="78"/>
    </row>
    <row r="346" spans="1:24" ht="15" x14ac:dyDescent="0.25">
      <c r="A346" s="275" t="s">
        <v>936</v>
      </c>
      <c r="B346" s="276">
        <v>588</v>
      </c>
      <c r="C346" s="277">
        <v>0</v>
      </c>
      <c r="D346" s="277">
        <v>0</v>
      </c>
      <c r="E346" s="277">
        <v>0</v>
      </c>
      <c r="F346" s="276"/>
      <c r="G346" s="276"/>
      <c r="H346" s="290"/>
      <c r="I346" s="291"/>
      <c r="J346" s="152"/>
      <c r="K346" s="78">
        <v>0</v>
      </c>
      <c r="L346" s="78">
        <v>0</v>
      </c>
      <c r="M346" s="78">
        <v>0</v>
      </c>
      <c r="N346" s="78">
        <v>0</v>
      </c>
      <c r="O346" s="78">
        <v>0</v>
      </c>
      <c r="P346" s="78">
        <v>0</v>
      </c>
      <c r="Q346" s="78">
        <v>0</v>
      </c>
      <c r="R346" s="78">
        <v>0</v>
      </c>
      <c r="S346" s="78" t="s">
        <v>1346</v>
      </c>
      <c r="T346" s="78">
        <v>0</v>
      </c>
      <c r="U346" s="78" t="s">
        <v>1301</v>
      </c>
      <c r="V346" s="78" t="s">
        <v>1301</v>
      </c>
      <c r="W346" s="78">
        <v>0</v>
      </c>
      <c r="X346" s="78"/>
    </row>
    <row r="347" spans="1:24" ht="15" x14ac:dyDescent="0.25">
      <c r="A347" s="275" t="s">
        <v>939</v>
      </c>
      <c r="B347" s="276">
        <v>24661</v>
      </c>
      <c r="C347" s="277">
        <v>0</v>
      </c>
      <c r="D347" s="277">
        <v>0</v>
      </c>
      <c r="E347" s="277">
        <v>0</v>
      </c>
      <c r="F347" s="276"/>
      <c r="G347" s="276"/>
      <c r="H347" s="290"/>
      <c r="I347" s="291"/>
      <c r="J347" s="152"/>
      <c r="K347" s="78">
        <v>0</v>
      </c>
      <c r="L347" s="78" t="s">
        <v>1328</v>
      </c>
      <c r="M347" s="78" t="s">
        <v>1339</v>
      </c>
      <c r="N347" s="78" t="s">
        <v>1324</v>
      </c>
      <c r="O347" s="78" t="s">
        <v>686</v>
      </c>
      <c r="P347" s="78" t="s">
        <v>1331</v>
      </c>
      <c r="Q347" s="78" t="s">
        <v>687</v>
      </c>
      <c r="R347" s="78" t="s">
        <v>1344</v>
      </c>
      <c r="S347" s="78" t="s">
        <v>1329</v>
      </c>
      <c r="T347" s="78">
        <v>0</v>
      </c>
      <c r="U347" s="78">
        <v>7674</v>
      </c>
      <c r="V347" s="78">
        <v>100</v>
      </c>
      <c r="W347" s="78" t="s">
        <v>1330</v>
      </c>
      <c r="X347" s="78"/>
    </row>
    <row r="348" spans="1:24" ht="15" x14ac:dyDescent="0.25">
      <c r="A348" s="275" t="s">
        <v>940</v>
      </c>
      <c r="B348" s="276">
        <v>409</v>
      </c>
      <c r="C348" s="277">
        <v>0</v>
      </c>
      <c r="D348" s="277">
        <v>0</v>
      </c>
      <c r="E348" s="277">
        <v>0</v>
      </c>
      <c r="F348" s="276"/>
      <c r="G348" s="276"/>
      <c r="H348" s="290"/>
      <c r="I348" s="291"/>
      <c r="J348" s="78"/>
      <c r="K348" s="78"/>
      <c r="L348" s="78"/>
      <c r="M348" s="78"/>
      <c r="N348" s="78"/>
      <c r="O348" s="78"/>
      <c r="P348" s="78"/>
      <c r="Q348" s="78"/>
      <c r="R348" s="78"/>
      <c r="S348" s="78"/>
      <c r="T348" s="78"/>
      <c r="U348" s="78"/>
      <c r="V348" s="78"/>
      <c r="W348" s="78"/>
      <c r="X348" s="78"/>
    </row>
    <row r="349" spans="1:24" ht="15" x14ac:dyDescent="0.25">
      <c r="A349" s="275" t="s">
        <v>941</v>
      </c>
      <c r="B349" s="276">
        <v>15176</v>
      </c>
      <c r="C349" s="277">
        <v>0</v>
      </c>
      <c r="D349" s="277">
        <v>0</v>
      </c>
      <c r="E349" s="277">
        <v>0</v>
      </c>
      <c r="F349" s="276"/>
      <c r="G349" s="276"/>
      <c r="H349" s="290"/>
      <c r="I349" s="291"/>
      <c r="J349" s="152"/>
      <c r="K349" s="78">
        <v>0</v>
      </c>
      <c r="L349" s="78">
        <v>0</v>
      </c>
      <c r="M349" s="78">
        <v>0</v>
      </c>
      <c r="N349" s="78">
        <v>0</v>
      </c>
      <c r="O349" s="78">
        <v>0</v>
      </c>
      <c r="P349" s="78">
        <v>0</v>
      </c>
      <c r="Q349" s="78">
        <v>0</v>
      </c>
      <c r="R349" s="78">
        <v>0</v>
      </c>
      <c r="S349" s="78" t="s">
        <v>1346</v>
      </c>
      <c r="T349" s="78">
        <v>0</v>
      </c>
      <c r="U349" s="78" t="s">
        <v>1301</v>
      </c>
      <c r="V349" s="78" t="s">
        <v>1301</v>
      </c>
      <c r="W349" s="78">
        <v>0</v>
      </c>
      <c r="X349" s="78"/>
    </row>
    <row r="350" spans="1:24" ht="15" x14ac:dyDescent="0.25">
      <c r="A350" s="275" t="s">
        <v>942</v>
      </c>
      <c r="B350" s="276">
        <v>560</v>
      </c>
      <c r="C350" s="277">
        <v>0</v>
      </c>
      <c r="D350" s="277">
        <v>0</v>
      </c>
      <c r="E350" s="277">
        <v>0</v>
      </c>
      <c r="F350" s="276"/>
      <c r="G350" s="276"/>
      <c r="H350" s="290"/>
      <c r="I350" s="291"/>
      <c r="J350" s="152"/>
      <c r="K350" s="78">
        <v>0</v>
      </c>
      <c r="L350" s="78">
        <v>0</v>
      </c>
      <c r="M350" s="78">
        <v>0</v>
      </c>
      <c r="N350" s="78">
        <v>0</v>
      </c>
      <c r="O350" s="78">
        <v>0</v>
      </c>
      <c r="P350" s="78">
        <v>0</v>
      </c>
      <c r="Q350" s="78">
        <v>0</v>
      </c>
      <c r="R350" s="78">
        <v>0</v>
      </c>
      <c r="S350" s="78" t="s">
        <v>1346</v>
      </c>
      <c r="T350" s="78">
        <v>0</v>
      </c>
      <c r="U350" s="78" t="s">
        <v>1301</v>
      </c>
      <c r="V350" s="78" t="s">
        <v>1301</v>
      </c>
      <c r="W350" s="78">
        <v>0</v>
      </c>
      <c r="X350" s="78"/>
    </row>
    <row r="351" spans="1:24" ht="15" x14ac:dyDescent="0.25">
      <c r="A351" s="275" t="s">
        <v>943</v>
      </c>
      <c r="B351" s="276">
        <v>3776</v>
      </c>
      <c r="C351" s="277">
        <v>0</v>
      </c>
      <c r="D351" s="277">
        <v>0</v>
      </c>
      <c r="E351" s="277">
        <v>0</v>
      </c>
      <c r="F351" s="276"/>
      <c r="G351" s="276"/>
      <c r="H351" s="290"/>
      <c r="I351" s="291"/>
      <c r="J351" s="152"/>
      <c r="K351" s="78">
        <v>108</v>
      </c>
      <c r="L351" s="78" t="s">
        <v>1335</v>
      </c>
      <c r="M351" s="78" t="s">
        <v>1324</v>
      </c>
      <c r="N351" s="78" t="s">
        <v>1324</v>
      </c>
      <c r="O351" s="78" t="s">
        <v>687</v>
      </c>
      <c r="P351" s="78" t="s">
        <v>1331</v>
      </c>
      <c r="Q351" s="78" t="s">
        <v>687</v>
      </c>
      <c r="R351" s="78">
        <v>0</v>
      </c>
      <c r="S351" s="78" t="s">
        <v>1329</v>
      </c>
      <c r="T351" s="78">
        <v>0</v>
      </c>
      <c r="U351" s="78">
        <v>1400</v>
      </c>
      <c r="V351" s="78">
        <v>50</v>
      </c>
      <c r="W351" s="78" t="s">
        <v>1337</v>
      </c>
      <c r="X351" s="152"/>
    </row>
    <row r="352" spans="1:24" ht="15" x14ac:dyDescent="0.25">
      <c r="A352" s="275" t="s">
        <v>945</v>
      </c>
      <c r="B352" s="276">
        <v>112</v>
      </c>
      <c r="C352" s="277">
        <v>0</v>
      </c>
      <c r="D352" s="277">
        <v>0</v>
      </c>
      <c r="E352" s="277">
        <v>0</v>
      </c>
      <c r="F352" s="276"/>
      <c r="G352" s="276"/>
      <c r="H352" s="290"/>
      <c r="I352" s="291"/>
      <c r="J352" s="152"/>
      <c r="K352" s="78">
        <v>0</v>
      </c>
      <c r="L352" s="78">
        <v>0</v>
      </c>
      <c r="M352" s="78">
        <v>0</v>
      </c>
      <c r="N352" s="78">
        <v>0</v>
      </c>
      <c r="O352" s="78">
        <v>0</v>
      </c>
      <c r="P352" s="78">
        <v>0</v>
      </c>
      <c r="Q352" s="78">
        <v>0</v>
      </c>
      <c r="R352" s="78">
        <v>0</v>
      </c>
      <c r="S352" s="78" t="s">
        <v>1346</v>
      </c>
      <c r="T352" s="78">
        <v>0</v>
      </c>
      <c r="U352" s="78" t="s">
        <v>1301</v>
      </c>
      <c r="V352" s="78" t="s">
        <v>1301</v>
      </c>
      <c r="W352" s="78">
        <v>0</v>
      </c>
      <c r="X352" s="78"/>
    </row>
    <row r="353" spans="1:24" ht="15" x14ac:dyDescent="0.25">
      <c r="A353" s="275" t="s">
        <v>198</v>
      </c>
      <c r="B353" s="276">
        <v>513</v>
      </c>
      <c r="C353" s="277">
        <v>0</v>
      </c>
      <c r="D353" s="277">
        <v>0</v>
      </c>
      <c r="E353" s="277">
        <v>0</v>
      </c>
      <c r="F353" s="276"/>
      <c r="G353" s="276"/>
      <c r="H353" s="290"/>
      <c r="I353" s="291"/>
      <c r="J353" s="152"/>
      <c r="K353" s="78">
        <v>0</v>
      </c>
      <c r="L353" s="78">
        <v>0</v>
      </c>
      <c r="M353" s="78">
        <v>0</v>
      </c>
      <c r="N353" s="78">
        <v>0</v>
      </c>
      <c r="O353" s="78">
        <v>0</v>
      </c>
      <c r="P353" s="78">
        <v>0</v>
      </c>
      <c r="Q353" s="78">
        <v>0</v>
      </c>
      <c r="R353" s="78">
        <v>0</v>
      </c>
      <c r="S353" s="78" t="s">
        <v>1346</v>
      </c>
      <c r="T353" s="78">
        <v>0</v>
      </c>
      <c r="U353" s="78" t="s">
        <v>1301</v>
      </c>
      <c r="V353" s="78" t="s">
        <v>1301</v>
      </c>
      <c r="W353" s="78">
        <v>0</v>
      </c>
      <c r="X353" s="78"/>
    </row>
    <row r="354" spans="1:24" ht="15" x14ac:dyDescent="0.25">
      <c r="A354" s="275" t="s">
        <v>949</v>
      </c>
      <c r="B354" s="276">
        <v>491</v>
      </c>
      <c r="C354" s="277">
        <v>0</v>
      </c>
      <c r="D354" s="277">
        <v>0</v>
      </c>
      <c r="E354" s="277">
        <v>0</v>
      </c>
      <c r="F354" s="276"/>
      <c r="G354" s="276"/>
      <c r="H354" s="290"/>
      <c r="I354" s="291"/>
      <c r="J354" s="78"/>
      <c r="K354" s="78"/>
      <c r="L354" s="78"/>
      <c r="M354" s="78"/>
      <c r="N354" s="78"/>
      <c r="O354" s="78"/>
      <c r="P354" s="78"/>
      <c r="Q354" s="78"/>
      <c r="R354" s="78"/>
      <c r="S354" s="78"/>
      <c r="T354" s="78"/>
      <c r="U354" s="78"/>
      <c r="V354" s="78"/>
      <c r="W354" s="78"/>
      <c r="X354" s="78"/>
    </row>
    <row r="355" spans="1:24" ht="15" x14ac:dyDescent="0.25">
      <c r="A355" s="275" t="s">
        <v>950</v>
      </c>
      <c r="B355" s="276">
        <v>1611</v>
      </c>
      <c r="C355" s="277">
        <v>18264.96</v>
      </c>
      <c r="D355" s="277">
        <v>35.124923076923075</v>
      </c>
      <c r="E355" s="277">
        <v>0</v>
      </c>
      <c r="F355" s="276">
        <v>520</v>
      </c>
      <c r="G355" s="276"/>
      <c r="H355" s="290"/>
      <c r="I355" s="291"/>
      <c r="J355" s="78"/>
      <c r="K355" s="78"/>
      <c r="L355" s="78"/>
      <c r="M355" s="78"/>
      <c r="N355" s="78"/>
      <c r="O355" s="78"/>
      <c r="P355" s="78"/>
      <c r="Q355" s="78"/>
      <c r="R355" s="78"/>
      <c r="S355" s="78"/>
      <c r="T355" s="78"/>
      <c r="U355" s="78"/>
      <c r="V355" s="78"/>
      <c r="W355" s="78"/>
      <c r="X355" s="78"/>
    </row>
    <row r="356" spans="1:24" ht="15" x14ac:dyDescent="0.25">
      <c r="A356" s="275" t="s">
        <v>952</v>
      </c>
      <c r="B356" s="276">
        <v>42625</v>
      </c>
      <c r="C356" s="277">
        <v>0</v>
      </c>
      <c r="D356" s="277">
        <v>0</v>
      </c>
      <c r="E356" s="277">
        <v>0</v>
      </c>
      <c r="F356" s="276"/>
      <c r="G356" s="276"/>
      <c r="H356" s="290"/>
      <c r="I356" s="291"/>
      <c r="J356" s="78"/>
      <c r="K356" s="78"/>
      <c r="L356" s="78"/>
      <c r="M356" s="78"/>
      <c r="N356" s="78"/>
      <c r="O356" s="78"/>
      <c r="P356" s="78"/>
      <c r="Q356" s="78"/>
      <c r="R356" s="78"/>
      <c r="S356" s="78"/>
      <c r="T356" s="78"/>
      <c r="U356" s="78"/>
      <c r="V356" s="78"/>
      <c r="W356" s="78"/>
      <c r="X356" s="78"/>
    </row>
    <row r="357" spans="1:24" ht="15" x14ac:dyDescent="0.25">
      <c r="A357" s="275" t="s">
        <v>953</v>
      </c>
      <c r="B357" s="276">
        <v>251</v>
      </c>
      <c r="C357" s="277">
        <v>0</v>
      </c>
      <c r="D357" s="277">
        <v>0</v>
      </c>
      <c r="E357" s="277">
        <v>0</v>
      </c>
      <c r="F357" s="276"/>
      <c r="G357" s="276"/>
      <c r="H357" s="290"/>
      <c r="I357" s="291"/>
      <c r="J357" s="152"/>
      <c r="K357" s="78">
        <v>0</v>
      </c>
      <c r="L357" s="78">
        <v>0</v>
      </c>
      <c r="M357" s="78">
        <v>0</v>
      </c>
      <c r="N357" s="78">
        <v>0</v>
      </c>
      <c r="O357" s="78">
        <v>0</v>
      </c>
      <c r="P357" s="78">
        <v>0</v>
      </c>
      <c r="Q357" s="78">
        <v>0</v>
      </c>
      <c r="R357" s="78">
        <v>0</v>
      </c>
      <c r="S357" s="78" t="s">
        <v>1346</v>
      </c>
      <c r="T357" s="78">
        <v>0</v>
      </c>
      <c r="U357" s="78" t="s">
        <v>1301</v>
      </c>
      <c r="V357" s="78" t="s">
        <v>1301</v>
      </c>
      <c r="W357" s="78">
        <v>0</v>
      </c>
      <c r="X357" s="78"/>
    </row>
    <row r="358" spans="1:24" ht="15" x14ac:dyDescent="0.25">
      <c r="A358" s="275" t="s">
        <v>954</v>
      </c>
      <c r="B358" s="276">
        <v>855</v>
      </c>
      <c r="C358" s="277">
        <v>0</v>
      </c>
      <c r="D358" s="277">
        <v>0</v>
      </c>
      <c r="E358" s="277">
        <v>0</v>
      </c>
      <c r="F358" s="276"/>
      <c r="G358" s="276"/>
      <c r="H358" s="290"/>
      <c r="I358" s="291"/>
      <c r="J358" s="78"/>
      <c r="K358" s="78"/>
      <c r="L358" s="78"/>
      <c r="M358" s="78"/>
      <c r="N358" s="78"/>
      <c r="O358" s="78"/>
      <c r="P358" s="78"/>
      <c r="Q358" s="78"/>
      <c r="R358" s="78"/>
      <c r="S358" s="78"/>
      <c r="T358" s="78"/>
      <c r="U358" s="78"/>
      <c r="V358" s="78"/>
      <c r="W358" s="78"/>
      <c r="X358" s="78"/>
    </row>
    <row r="359" spans="1:24" ht="15" x14ac:dyDescent="0.25">
      <c r="A359" s="275" t="s">
        <v>955</v>
      </c>
      <c r="B359" s="276">
        <v>1339</v>
      </c>
      <c r="C359" s="277">
        <v>0</v>
      </c>
      <c r="D359" s="277">
        <v>0</v>
      </c>
      <c r="E359" s="277">
        <v>0</v>
      </c>
      <c r="F359" s="276"/>
      <c r="G359" s="276"/>
      <c r="H359" s="290"/>
      <c r="I359" s="291"/>
      <c r="J359" s="78"/>
      <c r="K359" s="78"/>
      <c r="L359" s="78"/>
      <c r="M359" s="78"/>
      <c r="N359" s="78"/>
      <c r="O359" s="78"/>
      <c r="P359" s="78"/>
      <c r="Q359" s="78"/>
      <c r="R359" s="78"/>
      <c r="S359" s="78"/>
      <c r="T359" s="78"/>
      <c r="U359" s="78"/>
      <c r="V359" s="78"/>
      <c r="W359" s="78"/>
      <c r="X359" s="78"/>
    </row>
    <row r="360" spans="1:24" ht="15" x14ac:dyDescent="0.25">
      <c r="A360" s="275" t="s">
        <v>959</v>
      </c>
      <c r="B360" s="276">
        <v>10296</v>
      </c>
      <c r="C360" s="277">
        <v>0</v>
      </c>
      <c r="D360" s="277">
        <v>0</v>
      </c>
      <c r="E360" s="277">
        <v>0</v>
      </c>
      <c r="F360" s="276"/>
      <c r="G360" s="276"/>
      <c r="H360" s="290"/>
      <c r="I360" s="291"/>
      <c r="J360" s="152"/>
      <c r="K360" s="78">
        <v>0</v>
      </c>
      <c r="L360" s="78">
        <v>0</v>
      </c>
      <c r="M360" s="78">
        <v>0</v>
      </c>
      <c r="N360" s="78">
        <v>0</v>
      </c>
      <c r="O360" s="78">
        <v>0</v>
      </c>
      <c r="P360" s="78">
        <v>0</v>
      </c>
      <c r="Q360" s="78">
        <v>0</v>
      </c>
      <c r="R360" s="78">
        <v>0</v>
      </c>
      <c r="S360" s="78" t="s">
        <v>1346</v>
      </c>
      <c r="T360" s="78">
        <v>0</v>
      </c>
      <c r="U360" s="78" t="s">
        <v>1301</v>
      </c>
      <c r="V360" s="78" t="s">
        <v>1301</v>
      </c>
      <c r="W360" s="78">
        <v>0</v>
      </c>
      <c r="X360" s="78"/>
    </row>
    <row r="361" spans="1:24" ht="15" x14ac:dyDescent="0.25">
      <c r="A361" s="275" t="s">
        <v>961</v>
      </c>
      <c r="B361" s="276">
        <v>681</v>
      </c>
      <c r="C361" s="277">
        <v>0</v>
      </c>
      <c r="D361" s="277">
        <v>0</v>
      </c>
      <c r="E361" s="277">
        <v>0</v>
      </c>
      <c r="F361" s="276"/>
      <c r="G361" s="276"/>
      <c r="H361" s="290"/>
      <c r="I361" s="291"/>
      <c r="J361" s="78"/>
      <c r="K361" s="78"/>
      <c r="L361" s="78"/>
      <c r="M361" s="78"/>
      <c r="N361" s="78"/>
      <c r="O361" s="78"/>
      <c r="P361" s="78"/>
      <c r="Q361" s="78"/>
      <c r="R361" s="78"/>
      <c r="S361" s="78"/>
      <c r="T361" s="78"/>
      <c r="U361" s="78"/>
      <c r="V361" s="78"/>
      <c r="W361" s="78"/>
      <c r="X361" s="78"/>
    </row>
    <row r="362" spans="1:24" ht="15" x14ac:dyDescent="0.25">
      <c r="A362" s="275" t="s">
        <v>963</v>
      </c>
      <c r="B362" s="276">
        <v>467</v>
      </c>
      <c r="C362" s="277">
        <v>0</v>
      </c>
      <c r="D362" s="277">
        <v>0</v>
      </c>
      <c r="E362" s="277">
        <v>0</v>
      </c>
      <c r="F362" s="276"/>
      <c r="G362" s="276"/>
      <c r="H362" s="290"/>
      <c r="I362" s="291"/>
      <c r="J362" s="152"/>
      <c r="K362" s="78">
        <v>0</v>
      </c>
      <c r="L362" s="78">
        <v>0</v>
      </c>
      <c r="M362" s="78">
        <v>0</v>
      </c>
      <c r="N362" s="78">
        <v>0</v>
      </c>
      <c r="O362" s="78">
        <v>0</v>
      </c>
      <c r="P362" s="78">
        <v>0</v>
      </c>
      <c r="Q362" s="78">
        <v>0</v>
      </c>
      <c r="R362" s="78">
        <v>0</v>
      </c>
      <c r="S362" s="78" t="s">
        <v>1346</v>
      </c>
      <c r="T362" s="78">
        <v>0</v>
      </c>
      <c r="U362" s="78" t="s">
        <v>1301</v>
      </c>
      <c r="V362" s="78" t="s">
        <v>1301</v>
      </c>
      <c r="W362" s="78">
        <v>0</v>
      </c>
      <c r="X362" s="78"/>
    </row>
    <row r="363" spans="1:24" ht="15" x14ac:dyDescent="0.25">
      <c r="A363" s="275" t="s">
        <v>964</v>
      </c>
      <c r="B363" s="276">
        <v>3272</v>
      </c>
      <c r="C363" s="277">
        <v>10000</v>
      </c>
      <c r="D363" s="277">
        <v>3.7355248412401942</v>
      </c>
      <c r="E363" s="277">
        <v>0</v>
      </c>
      <c r="F363" s="276">
        <v>2677</v>
      </c>
      <c r="G363" s="276"/>
      <c r="H363" s="290"/>
      <c r="I363" s="291"/>
      <c r="J363" s="152"/>
      <c r="K363" s="78">
        <v>0</v>
      </c>
      <c r="L363" s="78">
        <v>0</v>
      </c>
      <c r="M363" s="78" t="s">
        <v>707</v>
      </c>
      <c r="N363" s="78">
        <v>0</v>
      </c>
      <c r="O363" s="78">
        <v>0</v>
      </c>
      <c r="P363" s="78" t="s">
        <v>1331</v>
      </c>
      <c r="Q363" s="78" t="s">
        <v>686</v>
      </c>
      <c r="R363" s="78" t="s">
        <v>1344</v>
      </c>
      <c r="S363" s="78" t="s">
        <v>1327</v>
      </c>
      <c r="T363" s="78">
        <v>0</v>
      </c>
      <c r="U363" s="78" t="s">
        <v>1301</v>
      </c>
      <c r="V363" s="78" t="s">
        <v>1301</v>
      </c>
      <c r="W363" s="78" t="s">
        <v>1358</v>
      </c>
      <c r="X363" s="78"/>
    </row>
    <row r="364" spans="1:24" ht="15" x14ac:dyDescent="0.25">
      <c r="A364" s="275" t="s">
        <v>969</v>
      </c>
      <c r="B364" s="276">
        <v>3422</v>
      </c>
      <c r="C364" s="277">
        <v>0</v>
      </c>
      <c r="D364" s="277">
        <v>0</v>
      </c>
      <c r="E364" s="277">
        <v>0</v>
      </c>
      <c r="F364" s="276"/>
      <c r="G364" s="276"/>
      <c r="H364" s="290"/>
      <c r="I364" s="291"/>
      <c r="J364" s="152"/>
      <c r="K364" s="78">
        <v>0</v>
      </c>
      <c r="L364" s="78" t="s">
        <v>1335</v>
      </c>
      <c r="M364" s="78" t="s">
        <v>1324</v>
      </c>
      <c r="N364" s="78">
        <v>0</v>
      </c>
      <c r="O364" s="78">
        <v>0</v>
      </c>
      <c r="P364" s="78" t="s">
        <v>1331</v>
      </c>
      <c r="Q364" s="78" t="s">
        <v>686</v>
      </c>
      <c r="R364" s="78" t="s">
        <v>1336</v>
      </c>
      <c r="S364" s="78" t="s">
        <v>1329</v>
      </c>
      <c r="T364" s="78">
        <v>0</v>
      </c>
      <c r="U364" s="78">
        <v>1150</v>
      </c>
      <c r="V364" s="78">
        <v>85</v>
      </c>
      <c r="W364" s="78" t="s">
        <v>1337</v>
      </c>
      <c r="X364" s="78"/>
    </row>
    <row r="365" spans="1:24" ht="15" x14ac:dyDescent="0.25">
      <c r="A365" s="275" t="s">
        <v>970</v>
      </c>
      <c r="B365" s="276">
        <v>45</v>
      </c>
      <c r="C365" s="277">
        <v>0</v>
      </c>
      <c r="D365" s="277">
        <v>0</v>
      </c>
      <c r="E365" s="277">
        <v>0</v>
      </c>
      <c r="F365" s="276"/>
      <c r="G365" s="276"/>
      <c r="H365" s="290"/>
      <c r="I365" s="291"/>
      <c r="J365" s="78"/>
      <c r="K365" s="78"/>
      <c r="L365" s="78"/>
      <c r="M365" s="78"/>
      <c r="N365" s="78"/>
      <c r="O365" s="78"/>
      <c r="P365" s="78"/>
      <c r="Q365" s="78"/>
      <c r="R365" s="78"/>
      <c r="S365" s="78"/>
      <c r="T365" s="78"/>
      <c r="U365" s="78"/>
      <c r="V365" s="78"/>
      <c r="W365" s="78"/>
      <c r="X365" s="78"/>
    </row>
    <row r="366" spans="1:24" ht="15" x14ac:dyDescent="0.25">
      <c r="A366" s="275" t="s">
        <v>971</v>
      </c>
      <c r="B366" s="276">
        <v>1480</v>
      </c>
      <c r="C366" s="277">
        <v>0</v>
      </c>
      <c r="D366" s="277">
        <v>0</v>
      </c>
      <c r="E366" s="277">
        <v>0</v>
      </c>
      <c r="F366" s="276"/>
      <c r="G366" s="276"/>
      <c r="H366" s="290"/>
      <c r="I366" s="291"/>
      <c r="J366" s="152"/>
      <c r="K366" s="78">
        <v>0</v>
      </c>
      <c r="L366" s="78" t="s">
        <v>1323</v>
      </c>
      <c r="M366" s="78" t="s">
        <v>1324</v>
      </c>
      <c r="N366" s="78" t="s">
        <v>1324</v>
      </c>
      <c r="O366" s="78" t="s">
        <v>686</v>
      </c>
      <c r="P366" s="78" t="s">
        <v>707</v>
      </c>
      <c r="Q366" s="78" t="s">
        <v>686</v>
      </c>
      <c r="R366" s="78" t="s">
        <v>1332</v>
      </c>
      <c r="S366" s="78" t="s">
        <v>707</v>
      </c>
      <c r="T366" s="78" t="s">
        <v>1359</v>
      </c>
      <c r="U366" s="78" t="s">
        <v>1301</v>
      </c>
      <c r="V366" s="78">
        <v>10</v>
      </c>
      <c r="W366" s="78" t="s">
        <v>1330</v>
      </c>
      <c r="X366" s="78"/>
    </row>
    <row r="367" spans="1:24" ht="15" x14ac:dyDescent="0.25">
      <c r="A367" s="275" t="s">
        <v>973</v>
      </c>
      <c r="B367" s="276">
        <v>158</v>
      </c>
      <c r="C367" s="277">
        <v>0</v>
      </c>
      <c r="D367" s="277">
        <v>0</v>
      </c>
      <c r="E367" s="277">
        <v>0</v>
      </c>
      <c r="F367" s="276"/>
      <c r="G367" s="276"/>
      <c r="H367" s="290"/>
      <c r="I367" s="291"/>
      <c r="J367" s="152"/>
      <c r="K367" s="78">
        <v>0</v>
      </c>
      <c r="L367" s="78">
        <v>0</v>
      </c>
      <c r="M367" s="78">
        <v>0</v>
      </c>
      <c r="N367" s="78">
        <v>0</v>
      </c>
      <c r="O367" s="78">
        <v>0</v>
      </c>
      <c r="P367" s="78">
        <v>0</v>
      </c>
      <c r="Q367" s="78">
        <v>0</v>
      </c>
      <c r="R367" s="78">
        <v>0</v>
      </c>
      <c r="S367" s="78">
        <v>0</v>
      </c>
      <c r="T367" s="78">
        <v>0</v>
      </c>
      <c r="U367" s="78" t="s">
        <v>1301</v>
      </c>
      <c r="V367" s="78" t="s">
        <v>1301</v>
      </c>
      <c r="W367" s="78">
        <v>0</v>
      </c>
      <c r="X367" s="78"/>
    </row>
    <row r="368" spans="1:24" ht="15" x14ac:dyDescent="0.25">
      <c r="A368" s="275" t="s">
        <v>974</v>
      </c>
      <c r="B368" s="276">
        <v>122</v>
      </c>
      <c r="C368" s="277">
        <v>0</v>
      </c>
      <c r="D368" s="277">
        <v>0</v>
      </c>
      <c r="E368" s="277">
        <v>0</v>
      </c>
      <c r="F368" s="276"/>
      <c r="G368" s="276"/>
      <c r="H368" s="290"/>
      <c r="I368" s="291"/>
      <c r="J368" s="78"/>
      <c r="K368" s="78"/>
      <c r="L368" s="78"/>
      <c r="M368" s="78"/>
      <c r="N368" s="78"/>
      <c r="O368" s="78"/>
      <c r="P368" s="78"/>
      <c r="Q368" s="78"/>
      <c r="R368" s="78"/>
      <c r="S368" s="78"/>
      <c r="T368" s="78"/>
      <c r="U368" s="78"/>
      <c r="V368" s="78"/>
      <c r="W368" s="78"/>
      <c r="X368" s="78"/>
    </row>
    <row r="369" spans="1:24" ht="15" x14ac:dyDescent="0.25">
      <c r="A369" s="275" t="s">
        <v>975</v>
      </c>
      <c r="B369" s="276">
        <v>488</v>
      </c>
      <c r="C369" s="277">
        <v>0</v>
      </c>
      <c r="D369" s="277">
        <v>0</v>
      </c>
      <c r="E369" s="277">
        <v>0</v>
      </c>
      <c r="F369" s="276"/>
      <c r="G369" s="276"/>
      <c r="H369" s="290"/>
      <c r="I369" s="291"/>
      <c r="J369" s="78"/>
      <c r="K369" s="78"/>
      <c r="L369" s="78"/>
      <c r="M369" s="78"/>
      <c r="N369" s="78"/>
      <c r="O369" s="78"/>
      <c r="P369" s="78"/>
      <c r="Q369" s="78"/>
      <c r="R369" s="78"/>
      <c r="S369" s="78"/>
      <c r="T369" s="78"/>
      <c r="U369" s="78"/>
      <c r="V369" s="78"/>
      <c r="W369" s="78"/>
      <c r="X369" s="78"/>
    </row>
    <row r="370" spans="1:24" ht="15" x14ac:dyDescent="0.25">
      <c r="A370" s="275" t="s">
        <v>978</v>
      </c>
      <c r="B370" s="276">
        <v>606</v>
      </c>
      <c r="C370" s="277">
        <v>0</v>
      </c>
      <c r="D370" s="277">
        <v>0</v>
      </c>
      <c r="E370" s="277">
        <v>0</v>
      </c>
      <c r="F370" s="276"/>
      <c r="G370" s="276"/>
      <c r="H370" s="290"/>
      <c r="I370" s="291"/>
      <c r="J370" s="152"/>
      <c r="K370" s="78">
        <v>0</v>
      </c>
      <c r="L370" s="78">
        <v>0</v>
      </c>
      <c r="M370" s="78">
        <v>0</v>
      </c>
      <c r="N370" s="78">
        <v>0</v>
      </c>
      <c r="O370" s="78">
        <v>0</v>
      </c>
      <c r="P370" s="78">
        <v>0</v>
      </c>
      <c r="Q370" s="78">
        <v>0</v>
      </c>
      <c r="R370" s="78">
        <v>0</v>
      </c>
      <c r="S370" s="78" t="s">
        <v>1346</v>
      </c>
      <c r="T370" s="78">
        <v>0</v>
      </c>
      <c r="U370" s="78" t="s">
        <v>1301</v>
      </c>
      <c r="V370" s="78" t="s">
        <v>1301</v>
      </c>
      <c r="W370" s="78">
        <v>0</v>
      </c>
      <c r="X370" s="78"/>
    </row>
    <row r="371" spans="1:24" ht="15" x14ac:dyDescent="0.25">
      <c r="A371" s="275" t="s">
        <v>979</v>
      </c>
      <c r="B371" s="276">
        <v>60</v>
      </c>
      <c r="C371" s="277">
        <v>0</v>
      </c>
      <c r="D371" s="277">
        <v>0</v>
      </c>
      <c r="E371" s="277">
        <v>0</v>
      </c>
      <c r="F371" s="276"/>
      <c r="G371" s="276"/>
      <c r="H371" s="290"/>
      <c r="I371" s="291"/>
      <c r="J371" s="78"/>
      <c r="K371" s="78"/>
      <c r="L371" s="78"/>
      <c r="M371" s="78"/>
      <c r="N371" s="78"/>
      <c r="O371" s="78"/>
      <c r="P371" s="78"/>
      <c r="Q371" s="78"/>
      <c r="R371" s="78"/>
      <c r="S371" s="78"/>
      <c r="T371" s="78"/>
      <c r="U371" s="78"/>
      <c r="V371" s="78"/>
      <c r="W371" s="78"/>
      <c r="X371" s="78"/>
    </row>
    <row r="372" spans="1:24" ht="15" x14ac:dyDescent="0.25">
      <c r="A372" s="275" t="s">
        <v>981</v>
      </c>
      <c r="B372" s="276">
        <v>549</v>
      </c>
      <c r="C372" s="277">
        <v>0</v>
      </c>
      <c r="D372" s="277">
        <v>0</v>
      </c>
      <c r="E372" s="277">
        <v>0</v>
      </c>
      <c r="F372" s="276"/>
      <c r="G372" s="276"/>
      <c r="H372" s="290"/>
      <c r="I372" s="291"/>
      <c r="J372" s="152"/>
      <c r="K372" s="78">
        <v>0</v>
      </c>
      <c r="L372" s="78">
        <v>0</v>
      </c>
      <c r="M372" s="78">
        <v>0</v>
      </c>
      <c r="N372" s="78">
        <v>0</v>
      </c>
      <c r="O372" s="78">
        <v>0</v>
      </c>
      <c r="P372" s="78">
        <v>0</v>
      </c>
      <c r="Q372" s="78">
        <v>0</v>
      </c>
      <c r="R372" s="78">
        <v>0</v>
      </c>
      <c r="S372" s="78" t="s">
        <v>1346</v>
      </c>
      <c r="T372" s="78">
        <v>0</v>
      </c>
      <c r="U372" s="78" t="s">
        <v>1301</v>
      </c>
      <c r="V372" s="78" t="s">
        <v>1301</v>
      </c>
      <c r="W372" s="78">
        <v>0</v>
      </c>
      <c r="X372" s="78"/>
    </row>
    <row r="373" spans="1:24" ht="15" x14ac:dyDescent="0.25">
      <c r="A373" s="275" t="s">
        <v>984</v>
      </c>
      <c r="B373" s="276">
        <v>2656</v>
      </c>
      <c r="C373" s="277">
        <v>0</v>
      </c>
      <c r="D373" s="277">
        <v>0</v>
      </c>
      <c r="E373" s="277">
        <v>0</v>
      </c>
      <c r="F373" s="276"/>
      <c r="G373" s="276"/>
      <c r="H373" s="290"/>
      <c r="I373" s="291"/>
      <c r="J373" s="78"/>
      <c r="K373" s="78"/>
      <c r="L373" s="78"/>
      <c r="M373" s="78"/>
      <c r="N373" s="78"/>
      <c r="O373" s="78"/>
      <c r="P373" s="78"/>
      <c r="Q373" s="78"/>
      <c r="R373" s="78"/>
      <c r="S373" s="78"/>
      <c r="T373" s="78"/>
      <c r="U373" s="78"/>
      <c r="V373" s="78"/>
      <c r="W373" s="78"/>
      <c r="X373" s="78"/>
    </row>
    <row r="374" spans="1:24" ht="15" x14ac:dyDescent="0.25">
      <c r="A374" s="275" t="s">
        <v>985</v>
      </c>
      <c r="B374" s="276">
        <v>536</v>
      </c>
      <c r="C374" s="277">
        <v>0</v>
      </c>
      <c r="D374" s="277">
        <v>0</v>
      </c>
      <c r="E374" s="277">
        <v>0</v>
      </c>
      <c r="F374" s="276"/>
      <c r="G374" s="276"/>
      <c r="H374" s="290"/>
      <c r="I374" s="291"/>
      <c r="J374" s="78"/>
      <c r="K374" s="78"/>
      <c r="L374" s="78"/>
      <c r="M374" s="78"/>
      <c r="N374" s="78"/>
      <c r="O374" s="78"/>
      <c r="P374" s="78"/>
      <c r="Q374" s="78"/>
      <c r="R374" s="78"/>
      <c r="S374" s="78"/>
      <c r="T374" s="78"/>
      <c r="U374" s="78"/>
      <c r="V374" s="78"/>
      <c r="W374" s="78"/>
      <c r="X374" s="78"/>
    </row>
    <row r="375" spans="1:24" ht="15" x14ac:dyDescent="0.25">
      <c r="A375" s="275" t="s">
        <v>986</v>
      </c>
      <c r="B375" s="276">
        <v>3194</v>
      </c>
      <c r="C375" s="277">
        <v>0</v>
      </c>
      <c r="D375" s="277">
        <v>0</v>
      </c>
      <c r="E375" s="277">
        <v>0</v>
      </c>
      <c r="F375" s="276"/>
      <c r="G375" s="276"/>
      <c r="H375" s="290"/>
      <c r="I375" s="291"/>
      <c r="J375" s="78"/>
      <c r="K375" s="78"/>
      <c r="L375" s="78"/>
      <c r="M375" s="78"/>
      <c r="N375" s="78"/>
      <c r="O375" s="78"/>
      <c r="P375" s="78"/>
      <c r="Q375" s="78"/>
      <c r="R375" s="78"/>
      <c r="S375" s="78"/>
      <c r="T375" s="78"/>
      <c r="U375" s="78"/>
      <c r="V375" s="78"/>
      <c r="W375" s="78"/>
      <c r="X375" s="78"/>
    </row>
    <row r="376" spans="1:24" ht="15" x14ac:dyDescent="0.25">
      <c r="A376" s="275" t="s">
        <v>988</v>
      </c>
      <c r="B376" s="276">
        <v>130</v>
      </c>
      <c r="C376" s="277">
        <v>0</v>
      </c>
      <c r="D376" s="277">
        <v>0</v>
      </c>
      <c r="E376" s="277">
        <v>0</v>
      </c>
      <c r="F376" s="276"/>
      <c r="G376" s="276"/>
      <c r="H376" s="290"/>
      <c r="I376" s="291"/>
      <c r="J376" s="152">
        <v>0.2172482837528604</v>
      </c>
      <c r="K376" s="78">
        <v>15.19</v>
      </c>
      <c r="L376" s="78" t="s">
        <v>1328</v>
      </c>
      <c r="M376" s="78" t="s">
        <v>1324</v>
      </c>
      <c r="N376" s="78" t="s">
        <v>1324</v>
      </c>
      <c r="O376" s="78" t="s">
        <v>686</v>
      </c>
      <c r="P376" s="78" t="s">
        <v>1331</v>
      </c>
      <c r="Q376" s="78" t="s">
        <v>686</v>
      </c>
      <c r="R376" s="78">
        <v>0</v>
      </c>
      <c r="S376" s="78" t="s">
        <v>1329</v>
      </c>
      <c r="T376" s="78">
        <v>0</v>
      </c>
      <c r="U376" s="78">
        <v>58</v>
      </c>
      <c r="V376" s="78">
        <v>50</v>
      </c>
      <c r="W376" s="78">
        <v>0</v>
      </c>
      <c r="X376" s="152"/>
    </row>
    <row r="377" spans="1:24" ht="15" x14ac:dyDescent="0.25">
      <c r="A377" s="275" t="s">
        <v>989</v>
      </c>
      <c r="B377" s="276">
        <v>674</v>
      </c>
      <c r="C377" s="277">
        <v>0</v>
      </c>
      <c r="D377" s="277">
        <v>0</v>
      </c>
      <c r="E377" s="277">
        <v>0</v>
      </c>
      <c r="F377" s="276"/>
      <c r="G377" s="276"/>
      <c r="H377" s="290"/>
      <c r="I377" s="291"/>
      <c r="J377" s="78"/>
      <c r="K377" s="78"/>
      <c r="L377" s="78"/>
      <c r="M377" s="78"/>
      <c r="N377" s="78"/>
      <c r="O377" s="78"/>
      <c r="P377" s="78"/>
      <c r="Q377" s="78"/>
      <c r="R377" s="78"/>
      <c r="S377" s="78"/>
      <c r="T377" s="78"/>
      <c r="U377" s="78"/>
      <c r="V377" s="78"/>
      <c r="W377" s="78"/>
      <c r="X377" s="78"/>
    </row>
    <row r="378" spans="1:24" ht="15" x14ac:dyDescent="0.25">
      <c r="A378" s="275" t="s">
        <v>992</v>
      </c>
      <c r="B378" s="276">
        <v>3359</v>
      </c>
      <c r="C378" s="277">
        <v>0</v>
      </c>
      <c r="D378" s="277">
        <v>0</v>
      </c>
      <c r="E378" s="277">
        <v>0</v>
      </c>
      <c r="F378" s="276"/>
      <c r="G378" s="276"/>
      <c r="H378" s="290"/>
      <c r="I378" s="291"/>
      <c r="J378" s="78"/>
      <c r="K378" s="78"/>
      <c r="L378" s="78"/>
      <c r="M378" s="78"/>
      <c r="N378" s="78"/>
      <c r="O378" s="78"/>
      <c r="P378" s="78"/>
      <c r="Q378" s="78"/>
      <c r="R378" s="78"/>
      <c r="S378" s="78"/>
      <c r="T378" s="78"/>
      <c r="U378" s="78"/>
      <c r="V378" s="78"/>
      <c r="W378" s="78"/>
      <c r="X378" s="78"/>
    </row>
    <row r="379" spans="1:24" ht="15" x14ac:dyDescent="0.25">
      <c r="A379" s="275" t="s">
        <v>993</v>
      </c>
      <c r="B379" s="276">
        <v>90</v>
      </c>
      <c r="C379" s="277">
        <v>0</v>
      </c>
      <c r="D379" s="277">
        <v>0</v>
      </c>
      <c r="E379" s="277">
        <v>0</v>
      </c>
      <c r="F379" s="276"/>
      <c r="G379" s="276"/>
      <c r="H379" s="290"/>
      <c r="I379" s="291"/>
      <c r="J379" s="78"/>
      <c r="K379" s="78"/>
      <c r="L379" s="78"/>
      <c r="M379" s="78"/>
      <c r="N379" s="78"/>
      <c r="O379" s="78"/>
      <c r="P379" s="78"/>
      <c r="Q379" s="78"/>
      <c r="R379" s="78"/>
      <c r="S379" s="78"/>
      <c r="T379" s="78"/>
      <c r="U379" s="78"/>
      <c r="V379" s="78"/>
      <c r="W379" s="78"/>
      <c r="X379" s="78"/>
    </row>
    <row r="380" spans="1:24" ht="15" x14ac:dyDescent="0.25">
      <c r="A380" s="275" t="s">
        <v>996</v>
      </c>
      <c r="B380" s="276">
        <v>94</v>
      </c>
      <c r="C380" s="277">
        <v>0</v>
      </c>
      <c r="D380" s="277">
        <v>0</v>
      </c>
      <c r="E380" s="277">
        <v>0</v>
      </c>
      <c r="F380" s="276"/>
      <c r="G380" s="276"/>
      <c r="H380" s="290"/>
      <c r="I380" s="291"/>
      <c r="J380" s="78"/>
      <c r="K380" s="78"/>
      <c r="L380" s="78"/>
      <c r="M380" s="78"/>
      <c r="N380" s="78"/>
      <c r="O380" s="78"/>
      <c r="P380" s="78"/>
      <c r="Q380" s="78"/>
      <c r="R380" s="78"/>
      <c r="S380" s="78"/>
      <c r="T380" s="78"/>
      <c r="U380" s="78"/>
      <c r="V380" s="78"/>
      <c r="W380" s="78"/>
      <c r="X380" s="78"/>
    </row>
    <row r="381" spans="1:24" ht="15" x14ac:dyDescent="0.25">
      <c r="A381" s="275" t="s">
        <v>997</v>
      </c>
      <c r="B381" s="276">
        <v>21542</v>
      </c>
      <c r="C381" s="277">
        <v>810676</v>
      </c>
      <c r="D381" s="277">
        <v>0</v>
      </c>
      <c r="E381" s="277">
        <v>0</v>
      </c>
      <c r="F381" s="276"/>
      <c r="G381" s="276"/>
      <c r="H381" s="290"/>
      <c r="I381" s="291"/>
      <c r="J381" s="152"/>
      <c r="K381" s="78">
        <v>0</v>
      </c>
      <c r="L381" s="78">
        <v>0</v>
      </c>
      <c r="M381" s="78">
        <v>0</v>
      </c>
      <c r="N381" s="78">
        <v>0</v>
      </c>
      <c r="O381" s="78">
        <v>0</v>
      </c>
      <c r="P381" s="78">
        <v>0</v>
      </c>
      <c r="Q381" s="78">
        <v>0</v>
      </c>
      <c r="R381" s="78">
        <v>0</v>
      </c>
      <c r="S381" s="78" t="s">
        <v>1346</v>
      </c>
      <c r="T381" s="78">
        <v>0</v>
      </c>
      <c r="U381" s="78" t="s">
        <v>1301</v>
      </c>
      <c r="V381" s="78" t="s">
        <v>1301</v>
      </c>
      <c r="W381" s="78">
        <v>0</v>
      </c>
      <c r="X381" s="78"/>
    </row>
    <row r="382" spans="1:24" ht="15" x14ac:dyDescent="0.25">
      <c r="A382" s="275" t="s">
        <v>204</v>
      </c>
      <c r="B382" s="276">
        <v>119</v>
      </c>
      <c r="C382" s="277">
        <v>0</v>
      </c>
      <c r="D382" s="277">
        <v>0</v>
      </c>
      <c r="E382" s="277">
        <v>0</v>
      </c>
      <c r="F382" s="276"/>
      <c r="G382" s="276"/>
      <c r="H382" s="290"/>
      <c r="I382" s="291"/>
      <c r="J382" s="152"/>
      <c r="K382" s="78">
        <v>0</v>
      </c>
      <c r="L382" s="78">
        <v>0</v>
      </c>
      <c r="M382" s="78">
        <v>0</v>
      </c>
      <c r="N382" s="78">
        <v>0</v>
      </c>
      <c r="O382" s="78">
        <v>0</v>
      </c>
      <c r="P382" s="78">
        <v>0</v>
      </c>
      <c r="Q382" s="78">
        <v>0</v>
      </c>
      <c r="R382" s="78">
        <v>0</v>
      </c>
      <c r="S382" s="78" t="s">
        <v>1346</v>
      </c>
      <c r="T382" s="78">
        <v>0</v>
      </c>
      <c r="U382" s="78" t="s">
        <v>1301</v>
      </c>
      <c r="V382" s="78" t="s">
        <v>1301</v>
      </c>
      <c r="W382" s="78">
        <v>0</v>
      </c>
      <c r="X382" s="78"/>
    </row>
    <row r="383" spans="1:24" ht="15" x14ac:dyDescent="0.25">
      <c r="A383" s="275" t="s">
        <v>999</v>
      </c>
      <c r="B383" s="276">
        <v>939</v>
      </c>
      <c r="C383" s="277">
        <v>0</v>
      </c>
      <c r="D383" s="277">
        <v>0</v>
      </c>
      <c r="E383" s="277">
        <v>0</v>
      </c>
      <c r="F383" s="276"/>
      <c r="G383" s="276"/>
      <c r="H383" s="290"/>
      <c r="I383" s="291"/>
      <c r="J383" s="152"/>
      <c r="K383" s="78">
        <v>0</v>
      </c>
      <c r="L383" s="78">
        <v>0</v>
      </c>
      <c r="M383" s="78">
        <v>0</v>
      </c>
      <c r="N383" s="78">
        <v>0</v>
      </c>
      <c r="O383" s="78">
        <v>0</v>
      </c>
      <c r="P383" s="78">
        <v>0</v>
      </c>
      <c r="Q383" s="78">
        <v>0</v>
      </c>
      <c r="R383" s="78">
        <v>0</v>
      </c>
      <c r="S383" s="78" t="s">
        <v>1346</v>
      </c>
      <c r="T383" s="78">
        <v>0</v>
      </c>
      <c r="U383" s="78" t="s">
        <v>1301</v>
      </c>
      <c r="V383" s="78" t="s">
        <v>1301</v>
      </c>
      <c r="W383" s="78">
        <v>0</v>
      </c>
      <c r="X383" s="78"/>
    </row>
    <row r="384" spans="1:24" ht="15" x14ac:dyDescent="0.25">
      <c r="A384" s="275" t="s">
        <v>1000</v>
      </c>
      <c r="B384" s="276">
        <v>3310</v>
      </c>
      <c r="C384" s="277">
        <v>39366.04</v>
      </c>
      <c r="D384" s="277">
        <v>30.75</v>
      </c>
      <c r="E384" s="277">
        <v>0</v>
      </c>
      <c r="F384" s="276">
        <v>1280.1964227642277</v>
      </c>
      <c r="G384" s="276"/>
      <c r="H384" s="290"/>
      <c r="I384" s="291"/>
      <c r="J384" s="152"/>
      <c r="K384" s="78">
        <v>0</v>
      </c>
      <c r="L384" s="78" t="s">
        <v>1335</v>
      </c>
      <c r="M384" s="78" t="s">
        <v>1324</v>
      </c>
      <c r="N384" s="78" t="s">
        <v>1324</v>
      </c>
      <c r="O384" s="78">
        <v>0</v>
      </c>
      <c r="P384" s="78" t="s">
        <v>1331</v>
      </c>
      <c r="Q384" s="78" t="s">
        <v>686</v>
      </c>
      <c r="R384" s="78" t="s">
        <v>1326</v>
      </c>
      <c r="S384" s="78" t="s">
        <v>1329</v>
      </c>
      <c r="T384" s="78">
        <v>0</v>
      </c>
      <c r="U384" s="78" t="s">
        <v>1301</v>
      </c>
      <c r="V384" s="78">
        <v>85</v>
      </c>
      <c r="W384" s="78">
        <v>0</v>
      </c>
      <c r="X384" s="78"/>
    </row>
    <row r="385" spans="1:24" ht="15" x14ac:dyDescent="0.25">
      <c r="A385" s="275" t="s">
        <v>1002</v>
      </c>
      <c r="B385" s="276">
        <v>175</v>
      </c>
      <c r="C385" s="277">
        <v>0</v>
      </c>
      <c r="D385" s="277">
        <v>0</v>
      </c>
      <c r="E385" s="277">
        <v>0</v>
      </c>
      <c r="F385" s="276"/>
      <c r="G385" s="276"/>
      <c r="H385" s="290"/>
      <c r="I385" s="291"/>
      <c r="J385" s="78"/>
      <c r="K385" s="78"/>
      <c r="L385" s="78"/>
      <c r="M385" s="78"/>
      <c r="N385" s="78"/>
      <c r="O385" s="78"/>
      <c r="P385" s="78"/>
      <c r="Q385" s="78"/>
      <c r="R385" s="78"/>
      <c r="S385" s="78"/>
      <c r="T385" s="78"/>
      <c r="U385" s="78"/>
      <c r="V385" s="78"/>
      <c r="W385" s="78"/>
      <c r="X385" s="78"/>
    </row>
    <row r="386" spans="1:24" ht="15" x14ac:dyDescent="0.25">
      <c r="A386" s="275" t="s">
        <v>1007</v>
      </c>
      <c r="B386" s="276">
        <v>5579</v>
      </c>
      <c r="C386" s="277">
        <v>0</v>
      </c>
      <c r="D386" s="277">
        <v>0</v>
      </c>
      <c r="E386" s="277">
        <v>0</v>
      </c>
      <c r="F386" s="276"/>
      <c r="G386" s="276"/>
      <c r="H386" s="290"/>
      <c r="I386" s="291"/>
      <c r="J386" s="152"/>
      <c r="K386" s="78">
        <v>0</v>
      </c>
      <c r="L386" s="78">
        <v>0</v>
      </c>
      <c r="M386" s="78">
        <v>0</v>
      </c>
      <c r="N386" s="78">
        <v>0</v>
      </c>
      <c r="O386" s="78">
        <v>0</v>
      </c>
      <c r="P386" s="78">
        <v>0</v>
      </c>
      <c r="Q386" s="78">
        <v>0</v>
      </c>
      <c r="R386" s="78">
        <v>0</v>
      </c>
      <c r="S386" s="78" t="s">
        <v>1346</v>
      </c>
      <c r="T386" s="78">
        <v>0</v>
      </c>
      <c r="U386" s="78" t="s">
        <v>1301</v>
      </c>
      <c r="V386" s="78" t="s">
        <v>1301</v>
      </c>
      <c r="W386" s="78">
        <v>0</v>
      </c>
      <c r="X386" s="78"/>
    </row>
    <row r="387" spans="1:24" ht="15" x14ac:dyDescent="0.25">
      <c r="A387" s="275" t="s">
        <v>1009</v>
      </c>
      <c r="B387" s="276">
        <v>2426</v>
      </c>
      <c r="C387" s="277">
        <v>0</v>
      </c>
      <c r="D387" s="277">
        <v>0</v>
      </c>
      <c r="E387" s="277">
        <v>0</v>
      </c>
      <c r="F387" s="276"/>
      <c r="G387" s="276"/>
      <c r="H387" s="290"/>
      <c r="I387" s="291"/>
      <c r="J387" s="152"/>
      <c r="K387" s="78">
        <v>0</v>
      </c>
      <c r="L387" s="78">
        <v>0</v>
      </c>
      <c r="M387" s="78">
        <v>0</v>
      </c>
      <c r="N387" s="78">
        <v>0</v>
      </c>
      <c r="O387" s="78">
        <v>0</v>
      </c>
      <c r="P387" s="78">
        <v>0</v>
      </c>
      <c r="Q387" s="78">
        <v>0</v>
      </c>
      <c r="R387" s="78">
        <v>0</v>
      </c>
      <c r="S387" s="78" t="s">
        <v>1346</v>
      </c>
      <c r="T387" s="78">
        <v>0</v>
      </c>
      <c r="U387" s="78" t="s">
        <v>1301</v>
      </c>
      <c r="V387" s="78" t="s">
        <v>1301</v>
      </c>
      <c r="W387" s="78">
        <v>0</v>
      </c>
      <c r="X387" s="78"/>
    </row>
    <row r="388" spans="1:24" ht="15" x14ac:dyDescent="0.25">
      <c r="A388" s="275" t="s">
        <v>1012</v>
      </c>
      <c r="B388" s="276">
        <v>1019</v>
      </c>
      <c r="C388" s="277">
        <v>0</v>
      </c>
      <c r="D388" s="277">
        <v>0</v>
      </c>
      <c r="E388" s="277">
        <v>0</v>
      </c>
      <c r="F388" s="276"/>
      <c r="G388" s="276"/>
      <c r="H388" s="290"/>
      <c r="I388" s="291"/>
      <c r="J388" s="78"/>
      <c r="K388" s="78"/>
      <c r="L388" s="78"/>
      <c r="M388" s="78"/>
      <c r="N388" s="78"/>
      <c r="O388" s="78"/>
      <c r="P388" s="78"/>
      <c r="Q388" s="78"/>
      <c r="R388" s="78"/>
      <c r="S388" s="78"/>
      <c r="T388" s="78"/>
      <c r="U388" s="78"/>
      <c r="V388" s="78"/>
      <c r="W388" s="78"/>
      <c r="X388" s="78"/>
    </row>
    <row r="389" spans="1:24" ht="15" x14ac:dyDescent="0.25">
      <c r="A389" s="275" t="s">
        <v>1013</v>
      </c>
      <c r="B389" s="276">
        <v>651</v>
      </c>
      <c r="C389" s="277">
        <v>0</v>
      </c>
      <c r="D389" s="277">
        <v>0</v>
      </c>
      <c r="E389" s="277">
        <v>0</v>
      </c>
      <c r="F389" s="276"/>
      <c r="G389" s="276"/>
      <c r="H389" s="290"/>
      <c r="I389" s="291"/>
      <c r="J389" s="152"/>
      <c r="K389" s="78">
        <v>0</v>
      </c>
      <c r="L389" s="78">
        <v>0</v>
      </c>
      <c r="M389" s="78">
        <v>0</v>
      </c>
      <c r="N389" s="78">
        <v>0</v>
      </c>
      <c r="O389" s="78">
        <v>0</v>
      </c>
      <c r="P389" s="78">
        <v>0</v>
      </c>
      <c r="Q389" s="78">
        <v>0</v>
      </c>
      <c r="R389" s="78">
        <v>0</v>
      </c>
      <c r="S389" s="78" t="s">
        <v>1346</v>
      </c>
      <c r="T389" s="78">
        <v>0</v>
      </c>
      <c r="U389" s="78" t="s">
        <v>1301</v>
      </c>
      <c r="V389" s="78" t="s">
        <v>1301</v>
      </c>
      <c r="W389" s="78">
        <v>0</v>
      </c>
      <c r="X389" s="78"/>
    </row>
    <row r="390" spans="1:24" ht="15" x14ac:dyDescent="0.25">
      <c r="A390" s="275" t="s">
        <v>1015</v>
      </c>
      <c r="B390" s="276">
        <v>113</v>
      </c>
      <c r="C390" s="277">
        <v>0</v>
      </c>
      <c r="D390" s="277">
        <v>0</v>
      </c>
      <c r="E390" s="277">
        <v>0</v>
      </c>
      <c r="F390" s="276"/>
      <c r="G390" s="276"/>
      <c r="H390" s="290"/>
      <c r="I390" s="291"/>
      <c r="J390" s="78"/>
      <c r="K390" s="78"/>
      <c r="L390" s="78"/>
      <c r="M390" s="78"/>
      <c r="N390" s="78"/>
      <c r="O390" s="78"/>
      <c r="P390" s="78"/>
      <c r="Q390" s="78"/>
      <c r="R390" s="78"/>
      <c r="S390" s="78"/>
      <c r="T390" s="78"/>
      <c r="U390" s="78"/>
      <c r="V390" s="78"/>
      <c r="W390" s="78"/>
      <c r="X390" s="78"/>
    </row>
    <row r="391" spans="1:24" ht="15" x14ac:dyDescent="0.25">
      <c r="A391" s="275" t="s">
        <v>1017</v>
      </c>
      <c r="B391" s="276">
        <v>117</v>
      </c>
      <c r="C391" s="277">
        <v>0</v>
      </c>
      <c r="D391" s="277">
        <v>0</v>
      </c>
      <c r="E391" s="277">
        <v>0</v>
      </c>
      <c r="F391" s="276"/>
      <c r="G391" s="276"/>
      <c r="H391" s="290"/>
      <c r="I391" s="291"/>
      <c r="J391" s="78"/>
      <c r="K391" s="78"/>
      <c r="L391" s="78"/>
      <c r="M391" s="78"/>
      <c r="N391" s="78"/>
      <c r="O391" s="78"/>
      <c r="P391" s="78"/>
      <c r="Q391" s="78"/>
      <c r="R391" s="78"/>
      <c r="S391" s="78"/>
      <c r="T391" s="78"/>
      <c r="U391" s="78"/>
      <c r="V391" s="78"/>
      <c r="W391" s="78"/>
      <c r="X391" s="78"/>
    </row>
    <row r="392" spans="1:24" ht="15" x14ac:dyDescent="0.25">
      <c r="A392" s="275" t="s">
        <v>1020</v>
      </c>
      <c r="B392" s="276">
        <v>220</v>
      </c>
      <c r="C392" s="277">
        <v>0</v>
      </c>
      <c r="D392" s="277">
        <v>0</v>
      </c>
      <c r="E392" s="277">
        <v>0</v>
      </c>
      <c r="F392" s="276"/>
      <c r="G392" s="276"/>
      <c r="H392" s="290"/>
      <c r="I392" s="291"/>
      <c r="J392" s="78"/>
      <c r="K392" s="78"/>
      <c r="L392" s="78"/>
      <c r="M392" s="78"/>
      <c r="N392" s="78"/>
      <c r="O392" s="78"/>
      <c r="P392" s="78"/>
      <c r="Q392" s="78"/>
      <c r="R392" s="78"/>
      <c r="S392" s="78"/>
      <c r="T392" s="78"/>
      <c r="U392" s="78"/>
      <c r="V392" s="78"/>
      <c r="W392" s="78"/>
      <c r="X392" s="78"/>
    </row>
    <row r="393" spans="1:24" ht="15" x14ac:dyDescent="0.25">
      <c r="A393" s="275" t="s">
        <v>1021</v>
      </c>
      <c r="B393" s="276">
        <v>441</v>
      </c>
      <c r="C393" s="277">
        <v>0</v>
      </c>
      <c r="D393" s="277">
        <v>0</v>
      </c>
      <c r="E393" s="277">
        <v>0</v>
      </c>
      <c r="F393" s="276"/>
      <c r="G393" s="276"/>
      <c r="H393" s="290"/>
      <c r="I393" s="291"/>
      <c r="J393" s="78"/>
      <c r="K393" s="78"/>
      <c r="L393" s="78"/>
      <c r="M393" s="78"/>
      <c r="N393" s="78"/>
      <c r="O393" s="78"/>
      <c r="P393" s="78"/>
      <c r="Q393" s="78"/>
      <c r="R393" s="78"/>
      <c r="S393" s="78"/>
      <c r="T393" s="78"/>
      <c r="U393" s="78"/>
      <c r="V393" s="78"/>
      <c r="W393" s="78"/>
      <c r="X393" s="78"/>
    </row>
    <row r="394" spans="1:24" ht="15" x14ac:dyDescent="0.25">
      <c r="A394" s="275" t="s">
        <v>1022</v>
      </c>
      <c r="B394" s="276">
        <v>133</v>
      </c>
      <c r="C394" s="277">
        <v>0</v>
      </c>
      <c r="D394" s="277">
        <v>0</v>
      </c>
      <c r="E394" s="277">
        <v>0</v>
      </c>
      <c r="F394" s="276"/>
      <c r="G394" s="276"/>
      <c r="H394" s="290"/>
      <c r="I394" s="291"/>
      <c r="J394" s="78"/>
      <c r="K394" s="78"/>
      <c r="L394" s="78"/>
      <c r="M394" s="78"/>
      <c r="N394" s="78"/>
      <c r="O394" s="78"/>
      <c r="P394" s="78"/>
      <c r="Q394" s="78"/>
      <c r="R394" s="78"/>
      <c r="S394" s="78"/>
      <c r="T394" s="78"/>
      <c r="U394" s="78"/>
      <c r="V394" s="78"/>
      <c r="W394" s="78"/>
      <c r="X394" s="78"/>
    </row>
    <row r="395" spans="1:24" ht="15" x14ac:dyDescent="0.25">
      <c r="A395" s="275" t="s">
        <v>1023</v>
      </c>
      <c r="B395" s="276">
        <v>822</v>
      </c>
      <c r="C395" s="277">
        <v>0</v>
      </c>
      <c r="D395" s="277">
        <v>0</v>
      </c>
      <c r="E395" s="277">
        <v>0</v>
      </c>
      <c r="F395" s="276"/>
      <c r="G395" s="276"/>
      <c r="H395" s="290"/>
      <c r="I395" s="291"/>
      <c r="J395" s="78"/>
      <c r="K395" s="78"/>
      <c r="L395" s="78"/>
      <c r="M395" s="78"/>
      <c r="N395" s="78"/>
      <c r="O395" s="78"/>
      <c r="P395" s="78"/>
      <c r="Q395" s="78"/>
      <c r="R395" s="78"/>
      <c r="S395" s="78"/>
      <c r="T395" s="78"/>
      <c r="U395" s="78"/>
      <c r="V395" s="78"/>
      <c r="W395" s="78"/>
      <c r="X395" s="78"/>
    </row>
    <row r="396" spans="1:24" ht="15" x14ac:dyDescent="0.25">
      <c r="A396" s="275" t="s">
        <v>1025</v>
      </c>
      <c r="B396" s="276">
        <v>4679</v>
      </c>
      <c r="C396" s="277">
        <v>0</v>
      </c>
      <c r="D396" s="277">
        <v>0</v>
      </c>
      <c r="E396" s="277">
        <v>0</v>
      </c>
      <c r="F396" s="276"/>
      <c r="G396" s="276"/>
      <c r="H396" s="290"/>
      <c r="I396" s="291"/>
      <c r="J396" s="78"/>
      <c r="K396" s="78"/>
      <c r="L396" s="78"/>
      <c r="M396" s="78"/>
      <c r="N396" s="78"/>
      <c r="O396" s="78"/>
      <c r="P396" s="78"/>
      <c r="Q396" s="78"/>
      <c r="R396" s="78"/>
      <c r="S396" s="78"/>
      <c r="T396" s="78"/>
      <c r="U396" s="78"/>
      <c r="V396" s="78"/>
      <c r="W396" s="78"/>
      <c r="X396" s="78"/>
    </row>
    <row r="397" spans="1:24" ht="15" x14ac:dyDescent="0.25">
      <c r="A397" s="275" t="s">
        <v>1026</v>
      </c>
      <c r="B397" s="276">
        <v>6802</v>
      </c>
      <c r="C397" s="277">
        <v>0</v>
      </c>
      <c r="D397" s="277">
        <v>0</v>
      </c>
      <c r="E397" s="277">
        <v>0</v>
      </c>
      <c r="F397" s="276"/>
      <c r="G397" s="276"/>
      <c r="H397" s="290"/>
      <c r="I397" s="291"/>
      <c r="J397" s="78"/>
      <c r="K397" s="78"/>
      <c r="L397" s="78"/>
      <c r="M397" s="78"/>
      <c r="N397" s="78"/>
      <c r="O397" s="78"/>
      <c r="P397" s="78"/>
      <c r="Q397" s="78"/>
      <c r="R397" s="78"/>
      <c r="S397" s="78"/>
      <c r="T397" s="78"/>
      <c r="U397" s="78"/>
      <c r="V397" s="78"/>
      <c r="W397" s="78"/>
      <c r="X397" s="78"/>
    </row>
    <row r="398" spans="1:24" ht="15" x14ac:dyDescent="0.25">
      <c r="A398" s="275" t="s">
        <v>1027</v>
      </c>
      <c r="B398" s="276">
        <v>166</v>
      </c>
      <c r="C398" s="277">
        <v>0</v>
      </c>
      <c r="D398" s="277">
        <v>0</v>
      </c>
      <c r="E398" s="277">
        <v>0</v>
      </c>
      <c r="F398" s="276"/>
      <c r="G398" s="276"/>
      <c r="H398" s="290"/>
      <c r="I398" s="291"/>
      <c r="J398" s="152"/>
      <c r="K398" s="78">
        <v>0</v>
      </c>
      <c r="L398" s="78">
        <v>0</v>
      </c>
      <c r="M398" s="78">
        <v>0</v>
      </c>
      <c r="N398" s="78">
        <v>0</v>
      </c>
      <c r="O398" s="78">
        <v>0</v>
      </c>
      <c r="P398" s="78">
        <v>0</v>
      </c>
      <c r="Q398" s="78">
        <v>0</v>
      </c>
      <c r="R398" s="78">
        <v>0</v>
      </c>
      <c r="S398" s="78" t="s">
        <v>1346</v>
      </c>
      <c r="T398" s="78">
        <v>0</v>
      </c>
      <c r="U398" s="78" t="s">
        <v>1301</v>
      </c>
      <c r="V398" s="78" t="s">
        <v>1301</v>
      </c>
      <c r="W398" s="78">
        <v>0</v>
      </c>
      <c r="X398" s="78"/>
    </row>
    <row r="399" spans="1:24" ht="15" x14ac:dyDescent="0.25">
      <c r="A399" s="275" t="s">
        <v>1028</v>
      </c>
      <c r="B399" s="276">
        <v>2639</v>
      </c>
      <c r="C399" s="277">
        <v>0</v>
      </c>
      <c r="D399" s="277">
        <v>0</v>
      </c>
      <c r="E399" s="277">
        <v>0</v>
      </c>
      <c r="F399" s="276"/>
      <c r="G399" s="276"/>
      <c r="H399" s="290"/>
      <c r="I399" s="291"/>
      <c r="J399" s="78"/>
      <c r="K399" s="78"/>
      <c r="L399" s="78"/>
      <c r="M399" s="78"/>
      <c r="N399" s="78"/>
      <c r="O399" s="78"/>
      <c r="P399" s="78"/>
      <c r="Q399" s="78"/>
      <c r="R399" s="78"/>
      <c r="S399" s="78"/>
      <c r="T399" s="78"/>
      <c r="U399" s="78"/>
      <c r="V399" s="78"/>
      <c r="W399" s="78"/>
      <c r="X399" s="78"/>
    </row>
    <row r="400" spans="1:24" ht="15" x14ac:dyDescent="0.25">
      <c r="A400" s="275" t="s">
        <v>1029</v>
      </c>
      <c r="B400" s="276">
        <v>440</v>
      </c>
      <c r="C400" s="277">
        <v>0</v>
      </c>
      <c r="D400" s="277">
        <v>0</v>
      </c>
      <c r="E400" s="277">
        <v>0</v>
      </c>
      <c r="F400" s="276"/>
      <c r="G400" s="276"/>
      <c r="H400" s="290"/>
      <c r="I400" s="291"/>
      <c r="J400" s="152"/>
      <c r="K400" s="78">
        <v>0</v>
      </c>
      <c r="L400" s="78" t="s">
        <v>1335</v>
      </c>
      <c r="M400" s="78" t="s">
        <v>1324</v>
      </c>
      <c r="N400" s="78">
        <v>0</v>
      </c>
      <c r="O400" s="78" t="s">
        <v>686</v>
      </c>
      <c r="P400" s="78">
        <v>0</v>
      </c>
      <c r="Q400" s="78" t="s">
        <v>687</v>
      </c>
      <c r="R400" s="78">
        <v>0</v>
      </c>
      <c r="S400" s="78" t="s">
        <v>1329</v>
      </c>
      <c r="T400" s="78">
        <v>0</v>
      </c>
      <c r="U400" s="78">
        <v>302</v>
      </c>
      <c r="V400" s="78">
        <v>98</v>
      </c>
      <c r="W400" s="78" t="s">
        <v>1330</v>
      </c>
      <c r="X400" s="78"/>
    </row>
    <row r="401" spans="1:24" ht="15" x14ac:dyDescent="0.25">
      <c r="A401" s="275" t="s">
        <v>1030</v>
      </c>
      <c r="B401" s="276">
        <v>22722</v>
      </c>
      <c r="C401" s="277">
        <v>0</v>
      </c>
      <c r="D401" s="277">
        <v>0</v>
      </c>
      <c r="E401" s="277">
        <v>0</v>
      </c>
      <c r="F401" s="276"/>
      <c r="G401" s="276"/>
      <c r="H401" s="290"/>
      <c r="I401" s="291"/>
      <c r="J401" s="78"/>
      <c r="K401" s="78"/>
      <c r="L401" s="78"/>
      <c r="M401" s="78"/>
      <c r="N401" s="78"/>
      <c r="O401" s="78"/>
      <c r="P401" s="78"/>
      <c r="Q401" s="78"/>
      <c r="R401" s="78"/>
      <c r="S401" s="78"/>
      <c r="T401" s="78"/>
      <c r="U401" s="78"/>
      <c r="V401" s="78"/>
      <c r="W401" s="78"/>
      <c r="X401" s="78"/>
    </row>
    <row r="402" spans="1:24" ht="15" x14ac:dyDescent="0.25">
      <c r="A402" s="275" t="s">
        <v>1033</v>
      </c>
      <c r="B402" s="276">
        <v>5051</v>
      </c>
      <c r="C402" s="277">
        <v>0</v>
      </c>
      <c r="D402" s="277">
        <v>0</v>
      </c>
      <c r="E402" s="277">
        <v>0</v>
      </c>
      <c r="F402" s="276"/>
      <c r="G402" s="276"/>
      <c r="H402" s="290"/>
      <c r="I402" s="291"/>
      <c r="J402" s="78"/>
      <c r="K402" s="78"/>
      <c r="L402" s="78"/>
      <c r="M402" s="78"/>
      <c r="N402" s="78"/>
      <c r="O402" s="78"/>
      <c r="P402" s="78"/>
      <c r="Q402" s="78"/>
      <c r="R402" s="78"/>
      <c r="S402" s="78"/>
      <c r="T402" s="78"/>
      <c r="U402" s="78"/>
      <c r="V402" s="78"/>
      <c r="W402" s="78"/>
      <c r="X402" s="78"/>
    </row>
    <row r="403" spans="1:24" ht="15" x14ac:dyDescent="0.25">
      <c r="A403" s="275" t="s">
        <v>1034</v>
      </c>
      <c r="B403" s="276">
        <v>224</v>
      </c>
      <c r="C403" s="277">
        <v>0</v>
      </c>
      <c r="D403" s="277">
        <v>0</v>
      </c>
      <c r="E403" s="277">
        <v>0</v>
      </c>
      <c r="F403" s="276"/>
      <c r="G403" s="276"/>
      <c r="H403" s="290"/>
      <c r="I403" s="291"/>
      <c r="J403" s="78"/>
      <c r="K403" s="78"/>
      <c r="L403" s="78"/>
      <c r="M403" s="78"/>
      <c r="N403" s="78"/>
      <c r="O403" s="78"/>
      <c r="P403" s="78"/>
      <c r="Q403" s="78"/>
      <c r="R403" s="78"/>
      <c r="S403" s="78"/>
      <c r="T403" s="78"/>
      <c r="U403" s="78"/>
      <c r="V403" s="78"/>
      <c r="W403" s="78"/>
      <c r="X403" s="78"/>
    </row>
    <row r="404" spans="1:24" ht="15" x14ac:dyDescent="0.25">
      <c r="A404" s="275" t="s">
        <v>1036</v>
      </c>
      <c r="B404" s="276">
        <v>311</v>
      </c>
      <c r="C404" s="277">
        <v>0</v>
      </c>
      <c r="D404" s="277">
        <v>0</v>
      </c>
      <c r="E404" s="277">
        <v>0</v>
      </c>
      <c r="F404" s="276"/>
      <c r="G404" s="276"/>
      <c r="H404" s="290"/>
      <c r="I404" s="291"/>
      <c r="J404" s="78"/>
      <c r="K404" s="78"/>
      <c r="L404" s="78"/>
      <c r="M404" s="78"/>
      <c r="N404" s="78"/>
      <c r="O404" s="78"/>
      <c r="P404" s="78"/>
      <c r="Q404" s="78"/>
      <c r="R404" s="78"/>
      <c r="S404" s="78"/>
      <c r="T404" s="78"/>
      <c r="U404" s="78"/>
      <c r="V404" s="78"/>
      <c r="W404" s="78"/>
      <c r="X404" s="78"/>
    </row>
    <row r="405" spans="1:24" ht="15" x14ac:dyDescent="0.25">
      <c r="A405" s="275" t="s">
        <v>1041</v>
      </c>
      <c r="B405" s="276">
        <v>511</v>
      </c>
      <c r="C405" s="277">
        <v>0</v>
      </c>
      <c r="D405" s="277">
        <v>0</v>
      </c>
      <c r="E405" s="277">
        <v>0</v>
      </c>
      <c r="F405" s="276"/>
      <c r="G405" s="276"/>
      <c r="H405" s="290"/>
      <c r="I405" s="291"/>
      <c r="J405" s="152"/>
      <c r="K405" s="78">
        <v>0</v>
      </c>
      <c r="L405" s="78">
        <v>0</v>
      </c>
      <c r="M405" s="78">
        <v>0</v>
      </c>
      <c r="N405" s="78">
        <v>0</v>
      </c>
      <c r="O405" s="78">
        <v>0</v>
      </c>
      <c r="P405" s="78">
        <v>0</v>
      </c>
      <c r="Q405" s="78">
        <v>0</v>
      </c>
      <c r="R405" s="78">
        <v>0</v>
      </c>
      <c r="S405" s="78" t="s">
        <v>1346</v>
      </c>
      <c r="T405" s="78">
        <v>0</v>
      </c>
      <c r="U405" s="78" t="s">
        <v>1301</v>
      </c>
      <c r="V405" s="78" t="s">
        <v>1301</v>
      </c>
      <c r="W405" s="78">
        <v>0</v>
      </c>
      <c r="X405" s="78"/>
    </row>
    <row r="406" spans="1:24" ht="15" x14ac:dyDescent="0.25">
      <c r="A406" s="275" t="s">
        <v>1043</v>
      </c>
      <c r="B406" s="276">
        <v>1181</v>
      </c>
      <c r="C406" s="277">
        <v>0</v>
      </c>
      <c r="D406" s="277">
        <v>0</v>
      </c>
      <c r="E406" s="277">
        <v>0</v>
      </c>
      <c r="F406" s="276"/>
      <c r="G406" s="276"/>
      <c r="H406" s="290"/>
      <c r="I406" s="291"/>
      <c r="J406" s="78"/>
      <c r="K406" s="78"/>
      <c r="L406" s="78"/>
      <c r="M406" s="78"/>
      <c r="N406" s="78"/>
      <c r="O406" s="78"/>
      <c r="P406" s="78"/>
      <c r="Q406" s="78"/>
      <c r="R406" s="78"/>
      <c r="S406" s="78"/>
      <c r="T406" s="78"/>
      <c r="U406" s="78"/>
      <c r="V406" s="78"/>
      <c r="W406" s="78"/>
      <c r="X406" s="78"/>
    </row>
    <row r="407" spans="1:24" ht="15" x14ac:dyDescent="0.25">
      <c r="A407" s="275" t="s">
        <v>1044</v>
      </c>
      <c r="B407" s="276">
        <v>13656</v>
      </c>
      <c r="C407" s="277">
        <v>62623.73</v>
      </c>
      <c r="D407" s="277">
        <v>13.47</v>
      </c>
      <c r="E407" s="277">
        <v>0</v>
      </c>
      <c r="F407" s="276">
        <v>4649.1262063845579</v>
      </c>
      <c r="G407" s="276"/>
      <c r="H407" s="290"/>
      <c r="I407" s="291"/>
      <c r="J407" s="152"/>
      <c r="K407" s="78">
        <v>0</v>
      </c>
      <c r="L407" s="78">
        <v>0</v>
      </c>
      <c r="M407" s="78">
        <v>0</v>
      </c>
      <c r="N407" s="78">
        <v>0</v>
      </c>
      <c r="O407" s="78">
        <v>0</v>
      </c>
      <c r="P407" s="78">
        <v>0</v>
      </c>
      <c r="Q407" s="78">
        <v>0</v>
      </c>
      <c r="R407" s="78">
        <v>0</v>
      </c>
      <c r="S407" s="78" t="s">
        <v>1346</v>
      </c>
      <c r="T407" s="78">
        <v>0</v>
      </c>
      <c r="U407" s="78" t="s">
        <v>1301</v>
      </c>
      <c r="V407" s="78" t="s">
        <v>1301</v>
      </c>
      <c r="W407" s="78">
        <v>0</v>
      </c>
      <c r="X407" s="78"/>
    </row>
    <row r="408" spans="1:24" ht="15" x14ac:dyDescent="0.25">
      <c r="A408" s="275" t="s">
        <v>1045</v>
      </c>
      <c r="B408" s="276">
        <v>4589</v>
      </c>
      <c r="C408" s="277">
        <v>0</v>
      </c>
      <c r="D408" s="277">
        <v>0</v>
      </c>
      <c r="E408" s="277">
        <v>0</v>
      </c>
      <c r="F408" s="276"/>
      <c r="G408" s="276"/>
      <c r="H408" s="290"/>
      <c r="I408" s="291"/>
      <c r="J408" s="78"/>
      <c r="K408" s="78"/>
      <c r="L408" s="78"/>
      <c r="M408" s="78"/>
      <c r="N408" s="78"/>
      <c r="O408" s="78"/>
      <c r="P408" s="78"/>
      <c r="Q408" s="78"/>
      <c r="R408" s="78"/>
      <c r="S408" s="78"/>
      <c r="T408" s="78"/>
      <c r="U408" s="78"/>
      <c r="V408" s="78"/>
      <c r="W408" s="78"/>
      <c r="X408" s="78"/>
    </row>
    <row r="409" spans="1:24" ht="15" x14ac:dyDescent="0.25">
      <c r="A409" s="275" t="s">
        <v>1046</v>
      </c>
      <c r="B409" s="276">
        <v>1652</v>
      </c>
      <c r="C409" s="277">
        <v>16354</v>
      </c>
      <c r="D409" s="277">
        <v>25.79</v>
      </c>
      <c r="E409" s="277">
        <v>0</v>
      </c>
      <c r="F409" s="276">
        <v>634.12175261729351</v>
      </c>
      <c r="G409" s="276"/>
      <c r="H409" s="290"/>
      <c r="I409" s="291"/>
      <c r="J409" s="78"/>
      <c r="K409" s="78"/>
      <c r="L409" s="78"/>
      <c r="M409" s="78"/>
      <c r="N409" s="78"/>
      <c r="O409" s="78"/>
      <c r="P409" s="78"/>
      <c r="Q409" s="78"/>
      <c r="R409" s="78"/>
      <c r="S409" s="78"/>
      <c r="T409" s="78"/>
      <c r="U409" s="78"/>
      <c r="V409" s="78"/>
      <c r="W409" s="78"/>
      <c r="X409" s="78"/>
    </row>
    <row r="410" spans="1:24" ht="15" x14ac:dyDescent="0.25">
      <c r="A410" s="275" t="s">
        <v>1047</v>
      </c>
      <c r="B410" s="276">
        <v>2835</v>
      </c>
      <c r="C410" s="277">
        <v>28420</v>
      </c>
      <c r="D410" s="277">
        <v>32.517162471395878</v>
      </c>
      <c r="E410" s="277">
        <v>0</v>
      </c>
      <c r="F410" s="276">
        <v>874.00000000000011</v>
      </c>
      <c r="G410" s="276"/>
      <c r="H410" s="290"/>
      <c r="I410" s="291"/>
      <c r="J410" s="78"/>
      <c r="K410" s="78"/>
      <c r="L410" s="78"/>
      <c r="M410" s="78"/>
      <c r="N410" s="78"/>
      <c r="O410" s="78"/>
      <c r="P410" s="78"/>
      <c r="Q410" s="78"/>
      <c r="R410" s="78"/>
      <c r="S410" s="78"/>
      <c r="T410" s="78"/>
      <c r="U410" s="78"/>
      <c r="V410" s="78"/>
      <c r="W410" s="78"/>
      <c r="X410" s="78"/>
    </row>
    <row r="411" spans="1:24" ht="15" x14ac:dyDescent="0.25">
      <c r="A411" s="275" t="s">
        <v>1048</v>
      </c>
      <c r="B411" s="276">
        <v>1627</v>
      </c>
      <c r="C411" s="277">
        <v>0</v>
      </c>
      <c r="D411" s="277">
        <v>0</v>
      </c>
      <c r="E411" s="277">
        <v>0</v>
      </c>
      <c r="F411" s="276"/>
      <c r="G411" s="276"/>
      <c r="H411" s="290"/>
      <c r="I411" s="291"/>
      <c r="J411" s="78"/>
      <c r="K411" s="78"/>
      <c r="L411" s="78"/>
      <c r="M411" s="78"/>
      <c r="N411" s="78"/>
      <c r="O411" s="78"/>
      <c r="P411" s="78"/>
      <c r="Q411" s="78"/>
      <c r="R411" s="78"/>
      <c r="S411" s="78"/>
      <c r="T411" s="78"/>
      <c r="U411" s="78"/>
      <c r="V411" s="78"/>
      <c r="W411" s="78"/>
      <c r="X411" s="78"/>
    </row>
    <row r="412" spans="1:24" ht="15" x14ac:dyDescent="0.25">
      <c r="A412" s="275" t="s">
        <v>1049</v>
      </c>
      <c r="B412" s="276">
        <v>2757</v>
      </c>
      <c r="C412" s="277">
        <v>0</v>
      </c>
      <c r="D412" s="277">
        <v>0</v>
      </c>
      <c r="E412" s="277">
        <v>0</v>
      </c>
      <c r="F412" s="276"/>
      <c r="G412" s="276"/>
      <c r="H412" s="290"/>
      <c r="I412" s="291"/>
      <c r="J412" s="78"/>
      <c r="K412" s="78"/>
      <c r="L412" s="78"/>
      <c r="M412" s="78"/>
      <c r="N412" s="78"/>
      <c r="O412" s="78"/>
      <c r="P412" s="78"/>
      <c r="Q412" s="78"/>
      <c r="R412" s="78"/>
      <c r="S412" s="78"/>
      <c r="T412" s="78"/>
      <c r="U412" s="78"/>
      <c r="V412" s="78"/>
      <c r="W412" s="78"/>
      <c r="X412" s="78"/>
    </row>
    <row r="413" spans="1:24" ht="15" x14ac:dyDescent="0.25">
      <c r="A413" s="275" t="s">
        <v>1050</v>
      </c>
      <c r="B413" s="276">
        <v>5352</v>
      </c>
      <c r="C413" s="277">
        <v>91365</v>
      </c>
      <c r="D413" s="277">
        <v>46.56</v>
      </c>
      <c r="E413" s="277">
        <v>0</v>
      </c>
      <c r="F413" s="276">
        <v>1962.3067010309278</v>
      </c>
      <c r="G413" s="276"/>
      <c r="H413" s="290"/>
      <c r="I413" s="291"/>
      <c r="J413" s="152"/>
      <c r="K413" s="78">
        <v>0</v>
      </c>
      <c r="L413" s="78">
        <v>0</v>
      </c>
      <c r="M413" s="78">
        <v>0</v>
      </c>
      <c r="N413" s="78">
        <v>0</v>
      </c>
      <c r="O413" s="78">
        <v>0</v>
      </c>
      <c r="P413" s="78">
        <v>0</v>
      </c>
      <c r="Q413" s="78">
        <v>0</v>
      </c>
      <c r="R413" s="78">
        <v>0</v>
      </c>
      <c r="S413" s="78" t="s">
        <v>1346</v>
      </c>
      <c r="T413" s="78">
        <v>0</v>
      </c>
      <c r="U413" s="78">
        <v>1900</v>
      </c>
      <c r="V413" s="78">
        <v>40</v>
      </c>
      <c r="W413" s="78" t="s">
        <v>1342</v>
      </c>
      <c r="X413" s="78"/>
    </row>
    <row r="414" spans="1:24" ht="15" x14ac:dyDescent="0.25">
      <c r="A414" s="275" t="s">
        <v>1051</v>
      </c>
      <c r="B414" s="276">
        <v>1505</v>
      </c>
      <c r="C414" s="277">
        <v>0</v>
      </c>
      <c r="D414" s="277">
        <v>0</v>
      </c>
      <c r="E414" s="277">
        <v>0</v>
      </c>
      <c r="F414" s="276"/>
      <c r="G414" s="276"/>
      <c r="H414" s="290"/>
      <c r="I414" s="291"/>
      <c r="J414" s="78"/>
      <c r="K414" s="78"/>
      <c r="L414" s="78"/>
      <c r="M414" s="78"/>
      <c r="N414" s="78"/>
      <c r="O414" s="78"/>
      <c r="P414" s="78"/>
      <c r="Q414" s="78"/>
      <c r="R414" s="78"/>
      <c r="S414" s="78"/>
      <c r="T414" s="78"/>
      <c r="U414" s="78"/>
      <c r="V414" s="78"/>
      <c r="W414" s="78"/>
      <c r="X414" s="78"/>
    </row>
    <row r="415" spans="1:24" ht="15" x14ac:dyDescent="0.25">
      <c r="A415" s="275" t="s">
        <v>1053</v>
      </c>
      <c r="B415" s="276">
        <v>600</v>
      </c>
      <c r="C415" s="277">
        <v>0</v>
      </c>
      <c r="D415" s="277">
        <v>0</v>
      </c>
      <c r="E415" s="277">
        <v>0</v>
      </c>
      <c r="F415" s="276"/>
      <c r="G415" s="276"/>
      <c r="H415" s="290"/>
      <c r="I415" s="291"/>
      <c r="J415" s="78"/>
      <c r="K415" s="78"/>
      <c r="L415" s="78"/>
      <c r="M415" s="78"/>
      <c r="N415" s="78"/>
      <c r="O415" s="78"/>
      <c r="P415" s="78"/>
      <c r="Q415" s="78"/>
      <c r="R415" s="78"/>
      <c r="S415" s="78"/>
      <c r="T415" s="78"/>
      <c r="U415" s="78"/>
      <c r="V415" s="78"/>
      <c r="W415" s="78"/>
      <c r="X415" s="78"/>
    </row>
    <row r="416" spans="1:24" ht="15" x14ac:dyDescent="0.25">
      <c r="A416" s="275" t="s">
        <v>1054</v>
      </c>
      <c r="B416" s="276">
        <v>698</v>
      </c>
      <c r="C416" s="277">
        <v>0</v>
      </c>
      <c r="D416" s="277">
        <v>0</v>
      </c>
      <c r="E416" s="277">
        <v>0</v>
      </c>
      <c r="F416" s="276"/>
      <c r="G416" s="276"/>
      <c r="H416" s="290"/>
      <c r="I416" s="291"/>
      <c r="J416" s="152"/>
      <c r="K416" s="78">
        <v>0</v>
      </c>
      <c r="L416" s="78">
        <v>0</v>
      </c>
      <c r="M416" s="78">
        <v>0</v>
      </c>
      <c r="N416" s="78">
        <v>0</v>
      </c>
      <c r="O416" s="78">
        <v>0</v>
      </c>
      <c r="P416" s="78">
        <v>0</v>
      </c>
      <c r="Q416" s="78">
        <v>0</v>
      </c>
      <c r="R416" s="78">
        <v>0</v>
      </c>
      <c r="S416" s="78" t="s">
        <v>1346</v>
      </c>
      <c r="T416" s="78">
        <v>0</v>
      </c>
      <c r="U416" s="78" t="s">
        <v>1301</v>
      </c>
      <c r="V416" s="78" t="s">
        <v>1301</v>
      </c>
      <c r="W416" s="78">
        <v>0</v>
      </c>
      <c r="X416" s="78"/>
    </row>
    <row r="417" spans="1:24" ht="15" x14ac:dyDescent="0.25">
      <c r="A417" s="275" t="s">
        <v>1057</v>
      </c>
      <c r="B417" s="276">
        <v>569</v>
      </c>
      <c r="C417" s="277">
        <v>0</v>
      </c>
      <c r="D417" s="277">
        <v>0</v>
      </c>
      <c r="E417" s="277">
        <v>0</v>
      </c>
      <c r="F417" s="276"/>
      <c r="G417" s="276"/>
      <c r="H417" s="290"/>
      <c r="I417" s="291"/>
      <c r="J417" s="152"/>
      <c r="K417" s="78">
        <v>0</v>
      </c>
      <c r="L417" s="78">
        <v>0</v>
      </c>
      <c r="M417" s="78">
        <v>0</v>
      </c>
      <c r="N417" s="78">
        <v>0</v>
      </c>
      <c r="O417" s="78">
        <v>0</v>
      </c>
      <c r="P417" s="78">
        <v>0</v>
      </c>
      <c r="Q417" s="78">
        <v>0</v>
      </c>
      <c r="R417" s="78">
        <v>0</v>
      </c>
      <c r="S417" s="78" t="s">
        <v>1346</v>
      </c>
      <c r="T417" s="78">
        <v>0</v>
      </c>
      <c r="U417" s="78" t="s">
        <v>1301</v>
      </c>
      <c r="V417" s="78" t="s">
        <v>1301</v>
      </c>
      <c r="W417" s="78">
        <v>0</v>
      </c>
      <c r="X417" s="78"/>
    </row>
    <row r="418" spans="1:24" ht="15" x14ac:dyDescent="0.25">
      <c r="A418" s="275" t="s">
        <v>1058</v>
      </c>
      <c r="B418" s="276">
        <v>1118</v>
      </c>
      <c r="C418" s="277">
        <v>0</v>
      </c>
      <c r="D418" s="277">
        <v>0</v>
      </c>
      <c r="E418" s="277">
        <v>0</v>
      </c>
      <c r="F418" s="276"/>
      <c r="G418" s="276"/>
      <c r="H418" s="290"/>
      <c r="I418" s="291"/>
      <c r="J418" s="152"/>
      <c r="K418" s="78">
        <v>0</v>
      </c>
      <c r="L418" s="78">
        <v>0</v>
      </c>
      <c r="M418" s="78">
        <v>0</v>
      </c>
      <c r="N418" s="78">
        <v>0</v>
      </c>
      <c r="O418" s="78">
        <v>0</v>
      </c>
      <c r="P418" s="78">
        <v>0</v>
      </c>
      <c r="Q418" s="78">
        <v>0</v>
      </c>
      <c r="R418" s="78">
        <v>0</v>
      </c>
      <c r="S418" s="78" t="s">
        <v>1346</v>
      </c>
      <c r="T418" s="78">
        <v>0</v>
      </c>
      <c r="U418" s="78" t="s">
        <v>1301</v>
      </c>
      <c r="V418" s="78" t="s">
        <v>1301</v>
      </c>
      <c r="W418" s="78">
        <v>0</v>
      </c>
      <c r="X418" s="78"/>
    </row>
    <row r="419" spans="1:24" ht="15" x14ac:dyDescent="0.25">
      <c r="A419" s="275" t="s">
        <v>1059</v>
      </c>
      <c r="B419" s="276">
        <v>138</v>
      </c>
      <c r="C419" s="277">
        <v>0</v>
      </c>
      <c r="D419" s="277">
        <v>0</v>
      </c>
      <c r="E419" s="277">
        <v>0</v>
      </c>
      <c r="F419" s="276"/>
      <c r="G419" s="276"/>
      <c r="H419" s="290"/>
      <c r="I419" s="291"/>
      <c r="J419" s="78"/>
      <c r="K419" s="78"/>
      <c r="L419" s="78"/>
      <c r="M419" s="78"/>
      <c r="N419" s="78"/>
      <c r="O419" s="78"/>
      <c r="P419" s="78"/>
      <c r="Q419" s="78"/>
      <c r="R419" s="78"/>
      <c r="S419" s="78"/>
      <c r="T419" s="78"/>
      <c r="U419" s="78"/>
      <c r="V419" s="78"/>
      <c r="W419" s="78"/>
      <c r="X419" s="78"/>
    </row>
    <row r="420" spans="1:24" ht="15" x14ac:dyDescent="0.25">
      <c r="A420" s="275" t="s">
        <v>1060</v>
      </c>
      <c r="B420" s="276">
        <v>743</v>
      </c>
      <c r="C420" s="277">
        <v>0</v>
      </c>
      <c r="D420" s="277">
        <v>0</v>
      </c>
      <c r="E420" s="277">
        <v>0</v>
      </c>
      <c r="F420" s="276"/>
      <c r="G420" s="276"/>
      <c r="H420" s="290"/>
      <c r="I420" s="291"/>
      <c r="J420" s="152"/>
      <c r="K420" s="78">
        <v>0</v>
      </c>
      <c r="L420" s="78" t="s">
        <v>1328</v>
      </c>
      <c r="M420" s="78" t="s">
        <v>1324</v>
      </c>
      <c r="N420" s="78">
        <v>0</v>
      </c>
      <c r="O420" s="78">
        <v>0</v>
      </c>
      <c r="P420" s="78" t="s">
        <v>1343</v>
      </c>
      <c r="Q420" s="78" t="s">
        <v>687</v>
      </c>
      <c r="R420" s="78" t="s">
        <v>1344</v>
      </c>
      <c r="S420" s="78" t="s">
        <v>1327</v>
      </c>
      <c r="T420" s="78">
        <v>0</v>
      </c>
      <c r="U420" s="78" t="s">
        <v>1301</v>
      </c>
      <c r="V420" s="78">
        <v>100</v>
      </c>
      <c r="W420" s="78">
        <v>0</v>
      </c>
      <c r="X420" s="78"/>
    </row>
    <row r="421" spans="1:24" ht="15" x14ac:dyDescent="0.25">
      <c r="A421" s="275" t="s">
        <v>1062</v>
      </c>
      <c r="B421" s="276">
        <v>735</v>
      </c>
      <c r="C421" s="277">
        <v>0</v>
      </c>
      <c r="D421" s="277">
        <v>0</v>
      </c>
      <c r="E421" s="277">
        <v>0</v>
      </c>
      <c r="F421" s="276"/>
      <c r="G421" s="276"/>
      <c r="H421" s="290"/>
      <c r="I421" s="291"/>
      <c r="J421" s="152"/>
      <c r="K421" s="78">
        <v>0</v>
      </c>
      <c r="L421" s="78">
        <v>0</v>
      </c>
      <c r="M421" s="78">
        <v>0</v>
      </c>
      <c r="N421" s="78">
        <v>0</v>
      </c>
      <c r="O421" s="78">
        <v>0</v>
      </c>
      <c r="P421" s="78">
        <v>0</v>
      </c>
      <c r="Q421" s="78">
        <v>0</v>
      </c>
      <c r="R421" s="78">
        <v>0</v>
      </c>
      <c r="S421" s="78" t="s">
        <v>1346</v>
      </c>
      <c r="T421" s="78">
        <v>0</v>
      </c>
      <c r="U421" s="78" t="s">
        <v>1301</v>
      </c>
      <c r="V421" s="78" t="s">
        <v>1301</v>
      </c>
      <c r="W421" s="78">
        <v>0</v>
      </c>
      <c r="X421" s="78"/>
    </row>
    <row r="422" spans="1:24" ht="15" x14ac:dyDescent="0.25">
      <c r="A422" s="275" t="s">
        <v>1063</v>
      </c>
      <c r="B422" s="276">
        <v>2379</v>
      </c>
      <c r="C422" s="277">
        <v>0</v>
      </c>
      <c r="D422" s="277">
        <v>0</v>
      </c>
      <c r="E422" s="277">
        <v>0</v>
      </c>
      <c r="F422" s="276"/>
      <c r="G422" s="276"/>
      <c r="H422" s="290"/>
      <c r="I422" s="291"/>
      <c r="J422" s="152"/>
      <c r="K422" s="78">
        <v>0</v>
      </c>
      <c r="L422" s="78">
        <v>0</v>
      </c>
      <c r="M422" s="78">
        <v>0</v>
      </c>
      <c r="N422" s="78">
        <v>0</v>
      </c>
      <c r="O422" s="78">
        <v>0</v>
      </c>
      <c r="P422" s="78">
        <v>0</v>
      </c>
      <c r="Q422" s="78">
        <v>0</v>
      </c>
      <c r="R422" s="78">
        <v>0</v>
      </c>
      <c r="S422" s="78" t="s">
        <v>1346</v>
      </c>
      <c r="T422" s="78">
        <v>0</v>
      </c>
      <c r="U422" s="78" t="s">
        <v>1301</v>
      </c>
      <c r="V422" s="78" t="s">
        <v>1301</v>
      </c>
      <c r="W422" s="78">
        <v>0</v>
      </c>
      <c r="X422" s="78"/>
    </row>
    <row r="423" spans="1:24" ht="15" x14ac:dyDescent="0.25">
      <c r="A423" s="275" t="s">
        <v>1064</v>
      </c>
      <c r="B423" s="276">
        <v>317</v>
      </c>
      <c r="C423" s="277">
        <v>0</v>
      </c>
      <c r="D423" s="277">
        <v>0</v>
      </c>
      <c r="E423" s="277">
        <v>0</v>
      </c>
      <c r="F423" s="276"/>
      <c r="G423" s="276"/>
      <c r="H423" s="290"/>
      <c r="I423" s="291"/>
      <c r="J423" s="152"/>
      <c r="K423" s="78">
        <v>0</v>
      </c>
      <c r="L423" s="78">
        <v>0</v>
      </c>
      <c r="M423" s="78">
        <v>0</v>
      </c>
      <c r="N423" s="78">
        <v>0</v>
      </c>
      <c r="O423" s="78">
        <v>0</v>
      </c>
      <c r="P423" s="78" t="s">
        <v>1331</v>
      </c>
      <c r="Q423" s="78">
        <v>0</v>
      </c>
      <c r="R423" s="78">
        <v>0</v>
      </c>
      <c r="S423" s="78">
        <v>0</v>
      </c>
      <c r="T423" s="78">
        <v>0</v>
      </c>
      <c r="U423" s="78" t="s">
        <v>1301</v>
      </c>
      <c r="V423" s="78" t="s">
        <v>1301</v>
      </c>
      <c r="W423" s="78">
        <v>0</v>
      </c>
      <c r="X423" s="78"/>
    </row>
    <row r="424" spans="1:24" ht="15" x14ac:dyDescent="0.25">
      <c r="A424" s="275" t="s">
        <v>1066</v>
      </c>
      <c r="B424" s="276">
        <v>6185</v>
      </c>
      <c r="C424" s="277">
        <v>69588</v>
      </c>
      <c r="D424" s="277">
        <v>36</v>
      </c>
      <c r="E424" s="277">
        <v>0</v>
      </c>
      <c r="F424" s="276">
        <v>1933</v>
      </c>
      <c r="G424" s="276"/>
      <c r="H424" s="290"/>
      <c r="I424" s="291"/>
      <c r="J424" s="78"/>
      <c r="K424" s="78"/>
      <c r="L424" s="78"/>
      <c r="M424" s="78"/>
      <c r="N424" s="78"/>
      <c r="O424" s="78"/>
      <c r="P424" s="78"/>
      <c r="Q424" s="78"/>
      <c r="R424" s="78"/>
      <c r="S424" s="78"/>
      <c r="T424" s="78"/>
      <c r="U424" s="78"/>
      <c r="V424" s="78"/>
      <c r="W424" s="78"/>
      <c r="X424" s="78"/>
    </row>
    <row r="425" spans="1:24" ht="15" x14ac:dyDescent="0.25">
      <c r="A425" s="275" t="s">
        <v>1069</v>
      </c>
      <c r="B425" s="276">
        <v>908</v>
      </c>
      <c r="C425" s="277">
        <v>0</v>
      </c>
      <c r="D425" s="277">
        <v>0</v>
      </c>
      <c r="E425" s="277">
        <v>0</v>
      </c>
      <c r="F425" s="276"/>
      <c r="G425" s="276"/>
      <c r="H425" s="290"/>
      <c r="I425" s="291"/>
      <c r="J425" s="78"/>
      <c r="K425" s="78"/>
      <c r="L425" s="78"/>
      <c r="M425" s="78"/>
      <c r="N425" s="78"/>
      <c r="O425" s="78"/>
      <c r="P425" s="78"/>
      <c r="Q425" s="78"/>
      <c r="R425" s="78"/>
      <c r="S425" s="78"/>
      <c r="T425" s="78"/>
      <c r="U425" s="78"/>
      <c r="V425" s="78"/>
      <c r="W425" s="78"/>
      <c r="X425" s="78"/>
    </row>
    <row r="426" spans="1:24" ht="15" x14ac:dyDescent="0.25">
      <c r="A426" s="275" t="s">
        <v>1071</v>
      </c>
      <c r="B426" s="276">
        <v>91</v>
      </c>
      <c r="C426" s="277">
        <v>0</v>
      </c>
      <c r="D426" s="277">
        <v>0</v>
      </c>
      <c r="E426" s="277">
        <v>0</v>
      </c>
      <c r="F426" s="276"/>
      <c r="G426" s="276"/>
      <c r="H426" s="290"/>
      <c r="I426" s="291"/>
      <c r="J426" s="152"/>
      <c r="K426" s="78">
        <v>0</v>
      </c>
      <c r="L426" s="78">
        <v>0</v>
      </c>
      <c r="M426" s="78">
        <v>0</v>
      </c>
      <c r="N426" s="78">
        <v>0</v>
      </c>
      <c r="O426" s="78">
        <v>0</v>
      </c>
      <c r="P426" s="78">
        <v>0</v>
      </c>
      <c r="Q426" s="78">
        <v>0</v>
      </c>
      <c r="R426" s="78">
        <v>0</v>
      </c>
      <c r="S426" s="78" t="s">
        <v>1346</v>
      </c>
      <c r="T426" s="78">
        <v>0</v>
      </c>
      <c r="U426" s="78" t="s">
        <v>1301</v>
      </c>
      <c r="V426" s="78" t="s">
        <v>1301</v>
      </c>
      <c r="W426" s="78">
        <v>0</v>
      </c>
      <c r="X426" s="78"/>
    </row>
    <row r="427" spans="1:24" ht="15" x14ac:dyDescent="0.25">
      <c r="A427" s="275" t="s">
        <v>1072</v>
      </c>
      <c r="B427" s="276">
        <v>543</v>
      </c>
      <c r="C427" s="277">
        <v>0</v>
      </c>
      <c r="D427" s="277">
        <v>2.73</v>
      </c>
      <c r="E427" s="277">
        <v>0</v>
      </c>
      <c r="F427" s="276">
        <v>0</v>
      </c>
      <c r="G427" s="276"/>
      <c r="H427" s="290"/>
      <c r="I427" s="291"/>
      <c r="J427" s="78"/>
      <c r="K427" s="78"/>
      <c r="L427" s="78"/>
      <c r="M427" s="78"/>
      <c r="N427" s="78"/>
      <c r="O427" s="78"/>
      <c r="P427" s="78"/>
      <c r="Q427" s="78"/>
      <c r="R427" s="78"/>
      <c r="S427" s="78"/>
      <c r="T427" s="78"/>
      <c r="U427" s="78"/>
      <c r="V427" s="78"/>
      <c r="W427" s="78"/>
      <c r="X427" s="78"/>
    </row>
    <row r="428" spans="1:24" ht="15" x14ac:dyDescent="0.25">
      <c r="A428" s="275" t="s">
        <v>1073</v>
      </c>
      <c r="B428" s="276">
        <v>8461</v>
      </c>
      <c r="C428" s="277">
        <v>0</v>
      </c>
      <c r="D428" s="277">
        <v>0</v>
      </c>
      <c r="E428" s="277">
        <v>0</v>
      </c>
      <c r="F428" s="276"/>
      <c r="G428" s="276"/>
      <c r="H428" s="290"/>
      <c r="I428" s="291"/>
      <c r="J428" s="78"/>
      <c r="K428" s="78"/>
      <c r="L428" s="78"/>
      <c r="M428" s="78"/>
      <c r="N428" s="78"/>
      <c r="O428" s="78"/>
      <c r="P428" s="78"/>
      <c r="Q428" s="78"/>
      <c r="R428" s="78"/>
      <c r="S428" s="78"/>
      <c r="T428" s="78"/>
      <c r="U428" s="78"/>
      <c r="V428" s="78"/>
      <c r="W428" s="78"/>
      <c r="X428" s="78"/>
    </row>
    <row r="429" spans="1:24" ht="15" x14ac:dyDescent="0.25">
      <c r="A429" s="275" t="s">
        <v>1074</v>
      </c>
      <c r="B429" s="276">
        <v>179</v>
      </c>
      <c r="C429" s="277">
        <v>0</v>
      </c>
      <c r="D429" s="277">
        <v>0</v>
      </c>
      <c r="E429" s="277">
        <v>0</v>
      </c>
      <c r="F429" s="276"/>
      <c r="G429" s="276"/>
      <c r="H429" s="290"/>
      <c r="I429" s="291"/>
      <c r="J429" s="152"/>
      <c r="K429" s="78">
        <v>0</v>
      </c>
      <c r="L429" s="78">
        <v>0</v>
      </c>
      <c r="M429" s="78">
        <v>0</v>
      </c>
      <c r="N429" s="78">
        <v>0</v>
      </c>
      <c r="O429" s="78">
        <v>0</v>
      </c>
      <c r="P429" s="78">
        <v>0</v>
      </c>
      <c r="Q429" s="78">
        <v>0</v>
      </c>
      <c r="R429" s="78">
        <v>0</v>
      </c>
      <c r="S429" s="78">
        <v>0</v>
      </c>
      <c r="T429" s="78">
        <v>0</v>
      </c>
      <c r="U429" s="78" t="s">
        <v>1301</v>
      </c>
      <c r="V429" s="78" t="s">
        <v>1301</v>
      </c>
      <c r="W429" s="78">
        <v>0</v>
      </c>
      <c r="X429" s="78"/>
    </row>
    <row r="430" spans="1:24" ht="15" x14ac:dyDescent="0.25">
      <c r="A430" s="275" t="s">
        <v>1075</v>
      </c>
      <c r="B430" s="276">
        <v>436</v>
      </c>
      <c r="C430" s="277">
        <v>0</v>
      </c>
      <c r="D430" s="277">
        <v>0</v>
      </c>
      <c r="E430" s="277">
        <v>0</v>
      </c>
      <c r="F430" s="276"/>
      <c r="G430" s="276"/>
      <c r="H430" s="290"/>
      <c r="I430" s="291"/>
      <c r="J430" s="78"/>
      <c r="K430" s="78"/>
      <c r="L430" s="78"/>
      <c r="M430" s="78"/>
      <c r="N430" s="78"/>
      <c r="O430" s="78"/>
      <c r="P430" s="78"/>
      <c r="Q430" s="78"/>
      <c r="R430" s="78"/>
      <c r="S430" s="78"/>
      <c r="T430" s="78"/>
      <c r="U430" s="78"/>
      <c r="V430" s="78"/>
      <c r="W430" s="78"/>
      <c r="X430" s="78"/>
    </row>
    <row r="431" spans="1:24" ht="15" x14ac:dyDescent="0.25">
      <c r="A431" s="275" t="s">
        <v>1076</v>
      </c>
      <c r="B431" s="276">
        <v>278</v>
      </c>
      <c r="C431" s="277">
        <v>0</v>
      </c>
      <c r="D431" s="277">
        <v>0</v>
      </c>
      <c r="E431" s="277">
        <v>0</v>
      </c>
      <c r="F431" s="276"/>
      <c r="G431" s="276"/>
      <c r="H431" s="290"/>
      <c r="I431" s="291"/>
      <c r="J431" s="152"/>
      <c r="K431" s="78">
        <v>0</v>
      </c>
      <c r="L431" s="78">
        <v>0</v>
      </c>
      <c r="M431" s="78">
        <v>0</v>
      </c>
      <c r="N431" s="78">
        <v>0</v>
      </c>
      <c r="O431" s="78">
        <v>0</v>
      </c>
      <c r="P431" s="78">
        <v>0</v>
      </c>
      <c r="Q431" s="78">
        <v>0</v>
      </c>
      <c r="R431" s="78">
        <v>0</v>
      </c>
      <c r="S431" s="78" t="s">
        <v>1329</v>
      </c>
      <c r="T431" s="78">
        <v>0</v>
      </c>
      <c r="U431" s="78" t="s">
        <v>1301</v>
      </c>
      <c r="V431" s="78" t="s">
        <v>1301</v>
      </c>
      <c r="W431" s="78">
        <v>0</v>
      </c>
      <c r="X431" s="78"/>
    </row>
    <row r="432" spans="1:24" ht="15" x14ac:dyDescent="0.25">
      <c r="A432" s="275" t="s">
        <v>1077</v>
      </c>
      <c r="B432" s="276">
        <v>622</v>
      </c>
      <c r="C432" s="277">
        <v>0</v>
      </c>
      <c r="D432" s="277">
        <v>0</v>
      </c>
      <c r="E432" s="277">
        <v>0</v>
      </c>
      <c r="F432" s="276"/>
      <c r="G432" s="276"/>
      <c r="H432" s="290"/>
      <c r="I432" s="291"/>
      <c r="J432" s="152"/>
      <c r="K432" s="78">
        <v>0</v>
      </c>
      <c r="L432" s="78">
        <v>0</v>
      </c>
      <c r="M432" s="78">
        <v>0</v>
      </c>
      <c r="N432" s="78">
        <v>0</v>
      </c>
      <c r="O432" s="78">
        <v>0</v>
      </c>
      <c r="P432" s="78">
        <v>0</v>
      </c>
      <c r="Q432" s="78">
        <v>0</v>
      </c>
      <c r="R432" s="78">
        <v>0</v>
      </c>
      <c r="S432" s="78" t="s">
        <v>1346</v>
      </c>
      <c r="T432" s="78">
        <v>0</v>
      </c>
      <c r="U432" s="78" t="s">
        <v>1301</v>
      </c>
      <c r="V432" s="78" t="s">
        <v>1301</v>
      </c>
      <c r="W432" s="78">
        <v>0</v>
      </c>
      <c r="X432" s="78"/>
    </row>
    <row r="433" spans="1:24" ht="15" x14ac:dyDescent="0.25">
      <c r="A433" s="275" t="s">
        <v>1078</v>
      </c>
      <c r="B433" s="276">
        <v>437</v>
      </c>
      <c r="C433" s="277">
        <v>0</v>
      </c>
      <c r="D433" s="277">
        <v>0</v>
      </c>
      <c r="E433" s="277">
        <v>0</v>
      </c>
      <c r="F433" s="276"/>
      <c r="G433" s="276"/>
      <c r="H433" s="290"/>
      <c r="I433" s="291"/>
      <c r="J433" s="152"/>
      <c r="K433" s="78">
        <v>0</v>
      </c>
      <c r="L433" s="78">
        <v>0</v>
      </c>
      <c r="M433" s="78">
        <v>0</v>
      </c>
      <c r="N433" s="78">
        <v>0</v>
      </c>
      <c r="O433" s="78">
        <v>0</v>
      </c>
      <c r="P433" s="78">
        <v>0</v>
      </c>
      <c r="Q433" s="78">
        <v>0</v>
      </c>
      <c r="R433" s="78">
        <v>0</v>
      </c>
      <c r="S433" s="78" t="s">
        <v>1346</v>
      </c>
      <c r="T433" s="78">
        <v>0</v>
      </c>
      <c r="U433" s="78" t="s">
        <v>1301</v>
      </c>
      <c r="V433" s="78" t="s">
        <v>1301</v>
      </c>
      <c r="W433" s="78">
        <v>0</v>
      </c>
      <c r="X433" s="78"/>
    </row>
    <row r="434" spans="1:24" ht="15" x14ac:dyDescent="0.25">
      <c r="A434" s="275" t="s">
        <v>1079</v>
      </c>
      <c r="B434" s="276">
        <v>644</v>
      </c>
      <c r="C434" s="277">
        <v>0</v>
      </c>
      <c r="D434" s="277">
        <v>0</v>
      </c>
      <c r="E434" s="277">
        <v>0</v>
      </c>
      <c r="F434" s="276"/>
      <c r="G434" s="276"/>
      <c r="H434" s="290"/>
      <c r="I434" s="291"/>
      <c r="J434" s="152"/>
      <c r="K434" s="78">
        <v>0</v>
      </c>
      <c r="L434" s="78">
        <v>0</v>
      </c>
      <c r="M434" s="78">
        <v>0</v>
      </c>
      <c r="N434" s="78">
        <v>0</v>
      </c>
      <c r="O434" s="78">
        <v>0</v>
      </c>
      <c r="P434" s="78">
        <v>0</v>
      </c>
      <c r="Q434" s="78">
        <v>0</v>
      </c>
      <c r="R434" s="78">
        <v>0</v>
      </c>
      <c r="S434" s="78" t="s">
        <v>1346</v>
      </c>
      <c r="T434" s="78">
        <v>0</v>
      </c>
      <c r="U434" s="78" t="s">
        <v>1301</v>
      </c>
      <c r="V434" s="78" t="s">
        <v>1301</v>
      </c>
      <c r="W434" s="78">
        <v>0</v>
      </c>
      <c r="X434" s="78"/>
    </row>
    <row r="435" spans="1:24" ht="15" x14ac:dyDescent="0.25">
      <c r="A435" s="275" t="s">
        <v>1080</v>
      </c>
      <c r="B435" s="276">
        <v>2973</v>
      </c>
      <c r="C435" s="277">
        <v>0</v>
      </c>
      <c r="D435" s="277">
        <v>0</v>
      </c>
      <c r="E435" s="277">
        <v>0</v>
      </c>
      <c r="F435" s="276"/>
      <c r="G435" s="276"/>
      <c r="H435" s="290"/>
      <c r="I435" s="291"/>
      <c r="J435" s="78"/>
      <c r="K435" s="78"/>
      <c r="L435" s="78"/>
      <c r="M435" s="78"/>
      <c r="N435" s="78"/>
      <c r="O435" s="78"/>
      <c r="P435" s="78"/>
      <c r="Q435" s="78"/>
      <c r="R435" s="78"/>
      <c r="S435" s="78"/>
      <c r="T435" s="78"/>
      <c r="U435" s="78"/>
      <c r="V435" s="78"/>
      <c r="W435" s="78"/>
      <c r="X435" s="78"/>
    </row>
    <row r="436" spans="1:24" ht="15" x14ac:dyDescent="0.25">
      <c r="A436" s="275" t="s">
        <v>1081</v>
      </c>
      <c r="B436" s="276">
        <v>678</v>
      </c>
      <c r="C436" s="277">
        <v>0</v>
      </c>
      <c r="D436" s="277">
        <v>0</v>
      </c>
      <c r="E436" s="277">
        <v>0</v>
      </c>
      <c r="F436" s="276"/>
      <c r="G436" s="276"/>
      <c r="H436" s="290"/>
      <c r="I436" s="291"/>
      <c r="J436" s="152"/>
      <c r="K436" s="78">
        <v>0</v>
      </c>
      <c r="L436" s="78">
        <v>0</v>
      </c>
      <c r="M436" s="78">
        <v>0</v>
      </c>
      <c r="N436" s="78">
        <v>0</v>
      </c>
      <c r="O436" s="78">
        <v>0</v>
      </c>
      <c r="P436" s="78">
        <v>0</v>
      </c>
      <c r="Q436" s="78">
        <v>0</v>
      </c>
      <c r="R436" s="78">
        <v>0</v>
      </c>
      <c r="S436" s="78" t="s">
        <v>1346</v>
      </c>
      <c r="T436" s="78">
        <v>0</v>
      </c>
      <c r="U436" s="78" t="s">
        <v>1301</v>
      </c>
      <c r="V436" s="78" t="s">
        <v>1301</v>
      </c>
      <c r="W436" s="78">
        <v>0</v>
      </c>
      <c r="X436" s="78"/>
    </row>
    <row r="437" spans="1:24" ht="15" x14ac:dyDescent="0.25">
      <c r="A437" s="275" t="s">
        <v>1082</v>
      </c>
      <c r="B437" s="276">
        <v>1477</v>
      </c>
      <c r="C437" s="277">
        <v>0</v>
      </c>
      <c r="D437" s="277">
        <v>0</v>
      </c>
      <c r="E437" s="277">
        <v>0</v>
      </c>
      <c r="F437" s="276"/>
      <c r="G437" s="276"/>
      <c r="H437" s="290"/>
      <c r="I437" s="291"/>
      <c r="J437" s="78"/>
      <c r="K437" s="78"/>
      <c r="L437" s="78"/>
      <c r="M437" s="78"/>
      <c r="N437" s="78"/>
      <c r="O437" s="78"/>
      <c r="P437" s="78"/>
      <c r="Q437" s="78"/>
      <c r="R437" s="78"/>
      <c r="S437" s="78"/>
      <c r="T437" s="78"/>
      <c r="U437" s="78"/>
      <c r="V437" s="78"/>
      <c r="W437" s="78"/>
      <c r="X437" s="78"/>
    </row>
    <row r="438" spans="1:24" ht="15" x14ac:dyDescent="0.25">
      <c r="A438" s="275" t="s">
        <v>1088</v>
      </c>
      <c r="B438" s="276">
        <v>7479</v>
      </c>
      <c r="C438" s="277">
        <v>34134</v>
      </c>
      <c r="D438" s="277">
        <v>3.08</v>
      </c>
      <c r="E438" s="277">
        <v>0</v>
      </c>
      <c r="F438" s="276">
        <v>11082.467532467532</v>
      </c>
      <c r="G438" s="276"/>
      <c r="H438" s="290"/>
      <c r="I438" s="291"/>
      <c r="J438" s="78"/>
      <c r="K438" s="78"/>
      <c r="L438" s="78"/>
      <c r="M438" s="78"/>
      <c r="N438" s="78"/>
      <c r="O438" s="78"/>
      <c r="P438" s="78"/>
      <c r="Q438" s="78"/>
      <c r="R438" s="78"/>
      <c r="S438" s="78"/>
      <c r="T438" s="78"/>
      <c r="U438" s="78"/>
      <c r="V438" s="78"/>
      <c r="W438" s="78"/>
      <c r="X438" s="78"/>
    </row>
    <row r="439" spans="1:24" ht="15" x14ac:dyDescent="0.25">
      <c r="A439" s="275" t="s">
        <v>1089</v>
      </c>
      <c r="B439" s="276">
        <v>552</v>
      </c>
      <c r="C439" s="277">
        <v>0</v>
      </c>
      <c r="D439" s="277">
        <v>0</v>
      </c>
      <c r="E439" s="277">
        <v>0</v>
      </c>
      <c r="F439" s="276"/>
      <c r="G439" s="276"/>
      <c r="H439" s="290"/>
      <c r="I439" s="291"/>
      <c r="J439" s="78"/>
      <c r="K439" s="78"/>
      <c r="L439" s="78"/>
      <c r="M439" s="78"/>
      <c r="N439" s="78"/>
      <c r="O439" s="78"/>
      <c r="P439" s="78"/>
      <c r="Q439" s="78"/>
      <c r="R439" s="78"/>
      <c r="S439" s="78"/>
      <c r="T439" s="78"/>
      <c r="U439" s="78"/>
      <c r="V439" s="78"/>
      <c r="W439" s="78"/>
      <c r="X439" s="78"/>
    </row>
    <row r="440" spans="1:24" ht="15" x14ac:dyDescent="0.25">
      <c r="A440" s="275" t="s">
        <v>1090</v>
      </c>
      <c r="B440" s="276">
        <v>3743</v>
      </c>
      <c r="C440" s="277">
        <v>0</v>
      </c>
      <c r="D440" s="277">
        <v>0</v>
      </c>
      <c r="E440" s="277">
        <v>0</v>
      </c>
      <c r="F440" s="276"/>
      <c r="G440" s="276"/>
      <c r="H440" s="290"/>
      <c r="I440" s="291"/>
      <c r="J440" s="78"/>
      <c r="K440" s="78"/>
      <c r="L440" s="78"/>
      <c r="M440" s="78"/>
      <c r="N440" s="78"/>
      <c r="O440" s="78"/>
      <c r="P440" s="78"/>
      <c r="Q440" s="78"/>
      <c r="R440" s="78"/>
      <c r="S440" s="78"/>
      <c r="T440" s="78"/>
      <c r="U440" s="78"/>
      <c r="V440" s="78"/>
      <c r="W440" s="78"/>
      <c r="X440" s="78"/>
    </row>
    <row r="441" spans="1:24" ht="15" x14ac:dyDescent="0.25">
      <c r="A441" s="275" t="s">
        <v>1091</v>
      </c>
      <c r="B441" s="276">
        <v>4489</v>
      </c>
      <c r="C441" s="277">
        <v>0</v>
      </c>
      <c r="D441" s="277">
        <v>0</v>
      </c>
      <c r="E441" s="277">
        <v>0</v>
      </c>
      <c r="F441" s="276"/>
      <c r="G441" s="276"/>
      <c r="H441" s="290"/>
      <c r="I441" s="291"/>
      <c r="J441" s="152"/>
      <c r="K441" s="78">
        <v>0</v>
      </c>
      <c r="L441" s="78">
        <v>0</v>
      </c>
      <c r="M441" s="78">
        <v>0</v>
      </c>
      <c r="N441" s="78">
        <v>0</v>
      </c>
      <c r="O441" s="78">
        <v>0</v>
      </c>
      <c r="P441" s="78">
        <v>0</v>
      </c>
      <c r="Q441" s="78">
        <v>0</v>
      </c>
      <c r="R441" s="78">
        <v>0</v>
      </c>
      <c r="S441" s="78" t="s">
        <v>1346</v>
      </c>
      <c r="T441" s="78">
        <v>0</v>
      </c>
      <c r="U441" s="78" t="s">
        <v>1301</v>
      </c>
      <c r="V441" s="78" t="s">
        <v>1301</v>
      </c>
      <c r="W441" s="78">
        <v>0</v>
      </c>
      <c r="X441" s="78"/>
    </row>
    <row r="442" spans="1:24" ht="15" x14ac:dyDescent="0.25">
      <c r="A442" s="275" t="s">
        <v>1092</v>
      </c>
      <c r="B442" s="276">
        <v>3878</v>
      </c>
      <c r="C442" s="277">
        <v>0</v>
      </c>
      <c r="D442" s="277">
        <v>0</v>
      </c>
      <c r="E442" s="277">
        <v>0</v>
      </c>
      <c r="F442" s="276"/>
      <c r="G442" s="276"/>
      <c r="H442" s="290"/>
      <c r="I442" s="291"/>
      <c r="J442" s="78"/>
      <c r="K442" s="78"/>
      <c r="L442" s="78"/>
      <c r="M442" s="78"/>
      <c r="N442" s="78"/>
      <c r="O442" s="78"/>
      <c r="P442" s="78"/>
      <c r="Q442" s="78"/>
      <c r="R442" s="78"/>
      <c r="S442" s="78"/>
      <c r="T442" s="78"/>
      <c r="U442" s="78"/>
      <c r="V442" s="78"/>
      <c r="W442" s="78"/>
      <c r="X442" s="78"/>
    </row>
    <row r="443" spans="1:24" ht="15" x14ac:dyDescent="0.25">
      <c r="A443" s="275" t="s">
        <v>1093</v>
      </c>
      <c r="B443" s="276">
        <v>3375</v>
      </c>
      <c r="C443" s="277">
        <v>0</v>
      </c>
      <c r="D443" s="277">
        <v>0</v>
      </c>
      <c r="E443" s="277">
        <v>0</v>
      </c>
      <c r="F443" s="276"/>
      <c r="G443" s="276"/>
      <c r="H443" s="290"/>
      <c r="I443" s="291"/>
      <c r="J443" s="152"/>
      <c r="K443" s="78">
        <v>0</v>
      </c>
      <c r="L443" s="78">
        <v>0</v>
      </c>
      <c r="M443" s="78">
        <v>0</v>
      </c>
      <c r="N443" s="78">
        <v>0</v>
      </c>
      <c r="O443" s="78">
        <v>0</v>
      </c>
      <c r="P443" s="78">
        <v>0</v>
      </c>
      <c r="Q443" s="78">
        <v>0</v>
      </c>
      <c r="R443" s="78">
        <v>0</v>
      </c>
      <c r="S443" s="78" t="s">
        <v>1346</v>
      </c>
      <c r="T443" s="78">
        <v>0</v>
      </c>
      <c r="U443" s="78" t="s">
        <v>1301</v>
      </c>
      <c r="V443" s="78" t="s">
        <v>1301</v>
      </c>
      <c r="W443" s="78">
        <v>0</v>
      </c>
      <c r="X443" s="78"/>
    </row>
    <row r="444" spans="1:24" ht="15" x14ac:dyDescent="0.25">
      <c r="A444" s="275" t="s">
        <v>1094</v>
      </c>
      <c r="B444" s="276">
        <v>545</v>
      </c>
      <c r="C444" s="277">
        <v>0</v>
      </c>
      <c r="D444" s="277">
        <v>0</v>
      </c>
      <c r="E444" s="277">
        <v>0</v>
      </c>
      <c r="F444" s="276"/>
      <c r="G444" s="276"/>
      <c r="H444" s="290"/>
      <c r="I444" s="291"/>
      <c r="J444" s="152"/>
      <c r="K444" s="78">
        <v>0</v>
      </c>
      <c r="L444" s="78">
        <v>0</v>
      </c>
      <c r="M444" s="78">
        <v>0</v>
      </c>
      <c r="N444" s="78">
        <v>0</v>
      </c>
      <c r="O444" s="78">
        <v>0</v>
      </c>
      <c r="P444" s="78">
        <v>0</v>
      </c>
      <c r="Q444" s="78">
        <v>0</v>
      </c>
      <c r="R444" s="78">
        <v>0</v>
      </c>
      <c r="S444" s="78" t="s">
        <v>1346</v>
      </c>
      <c r="T444" s="78">
        <v>0</v>
      </c>
      <c r="U444" s="78" t="s">
        <v>1301</v>
      </c>
      <c r="V444" s="78" t="s">
        <v>1301</v>
      </c>
      <c r="W444" s="78">
        <v>0</v>
      </c>
      <c r="X444" s="78"/>
    </row>
    <row r="445" spans="1:24" ht="15" x14ac:dyDescent="0.25">
      <c r="A445" s="275" t="s">
        <v>1095</v>
      </c>
      <c r="B445" s="276">
        <v>311</v>
      </c>
      <c r="C445" s="277">
        <v>0</v>
      </c>
      <c r="D445" s="277">
        <v>0</v>
      </c>
      <c r="E445" s="277">
        <v>0</v>
      </c>
      <c r="F445" s="276"/>
      <c r="G445" s="276"/>
      <c r="H445" s="290"/>
      <c r="I445" s="291"/>
      <c r="J445" s="152"/>
      <c r="K445" s="78">
        <v>0</v>
      </c>
      <c r="L445" s="78">
        <v>0</v>
      </c>
      <c r="M445" s="78">
        <v>0</v>
      </c>
      <c r="N445" s="78">
        <v>0</v>
      </c>
      <c r="O445" s="78">
        <v>0</v>
      </c>
      <c r="P445" s="78">
        <v>0</v>
      </c>
      <c r="Q445" s="78">
        <v>0</v>
      </c>
      <c r="R445" s="78">
        <v>0</v>
      </c>
      <c r="S445" s="78" t="s">
        <v>1346</v>
      </c>
      <c r="T445" s="78">
        <v>0</v>
      </c>
      <c r="U445" s="78" t="s">
        <v>1301</v>
      </c>
      <c r="V445" s="78" t="s">
        <v>1301</v>
      </c>
      <c r="W445" s="78">
        <v>0</v>
      </c>
      <c r="X445" s="78"/>
    </row>
    <row r="446" spans="1:24" ht="15" x14ac:dyDescent="0.25">
      <c r="A446" s="275" t="s">
        <v>1096</v>
      </c>
      <c r="B446" s="276">
        <v>276</v>
      </c>
      <c r="C446" s="277">
        <v>0</v>
      </c>
      <c r="D446" s="277">
        <v>0</v>
      </c>
      <c r="E446" s="277">
        <v>0</v>
      </c>
      <c r="F446" s="276"/>
      <c r="G446" s="276"/>
      <c r="H446" s="290"/>
      <c r="I446" s="291"/>
      <c r="J446" s="78"/>
      <c r="K446" s="78"/>
      <c r="L446" s="78"/>
      <c r="M446" s="78"/>
      <c r="N446" s="78"/>
      <c r="O446" s="78"/>
      <c r="P446" s="78"/>
      <c r="Q446" s="78"/>
      <c r="R446" s="78"/>
      <c r="S446" s="78"/>
      <c r="T446" s="78"/>
      <c r="U446" s="78"/>
      <c r="V446" s="78"/>
      <c r="W446" s="78"/>
      <c r="X446" s="78"/>
    </row>
    <row r="447" spans="1:24" ht="15" x14ac:dyDescent="0.25">
      <c r="A447" s="275" t="s">
        <v>1098</v>
      </c>
      <c r="B447" s="276">
        <v>2082</v>
      </c>
      <c r="C447" s="277">
        <v>0</v>
      </c>
      <c r="D447" s="277">
        <v>0</v>
      </c>
      <c r="E447" s="277">
        <v>0</v>
      </c>
      <c r="F447" s="276"/>
      <c r="G447" s="276"/>
      <c r="H447" s="290"/>
      <c r="I447" s="291"/>
      <c r="J447" s="152"/>
      <c r="K447" s="78">
        <v>0</v>
      </c>
      <c r="L447" s="78">
        <v>0</v>
      </c>
      <c r="M447" s="78">
        <v>0</v>
      </c>
      <c r="N447" s="78">
        <v>0</v>
      </c>
      <c r="O447" s="78">
        <v>0</v>
      </c>
      <c r="P447" s="78">
        <v>0</v>
      </c>
      <c r="Q447" s="78">
        <v>0</v>
      </c>
      <c r="R447" s="78">
        <v>0</v>
      </c>
      <c r="S447" s="78" t="s">
        <v>1346</v>
      </c>
      <c r="T447" s="78">
        <v>0</v>
      </c>
      <c r="U447" s="78" t="s">
        <v>1301</v>
      </c>
      <c r="V447" s="78" t="s">
        <v>1301</v>
      </c>
      <c r="W447" s="78">
        <v>0</v>
      </c>
      <c r="X447" s="78"/>
    </row>
    <row r="448" spans="1:24" ht="15" x14ac:dyDescent="0.25">
      <c r="A448" s="275" t="s">
        <v>1099</v>
      </c>
      <c r="B448" s="276">
        <v>117</v>
      </c>
      <c r="C448" s="277">
        <v>0</v>
      </c>
      <c r="D448" s="277">
        <v>0</v>
      </c>
      <c r="E448" s="277">
        <v>0</v>
      </c>
      <c r="F448" s="276"/>
      <c r="G448" s="276"/>
      <c r="H448" s="290"/>
      <c r="I448" s="291"/>
      <c r="J448" s="78"/>
      <c r="K448" s="78"/>
      <c r="L448" s="78"/>
      <c r="M448" s="78"/>
      <c r="N448" s="78"/>
      <c r="O448" s="78"/>
      <c r="P448" s="78"/>
      <c r="Q448" s="78"/>
      <c r="R448" s="78"/>
      <c r="S448" s="78"/>
      <c r="T448" s="78"/>
      <c r="U448" s="78"/>
      <c r="V448" s="78"/>
      <c r="W448" s="78"/>
      <c r="X448" s="78"/>
    </row>
    <row r="449" spans="1:24" ht="15" x14ac:dyDescent="0.25">
      <c r="A449" s="275" t="s">
        <v>1102</v>
      </c>
      <c r="B449" s="276">
        <v>1692</v>
      </c>
      <c r="C449" s="277">
        <v>0</v>
      </c>
      <c r="D449" s="277">
        <v>0</v>
      </c>
      <c r="E449" s="277">
        <v>0</v>
      </c>
      <c r="F449" s="276"/>
      <c r="G449" s="276"/>
      <c r="H449" s="290"/>
      <c r="I449" s="291"/>
      <c r="J449" s="152"/>
      <c r="K449" s="78">
        <v>0</v>
      </c>
      <c r="L449" s="78">
        <v>0</v>
      </c>
      <c r="M449" s="78">
        <v>0</v>
      </c>
      <c r="N449" s="78">
        <v>0</v>
      </c>
      <c r="O449" s="78">
        <v>0</v>
      </c>
      <c r="P449" s="78">
        <v>0</v>
      </c>
      <c r="Q449" s="78">
        <v>0</v>
      </c>
      <c r="R449" s="78">
        <v>0</v>
      </c>
      <c r="S449" s="78" t="s">
        <v>707</v>
      </c>
      <c r="T449" s="78">
        <v>0</v>
      </c>
      <c r="U449" s="78" t="s">
        <v>1301</v>
      </c>
      <c r="V449" s="78">
        <v>10</v>
      </c>
      <c r="W449" s="78">
        <v>0</v>
      </c>
      <c r="X449" s="78"/>
    </row>
    <row r="450" spans="1:24" ht="15" x14ac:dyDescent="0.25">
      <c r="A450" s="275" t="s">
        <v>1103</v>
      </c>
      <c r="B450" s="276">
        <v>4113</v>
      </c>
      <c r="C450" s="277">
        <v>0</v>
      </c>
      <c r="D450" s="277">
        <v>0</v>
      </c>
      <c r="E450" s="277">
        <v>0</v>
      </c>
      <c r="F450" s="276"/>
      <c r="G450" s="276"/>
      <c r="H450" s="290"/>
      <c r="I450" s="291"/>
      <c r="J450" s="78"/>
      <c r="K450" s="78"/>
      <c r="L450" s="78"/>
      <c r="M450" s="78"/>
      <c r="N450" s="78"/>
      <c r="O450" s="78"/>
      <c r="P450" s="78"/>
      <c r="Q450" s="78"/>
      <c r="R450" s="78"/>
      <c r="S450" s="78"/>
      <c r="T450" s="78"/>
      <c r="U450" s="78"/>
      <c r="V450" s="78"/>
      <c r="W450" s="78"/>
      <c r="X450" s="78"/>
    </row>
    <row r="451" spans="1:24" ht="15" x14ac:dyDescent="0.25">
      <c r="A451" s="275" t="s">
        <v>1105</v>
      </c>
      <c r="B451" s="276">
        <v>72</v>
      </c>
      <c r="C451" s="277">
        <v>0</v>
      </c>
      <c r="D451" s="277">
        <v>0</v>
      </c>
      <c r="E451" s="277">
        <v>0</v>
      </c>
      <c r="F451" s="276"/>
      <c r="G451" s="276"/>
      <c r="H451" s="290"/>
      <c r="I451" s="291"/>
      <c r="J451" s="152"/>
      <c r="K451" s="78">
        <v>0</v>
      </c>
      <c r="L451" s="78">
        <v>0</v>
      </c>
      <c r="M451" s="78">
        <v>0</v>
      </c>
      <c r="N451" s="78">
        <v>0</v>
      </c>
      <c r="O451" s="78">
        <v>0</v>
      </c>
      <c r="P451" s="78">
        <v>0</v>
      </c>
      <c r="Q451" s="78">
        <v>0</v>
      </c>
      <c r="R451" s="78">
        <v>0</v>
      </c>
      <c r="S451" s="78" t="s">
        <v>1346</v>
      </c>
      <c r="T451" s="78">
        <v>0</v>
      </c>
      <c r="U451" s="78" t="s">
        <v>1301</v>
      </c>
      <c r="V451" s="78" t="s">
        <v>1301</v>
      </c>
      <c r="W451" s="78">
        <v>0</v>
      </c>
      <c r="X451" s="78"/>
    </row>
    <row r="452" spans="1:24" ht="15" x14ac:dyDescent="0.25">
      <c r="A452" s="275" t="s">
        <v>1106</v>
      </c>
      <c r="B452" s="276">
        <v>742</v>
      </c>
      <c r="C452" s="277">
        <v>0</v>
      </c>
      <c r="D452" s="277">
        <v>0</v>
      </c>
      <c r="E452" s="277">
        <v>0</v>
      </c>
      <c r="F452" s="276"/>
      <c r="G452" s="276"/>
      <c r="H452" s="290"/>
      <c r="I452" s="291"/>
      <c r="J452" s="152"/>
      <c r="K452" s="78">
        <v>0</v>
      </c>
      <c r="L452" s="78">
        <v>0</v>
      </c>
      <c r="M452" s="78">
        <v>0</v>
      </c>
      <c r="N452" s="78">
        <v>0</v>
      </c>
      <c r="O452" s="78">
        <v>0</v>
      </c>
      <c r="P452" s="78">
        <v>0</v>
      </c>
      <c r="Q452" s="78">
        <v>0</v>
      </c>
      <c r="R452" s="78">
        <v>0</v>
      </c>
      <c r="S452" s="78" t="s">
        <v>1329</v>
      </c>
      <c r="T452" s="78">
        <v>0</v>
      </c>
      <c r="U452" s="78" t="s">
        <v>1301</v>
      </c>
      <c r="V452" s="78" t="s">
        <v>1301</v>
      </c>
      <c r="W452" s="78">
        <v>0</v>
      </c>
      <c r="X452" s="78"/>
    </row>
    <row r="453" spans="1:24" ht="15" x14ac:dyDescent="0.25">
      <c r="A453" s="275" t="s">
        <v>1107</v>
      </c>
      <c r="B453" s="276">
        <v>3430</v>
      </c>
      <c r="C453" s="277">
        <v>0</v>
      </c>
      <c r="D453" s="277">
        <v>0</v>
      </c>
      <c r="E453" s="277">
        <v>0</v>
      </c>
      <c r="F453" s="276"/>
      <c r="G453" s="276"/>
      <c r="H453" s="290"/>
      <c r="I453" s="291"/>
      <c r="J453" s="78"/>
      <c r="K453" s="78"/>
      <c r="L453" s="78"/>
      <c r="M453" s="78"/>
      <c r="N453" s="78"/>
      <c r="O453" s="78"/>
      <c r="P453" s="78"/>
      <c r="Q453" s="78"/>
      <c r="R453" s="78"/>
      <c r="S453" s="78"/>
      <c r="T453" s="78"/>
      <c r="U453" s="78"/>
      <c r="V453" s="78"/>
      <c r="W453" s="78"/>
      <c r="X453" s="78"/>
    </row>
    <row r="454" spans="1:24" ht="15" x14ac:dyDescent="0.25">
      <c r="A454" s="275" t="s">
        <v>1111</v>
      </c>
      <c r="B454" s="276">
        <v>383</v>
      </c>
      <c r="C454" s="277">
        <v>0</v>
      </c>
      <c r="D454" s="277">
        <v>0</v>
      </c>
      <c r="E454" s="277">
        <v>0</v>
      </c>
      <c r="F454" s="276"/>
      <c r="G454" s="276"/>
      <c r="H454" s="290"/>
      <c r="I454" s="291"/>
      <c r="J454" s="78"/>
      <c r="K454" s="78"/>
      <c r="L454" s="78"/>
      <c r="M454" s="78"/>
      <c r="N454" s="78"/>
      <c r="O454" s="78"/>
      <c r="P454" s="78"/>
      <c r="Q454" s="78"/>
      <c r="R454" s="78"/>
      <c r="S454" s="78"/>
      <c r="T454" s="78"/>
      <c r="U454" s="78"/>
      <c r="V454" s="78"/>
      <c r="W454" s="78"/>
      <c r="X454" s="78"/>
    </row>
    <row r="455" spans="1:24" ht="15" x14ac:dyDescent="0.25">
      <c r="A455" s="275" t="s">
        <v>1112</v>
      </c>
      <c r="B455" s="276">
        <v>1070</v>
      </c>
      <c r="C455" s="277">
        <v>0</v>
      </c>
      <c r="D455" s="277">
        <v>0</v>
      </c>
      <c r="E455" s="277">
        <v>0</v>
      </c>
      <c r="F455" s="276"/>
      <c r="G455" s="276"/>
      <c r="H455" s="290"/>
      <c r="I455" s="291"/>
      <c r="J455" s="78"/>
      <c r="K455" s="78"/>
      <c r="L455" s="78"/>
      <c r="M455" s="78"/>
      <c r="N455" s="78"/>
      <c r="O455" s="78"/>
      <c r="P455" s="78"/>
      <c r="Q455" s="78"/>
      <c r="R455" s="78"/>
      <c r="S455" s="78"/>
      <c r="T455" s="78"/>
      <c r="U455" s="78"/>
      <c r="V455" s="78"/>
      <c r="W455" s="78"/>
      <c r="X455" s="78"/>
    </row>
    <row r="456" spans="1:24" ht="15" x14ac:dyDescent="0.25">
      <c r="A456" s="275" t="s">
        <v>1114</v>
      </c>
      <c r="B456" s="276">
        <v>958</v>
      </c>
      <c r="C456" s="277">
        <v>0</v>
      </c>
      <c r="D456" s="277">
        <v>0</v>
      </c>
      <c r="E456" s="277">
        <v>0</v>
      </c>
      <c r="F456" s="276"/>
      <c r="G456" s="276"/>
      <c r="H456" s="290"/>
      <c r="I456" s="291"/>
      <c r="J456" s="152"/>
      <c r="K456" s="78">
        <v>0</v>
      </c>
      <c r="L456" s="78">
        <v>0</v>
      </c>
      <c r="M456" s="78">
        <v>0</v>
      </c>
      <c r="N456" s="78">
        <v>0</v>
      </c>
      <c r="O456" s="78">
        <v>0</v>
      </c>
      <c r="P456" s="78">
        <v>0</v>
      </c>
      <c r="Q456" s="78">
        <v>0</v>
      </c>
      <c r="R456" s="78">
        <v>0</v>
      </c>
      <c r="S456" s="78" t="s">
        <v>1346</v>
      </c>
      <c r="T456" s="78">
        <v>0</v>
      </c>
      <c r="U456" s="78" t="s">
        <v>1301</v>
      </c>
      <c r="V456" s="78" t="s">
        <v>1301</v>
      </c>
      <c r="W456" s="78">
        <v>0</v>
      </c>
      <c r="X456" s="78"/>
    </row>
    <row r="457" spans="1:24" ht="15" x14ac:dyDescent="0.25">
      <c r="A457" s="275" t="s">
        <v>1115</v>
      </c>
      <c r="B457" s="276">
        <v>613</v>
      </c>
      <c r="C457" s="277">
        <v>0</v>
      </c>
      <c r="D457" s="277">
        <v>0</v>
      </c>
      <c r="E457" s="277">
        <v>0</v>
      </c>
      <c r="F457" s="276"/>
      <c r="G457" s="276"/>
      <c r="H457" s="290"/>
      <c r="I457" s="291"/>
      <c r="J457" s="78"/>
      <c r="K457" s="78"/>
      <c r="L457" s="78"/>
      <c r="M457" s="78"/>
      <c r="N457" s="78"/>
      <c r="O457" s="78"/>
      <c r="P457" s="78"/>
      <c r="Q457" s="78"/>
      <c r="R457" s="78"/>
      <c r="S457" s="78"/>
      <c r="T457" s="78"/>
      <c r="U457" s="78"/>
      <c r="V457" s="78"/>
      <c r="W457" s="78"/>
      <c r="X457" s="78"/>
    </row>
    <row r="458" spans="1:24" ht="15" x14ac:dyDescent="0.25">
      <c r="A458" s="275" t="s">
        <v>1117</v>
      </c>
      <c r="B458" s="276">
        <v>3119</v>
      </c>
      <c r="C458" s="277">
        <v>0</v>
      </c>
      <c r="D458" s="277">
        <v>0</v>
      </c>
      <c r="E458" s="277">
        <v>0</v>
      </c>
      <c r="F458" s="276"/>
      <c r="G458" s="276"/>
      <c r="H458" s="290"/>
      <c r="I458" s="291"/>
      <c r="J458" s="152"/>
      <c r="K458" s="78">
        <v>0</v>
      </c>
      <c r="L458" s="78">
        <v>0</v>
      </c>
      <c r="M458" s="78">
        <v>0</v>
      </c>
      <c r="N458" s="78">
        <v>0</v>
      </c>
      <c r="O458" s="78">
        <v>0</v>
      </c>
      <c r="P458" s="78">
        <v>0</v>
      </c>
      <c r="Q458" s="78">
        <v>0</v>
      </c>
      <c r="R458" s="78">
        <v>0</v>
      </c>
      <c r="S458" s="78" t="s">
        <v>1346</v>
      </c>
      <c r="T458" s="78">
        <v>0</v>
      </c>
      <c r="U458" s="78" t="s">
        <v>1301</v>
      </c>
      <c r="V458" s="78" t="s">
        <v>1301</v>
      </c>
      <c r="W458" s="78">
        <v>0</v>
      </c>
      <c r="X458" s="78"/>
    </row>
    <row r="459" spans="1:24" ht="15" x14ac:dyDescent="0.25">
      <c r="A459" s="275" t="s">
        <v>1118</v>
      </c>
      <c r="B459" s="276">
        <v>15754</v>
      </c>
      <c r="C459" s="277">
        <v>0</v>
      </c>
      <c r="D459" s="277">
        <v>0</v>
      </c>
      <c r="E459" s="277">
        <v>0</v>
      </c>
      <c r="F459" s="276"/>
      <c r="G459" s="276"/>
      <c r="H459" s="290"/>
      <c r="I459" s="291"/>
      <c r="J459" s="152"/>
      <c r="K459" s="78">
        <v>0</v>
      </c>
      <c r="L459" s="78">
        <v>0</v>
      </c>
      <c r="M459" s="78">
        <v>0</v>
      </c>
      <c r="N459" s="78">
        <v>0</v>
      </c>
      <c r="O459" s="78">
        <v>0</v>
      </c>
      <c r="P459" s="78">
        <v>0</v>
      </c>
      <c r="Q459" s="78">
        <v>0</v>
      </c>
      <c r="R459" s="78">
        <v>0</v>
      </c>
      <c r="S459" s="78" t="s">
        <v>1346</v>
      </c>
      <c r="T459" s="78">
        <v>0</v>
      </c>
      <c r="U459" s="78" t="s">
        <v>1301</v>
      </c>
      <c r="V459" s="78" t="s">
        <v>1301</v>
      </c>
      <c r="W459" s="78">
        <v>0</v>
      </c>
      <c r="X459" s="78"/>
    </row>
    <row r="460" spans="1:24" ht="15" x14ac:dyDescent="0.25">
      <c r="A460" s="275" t="s">
        <v>1119</v>
      </c>
      <c r="B460" s="276">
        <v>1097</v>
      </c>
      <c r="C460" s="277">
        <v>0</v>
      </c>
      <c r="D460" s="277">
        <v>0</v>
      </c>
      <c r="E460" s="277">
        <v>0</v>
      </c>
      <c r="F460" s="276"/>
      <c r="G460" s="276"/>
      <c r="H460" s="290"/>
      <c r="I460" s="291"/>
      <c r="J460" s="78"/>
      <c r="K460" s="78"/>
      <c r="L460" s="78"/>
      <c r="M460" s="78"/>
      <c r="N460" s="78"/>
      <c r="O460" s="78"/>
      <c r="P460" s="78"/>
      <c r="Q460" s="78"/>
      <c r="R460" s="78"/>
      <c r="S460" s="78"/>
      <c r="T460" s="78"/>
      <c r="U460" s="78"/>
      <c r="V460" s="78"/>
      <c r="W460" s="78"/>
      <c r="X460" s="78"/>
    </row>
    <row r="461" spans="1:24" ht="15" x14ac:dyDescent="0.25">
      <c r="A461" s="275" t="s">
        <v>1120</v>
      </c>
      <c r="B461" s="276">
        <v>620</v>
      </c>
      <c r="C461" s="277">
        <v>0</v>
      </c>
      <c r="D461" s="277">
        <v>0</v>
      </c>
      <c r="E461" s="277">
        <v>0</v>
      </c>
      <c r="F461" s="276"/>
      <c r="G461" s="276"/>
      <c r="H461" s="290"/>
      <c r="I461" s="291"/>
      <c r="J461" s="152"/>
      <c r="K461" s="78">
        <v>0</v>
      </c>
      <c r="L461" s="78" t="s">
        <v>1328</v>
      </c>
      <c r="M461" s="78" t="s">
        <v>661</v>
      </c>
      <c r="N461" s="78">
        <v>0</v>
      </c>
      <c r="O461" s="78">
        <v>0</v>
      </c>
      <c r="P461" s="78" t="s">
        <v>707</v>
      </c>
      <c r="Q461" s="78" t="s">
        <v>686</v>
      </c>
      <c r="R461" s="78" t="s">
        <v>1326</v>
      </c>
      <c r="S461" s="78" t="s">
        <v>1329</v>
      </c>
      <c r="T461" s="78">
        <v>0</v>
      </c>
      <c r="U461" s="78">
        <v>200</v>
      </c>
      <c r="V461" s="78" t="s">
        <v>1301</v>
      </c>
      <c r="W461" s="78" t="s">
        <v>1353</v>
      </c>
      <c r="X461" s="78"/>
    </row>
    <row r="462" spans="1:24" ht="15" x14ac:dyDescent="0.25">
      <c r="A462" s="275" t="s">
        <v>1121</v>
      </c>
      <c r="B462" s="276">
        <v>1488</v>
      </c>
      <c r="C462" s="277">
        <v>55000</v>
      </c>
      <c r="D462" s="277">
        <v>90.91</v>
      </c>
      <c r="E462" s="277">
        <v>0</v>
      </c>
      <c r="F462" s="276">
        <v>604.9939500604994</v>
      </c>
      <c r="G462" s="276"/>
      <c r="H462" s="290"/>
      <c r="I462" s="291"/>
      <c r="J462" s="78"/>
      <c r="K462" s="78"/>
      <c r="L462" s="78"/>
      <c r="M462" s="78"/>
      <c r="N462" s="78"/>
      <c r="O462" s="78"/>
      <c r="P462" s="78"/>
      <c r="Q462" s="78"/>
      <c r="R462" s="78"/>
      <c r="S462" s="78"/>
      <c r="T462" s="78"/>
      <c r="U462" s="78"/>
      <c r="V462" s="78"/>
      <c r="W462" s="78"/>
      <c r="X462" s="78"/>
    </row>
    <row r="463" spans="1:24" ht="15" x14ac:dyDescent="0.25">
      <c r="A463" s="275" t="s">
        <v>227</v>
      </c>
      <c r="B463" s="276">
        <v>9558</v>
      </c>
      <c r="C463" s="277">
        <v>0</v>
      </c>
      <c r="D463" s="277">
        <v>0</v>
      </c>
      <c r="E463" s="277">
        <v>0</v>
      </c>
      <c r="F463" s="276"/>
      <c r="G463" s="276"/>
      <c r="H463" s="290"/>
      <c r="I463" s="291"/>
      <c r="J463" s="152"/>
      <c r="K463" s="78">
        <v>0</v>
      </c>
      <c r="L463" s="78">
        <v>0</v>
      </c>
      <c r="M463" s="78">
        <v>0</v>
      </c>
      <c r="N463" s="78">
        <v>0</v>
      </c>
      <c r="O463" s="78">
        <v>0</v>
      </c>
      <c r="P463" s="78">
        <v>0</v>
      </c>
      <c r="Q463" s="78">
        <v>0</v>
      </c>
      <c r="R463" s="78">
        <v>0</v>
      </c>
      <c r="S463" s="78" t="s">
        <v>707</v>
      </c>
      <c r="T463" s="78">
        <v>0</v>
      </c>
      <c r="U463" s="78" t="s">
        <v>1301</v>
      </c>
      <c r="V463" s="78" t="s">
        <v>1301</v>
      </c>
      <c r="W463" s="78">
        <v>0</v>
      </c>
      <c r="X463" s="78"/>
    </row>
    <row r="464" spans="1:24" ht="15" x14ac:dyDescent="0.25">
      <c r="A464" s="275" t="s">
        <v>1122</v>
      </c>
      <c r="B464" s="276">
        <v>2108</v>
      </c>
      <c r="C464" s="277">
        <v>0</v>
      </c>
      <c r="D464" s="277">
        <v>0</v>
      </c>
      <c r="E464" s="277">
        <v>0</v>
      </c>
      <c r="F464" s="276"/>
      <c r="G464" s="276"/>
      <c r="H464" s="290"/>
      <c r="I464" s="291"/>
      <c r="J464" s="78"/>
      <c r="K464" s="78"/>
      <c r="L464" s="78"/>
      <c r="M464" s="78"/>
      <c r="N464" s="78"/>
      <c r="O464" s="78"/>
      <c r="P464" s="78"/>
      <c r="Q464" s="78"/>
      <c r="R464" s="78"/>
      <c r="S464" s="78"/>
      <c r="T464" s="78"/>
      <c r="U464" s="78"/>
      <c r="V464" s="78"/>
      <c r="W464" s="78"/>
      <c r="X464" s="78"/>
    </row>
    <row r="465" spans="1:24" ht="15" x14ac:dyDescent="0.25">
      <c r="A465" s="275" t="s">
        <v>1124</v>
      </c>
      <c r="B465" s="276">
        <v>3786</v>
      </c>
      <c r="C465" s="277">
        <v>0</v>
      </c>
      <c r="D465" s="277">
        <v>3.62</v>
      </c>
      <c r="E465" s="277">
        <v>0</v>
      </c>
      <c r="F465" s="276">
        <v>0</v>
      </c>
      <c r="G465" s="276"/>
      <c r="H465" s="290"/>
      <c r="I465" s="291"/>
      <c r="J465" s="152"/>
      <c r="K465" s="78">
        <v>0</v>
      </c>
      <c r="L465" s="78" t="s">
        <v>1328</v>
      </c>
      <c r="M465" s="78" t="s">
        <v>1324</v>
      </c>
      <c r="N465" s="78" t="s">
        <v>1324</v>
      </c>
      <c r="O465" s="78" t="s">
        <v>686</v>
      </c>
      <c r="P465" s="78" t="s">
        <v>1331</v>
      </c>
      <c r="Q465" s="78" t="s">
        <v>686</v>
      </c>
      <c r="R465" s="78" t="s">
        <v>1336</v>
      </c>
      <c r="S465" s="78" t="s">
        <v>1329</v>
      </c>
      <c r="T465" s="78">
        <v>0</v>
      </c>
      <c r="U465" s="78">
        <v>1200</v>
      </c>
      <c r="V465" s="78">
        <v>85</v>
      </c>
      <c r="W465" s="78">
        <v>0</v>
      </c>
      <c r="X465" s="78"/>
    </row>
    <row r="466" spans="1:24" ht="15" x14ac:dyDescent="0.25">
      <c r="A466" s="275" t="s">
        <v>1125</v>
      </c>
      <c r="B466" s="276">
        <v>417</v>
      </c>
      <c r="C466" s="277">
        <v>0</v>
      </c>
      <c r="D466" s="277">
        <v>0</v>
      </c>
      <c r="E466" s="277">
        <v>0</v>
      </c>
      <c r="F466" s="276"/>
      <c r="G466" s="276"/>
      <c r="H466" s="290"/>
      <c r="I466" s="291"/>
      <c r="J466" s="152"/>
      <c r="K466" s="78">
        <v>0</v>
      </c>
      <c r="L466" s="78">
        <v>0</v>
      </c>
      <c r="M466" s="78">
        <v>0</v>
      </c>
      <c r="N466" s="78">
        <v>0</v>
      </c>
      <c r="O466" s="78">
        <v>0</v>
      </c>
      <c r="P466" s="78">
        <v>0</v>
      </c>
      <c r="Q466" s="78">
        <v>0</v>
      </c>
      <c r="R466" s="78">
        <v>0</v>
      </c>
      <c r="S466" s="78" t="s">
        <v>1346</v>
      </c>
      <c r="T466" s="78">
        <v>0</v>
      </c>
      <c r="U466" s="78" t="s">
        <v>1301</v>
      </c>
      <c r="V466" s="78" t="s">
        <v>1301</v>
      </c>
      <c r="W466" s="78">
        <v>0</v>
      </c>
      <c r="X466" s="78"/>
    </row>
    <row r="467" spans="1:24" ht="15" x14ac:dyDescent="0.25">
      <c r="A467" s="275" t="s">
        <v>1126</v>
      </c>
      <c r="B467" s="276">
        <v>611</v>
      </c>
      <c r="C467" s="277">
        <v>0</v>
      </c>
      <c r="D467" s="277">
        <v>0</v>
      </c>
      <c r="E467" s="277">
        <v>0</v>
      </c>
      <c r="F467" s="276"/>
      <c r="G467" s="276"/>
      <c r="H467" s="290"/>
      <c r="I467" s="291"/>
      <c r="J467" s="78"/>
      <c r="K467" s="78"/>
      <c r="L467" s="78"/>
      <c r="M467" s="78"/>
      <c r="N467" s="78"/>
      <c r="O467" s="78"/>
      <c r="P467" s="78"/>
      <c r="Q467" s="78"/>
      <c r="R467" s="78"/>
      <c r="S467" s="78"/>
      <c r="T467" s="78"/>
      <c r="U467" s="78"/>
      <c r="V467" s="78"/>
      <c r="W467" s="78"/>
      <c r="X467" s="78"/>
    </row>
    <row r="468" spans="1:24" ht="15" x14ac:dyDescent="0.25">
      <c r="A468" s="275" t="s">
        <v>1128</v>
      </c>
      <c r="B468" s="276">
        <v>1191</v>
      </c>
      <c r="C468" s="277">
        <v>0</v>
      </c>
      <c r="D468" s="277">
        <v>0</v>
      </c>
      <c r="E468" s="277">
        <v>0</v>
      </c>
      <c r="F468" s="276"/>
      <c r="G468" s="276"/>
      <c r="H468" s="290"/>
      <c r="I468" s="291"/>
      <c r="J468" s="152"/>
      <c r="K468" s="78">
        <v>0</v>
      </c>
      <c r="L468" s="78">
        <v>0</v>
      </c>
      <c r="M468" s="78">
        <v>0</v>
      </c>
      <c r="N468" s="78" t="s">
        <v>1324</v>
      </c>
      <c r="O468" s="78" t="s">
        <v>686</v>
      </c>
      <c r="P468" s="78">
        <v>0</v>
      </c>
      <c r="Q468" s="78" t="s">
        <v>687</v>
      </c>
      <c r="R468" s="78" t="s">
        <v>1332</v>
      </c>
      <c r="S468" s="78" t="s">
        <v>1327</v>
      </c>
      <c r="T468" s="78" t="s">
        <v>1359</v>
      </c>
      <c r="U468" s="78" t="s">
        <v>1301</v>
      </c>
      <c r="V468" s="78" t="s">
        <v>1301</v>
      </c>
      <c r="W468" s="78">
        <v>0</v>
      </c>
      <c r="X468" s="78"/>
    </row>
    <row r="469" spans="1:24" ht="15" x14ac:dyDescent="0.25">
      <c r="A469" s="275" t="s">
        <v>1129</v>
      </c>
      <c r="B469" s="276">
        <v>576</v>
      </c>
      <c r="C469" s="277">
        <v>0</v>
      </c>
      <c r="D469" s="277">
        <v>0</v>
      </c>
      <c r="E469" s="277">
        <v>0</v>
      </c>
      <c r="F469" s="276"/>
      <c r="G469" s="276"/>
      <c r="H469" s="290"/>
      <c r="I469" s="291"/>
      <c r="J469" s="78"/>
      <c r="K469" s="78"/>
      <c r="L469" s="78"/>
      <c r="M469" s="78"/>
      <c r="N469" s="78"/>
      <c r="O469" s="78"/>
      <c r="P469" s="78"/>
      <c r="Q469" s="78"/>
      <c r="R469" s="78"/>
      <c r="S469" s="78"/>
      <c r="T469" s="78"/>
      <c r="U469" s="78"/>
      <c r="V469" s="78"/>
      <c r="W469" s="78"/>
      <c r="X469" s="78"/>
    </row>
    <row r="470" spans="1:24" ht="15" x14ac:dyDescent="0.25">
      <c r="A470" s="275" t="s">
        <v>1130</v>
      </c>
      <c r="B470" s="276">
        <v>1037</v>
      </c>
      <c r="C470" s="277">
        <v>0</v>
      </c>
      <c r="D470" s="277">
        <v>0</v>
      </c>
      <c r="E470" s="277">
        <v>0</v>
      </c>
      <c r="F470" s="276"/>
      <c r="G470" s="276"/>
      <c r="H470" s="290"/>
      <c r="I470" s="291"/>
      <c r="J470" s="78"/>
      <c r="K470" s="78"/>
      <c r="L470" s="78"/>
      <c r="M470" s="78"/>
      <c r="N470" s="78"/>
      <c r="O470" s="78"/>
      <c r="P470" s="78"/>
      <c r="Q470" s="78"/>
      <c r="R470" s="78"/>
      <c r="S470" s="78"/>
      <c r="T470" s="78"/>
      <c r="U470" s="78"/>
      <c r="V470" s="78"/>
      <c r="W470" s="78"/>
      <c r="X470" s="78"/>
    </row>
    <row r="471" spans="1:24" ht="15" x14ac:dyDescent="0.25">
      <c r="A471" s="275" t="s">
        <v>1131</v>
      </c>
      <c r="B471" s="276">
        <v>8362</v>
      </c>
      <c r="C471" s="277">
        <v>0</v>
      </c>
      <c r="D471" s="277">
        <v>0</v>
      </c>
      <c r="E471" s="277">
        <v>0</v>
      </c>
      <c r="F471" s="276"/>
      <c r="G471" s="276"/>
      <c r="H471" s="290"/>
      <c r="I471" s="291"/>
      <c r="J471" s="78"/>
      <c r="K471" s="78"/>
      <c r="L471" s="78"/>
      <c r="M471" s="78"/>
      <c r="N471" s="78"/>
      <c r="O471" s="78"/>
      <c r="P471" s="78"/>
      <c r="Q471" s="78"/>
      <c r="R471" s="78"/>
      <c r="S471" s="78"/>
      <c r="T471" s="78"/>
      <c r="U471" s="78"/>
      <c r="V471" s="78"/>
      <c r="W471" s="78"/>
      <c r="X471" s="78"/>
    </row>
    <row r="472" spans="1:24" ht="15" x14ac:dyDescent="0.25">
      <c r="A472" s="275" t="s">
        <v>1132</v>
      </c>
      <c r="B472" s="276">
        <v>240</v>
      </c>
      <c r="C472" s="277">
        <v>0</v>
      </c>
      <c r="D472" s="277">
        <v>0</v>
      </c>
      <c r="E472" s="277">
        <v>0</v>
      </c>
      <c r="F472" s="276"/>
      <c r="G472" s="276"/>
      <c r="H472" s="290"/>
      <c r="I472" s="291"/>
      <c r="J472" s="152"/>
      <c r="K472" s="78">
        <v>0</v>
      </c>
      <c r="L472" s="78">
        <v>0</v>
      </c>
      <c r="M472" s="78">
        <v>0</v>
      </c>
      <c r="N472" s="78">
        <v>0</v>
      </c>
      <c r="O472" s="78">
        <v>0</v>
      </c>
      <c r="P472" s="78">
        <v>0</v>
      </c>
      <c r="Q472" s="78">
        <v>0</v>
      </c>
      <c r="R472" s="78">
        <v>0</v>
      </c>
      <c r="S472" s="78" t="s">
        <v>1346</v>
      </c>
      <c r="T472" s="78">
        <v>0</v>
      </c>
      <c r="U472" s="78" t="s">
        <v>1301</v>
      </c>
      <c r="V472" s="78" t="s">
        <v>1301</v>
      </c>
      <c r="W472" s="78">
        <v>0</v>
      </c>
      <c r="X472" s="78"/>
    </row>
    <row r="473" spans="1:24" ht="15" x14ac:dyDescent="0.25">
      <c r="A473" s="275" t="s">
        <v>1135</v>
      </c>
      <c r="B473" s="276">
        <v>1341</v>
      </c>
      <c r="C473" s="277">
        <v>3204</v>
      </c>
      <c r="D473" s="277">
        <v>0</v>
      </c>
      <c r="E473" s="277">
        <v>0</v>
      </c>
      <c r="F473" s="276"/>
      <c r="G473" s="276"/>
      <c r="H473" s="290"/>
      <c r="I473" s="291"/>
      <c r="J473" s="152"/>
      <c r="K473" s="78">
        <v>0</v>
      </c>
      <c r="L473" s="78" t="s">
        <v>1323</v>
      </c>
      <c r="M473" s="78" t="s">
        <v>1324</v>
      </c>
      <c r="N473" s="78" t="s">
        <v>1324</v>
      </c>
      <c r="O473" s="78" t="s">
        <v>687</v>
      </c>
      <c r="P473" s="78" t="s">
        <v>707</v>
      </c>
      <c r="Q473" s="78" t="s">
        <v>686</v>
      </c>
      <c r="R473" s="78" t="s">
        <v>1326</v>
      </c>
      <c r="S473" s="78" t="s">
        <v>1327</v>
      </c>
      <c r="T473" s="78">
        <v>0</v>
      </c>
      <c r="U473" s="78">
        <v>1</v>
      </c>
      <c r="V473" s="78">
        <v>25</v>
      </c>
      <c r="W473" s="78" t="s">
        <v>1337</v>
      </c>
      <c r="X473" s="78"/>
    </row>
    <row r="474" spans="1:24" ht="15" x14ac:dyDescent="0.25">
      <c r="A474" s="275" t="s">
        <v>1137</v>
      </c>
      <c r="B474" s="276">
        <v>389</v>
      </c>
      <c r="C474" s="277">
        <v>12960</v>
      </c>
      <c r="D474" s="277">
        <v>72</v>
      </c>
      <c r="E474" s="277">
        <v>0</v>
      </c>
      <c r="F474" s="276">
        <v>180</v>
      </c>
      <c r="G474" s="276"/>
      <c r="H474" s="290"/>
      <c r="I474" s="291"/>
      <c r="J474" s="78"/>
      <c r="K474" s="78"/>
      <c r="L474" s="78"/>
      <c r="M474" s="78"/>
      <c r="N474" s="78"/>
      <c r="O474" s="78"/>
      <c r="P474" s="78"/>
      <c r="Q474" s="78"/>
      <c r="R474" s="78"/>
      <c r="S474" s="78"/>
      <c r="T474" s="78"/>
      <c r="U474" s="78"/>
      <c r="V474" s="78"/>
      <c r="W474" s="78"/>
      <c r="X474" s="78"/>
    </row>
    <row r="475" spans="1:24" ht="15" x14ac:dyDescent="0.25">
      <c r="A475" s="275" t="s">
        <v>1142</v>
      </c>
      <c r="B475" s="276">
        <v>713</v>
      </c>
      <c r="C475" s="277">
        <v>0</v>
      </c>
      <c r="D475" s="277">
        <v>0</v>
      </c>
      <c r="E475" s="277">
        <v>0</v>
      </c>
      <c r="F475" s="276"/>
      <c r="G475" s="276"/>
      <c r="H475" s="290"/>
      <c r="I475" s="291"/>
      <c r="J475" s="78"/>
      <c r="K475" s="78"/>
      <c r="L475" s="78"/>
      <c r="M475" s="78"/>
      <c r="N475" s="78"/>
      <c r="O475" s="78"/>
      <c r="P475" s="78"/>
      <c r="Q475" s="78"/>
      <c r="R475" s="78"/>
      <c r="S475" s="78"/>
      <c r="T475" s="78"/>
      <c r="U475" s="78"/>
      <c r="V475" s="78"/>
      <c r="W475" s="78"/>
      <c r="X475" s="78"/>
    </row>
    <row r="476" spans="1:24" ht="15" x14ac:dyDescent="0.25">
      <c r="A476" s="275" t="s">
        <v>1143</v>
      </c>
      <c r="B476" s="276">
        <v>260</v>
      </c>
      <c r="C476" s="277">
        <v>0</v>
      </c>
      <c r="D476" s="277">
        <v>0</v>
      </c>
      <c r="E476" s="277">
        <v>0</v>
      </c>
      <c r="F476" s="276"/>
      <c r="G476" s="276"/>
      <c r="H476" s="290"/>
      <c r="I476" s="291"/>
      <c r="J476" s="78"/>
      <c r="K476" s="78"/>
      <c r="L476" s="78"/>
      <c r="M476" s="78"/>
      <c r="N476" s="78"/>
      <c r="O476" s="78"/>
      <c r="P476" s="78"/>
      <c r="Q476" s="78"/>
      <c r="R476" s="78"/>
      <c r="S476" s="78"/>
      <c r="T476" s="78"/>
      <c r="U476" s="78"/>
      <c r="V476" s="78"/>
      <c r="W476" s="78"/>
      <c r="X476" s="78"/>
    </row>
    <row r="477" spans="1:24" ht="15" x14ac:dyDescent="0.25">
      <c r="A477" s="275" t="s">
        <v>1144</v>
      </c>
      <c r="B477" s="276">
        <v>447</v>
      </c>
      <c r="C477" s="277">
        <v>0</v>
      </c>
      <c r="D477" s="277">
        <v>0</v>
      </c>
      <c r="E477" s="277">
        <v>0</v>
      </c>
      <c r="F477" s="276"/>
      <c r="G477" s="276"/>
      <c r="H477" s="290"/>
      <c r="I477" s="291"/>
      <c r="J477" s="78"/>
      <c r="K477" s="78"/>
      <c r="L477" s="78"/>
      <c r="M477" s="78"/>
      <c r="N477" s="78"/>
      <c r="O477" s="78"/>
      <c r="P477" s="78"/>
      <c r="Q477" s="78"/>
      <c r="R477" s="78"/>
      <c r="S477" s="78"/>
      <c r="T477" s="78"/>
      <c r="U477" s="78"/>
      <c r="V477" s="78"/>
      <c r="W477" s="78"/>
      <c r="X477" s="78"/>
    </row>
    <row r="478" spans="1:24" ht="15" x14ac:dyDescent="0.25">
      <c r="A478" s="275" t="s">
        <v>1146</v>
      </c>
      <c r="B478" s="276">
        <v>408</v>
      </c>
      <c r="C478" s="277">
        <v>0</v>
      </c>
      <c r="D478" s="277">
        <v>0</v>
      </c>
      <c r="E478" s="277">
        <v>0</v>
      </c>
      <c r="F478" s="276"/>
      <c r="G478" s="276"/>
      <c r="H478" s="290"/>
      <c r="I478" s="291"/>
      <c r="J478" s="78"/>
      <c r="K478" s="78"/>
      <c r="L478" s="78"/>
      <c r="M478" s="78"/>
      <c r="N478" s="78"/>
      <c r="O478" s="78"/>
      <c r="P478" s="78"/>
      <c r="Q478" s="78"/>
      <c r="R478" s="78"/>
      <c r="S478" s="78"/>
      <c r="T478" s="78"/>
      <c r="U478" s="78"/>
      <c r="V478" s="78"/>
      <c r="W478" s="78"/>
      <c r="X478" s="78"/>
    </row>
    <row r="479" spans="1:24" ht="15" x14ac:dyDescent="0.25">
      <c r="A479" s="275" t="s">
        <v>1147</v>
      </c>
      <c r="B479" s="276">
        <v>5240</v>
      </c>
      <c r="C479" s="277">
        <v>60000</v>
      </c>
      <c r="D479" s="277">
        <v>19.28</v>
      </c>
      <c r="E479" s="277">
        <v>0</v>
      </c>
      <c r="F479" s="276">
        <v>3112.0331950207469</v>
      </c>
      <c r="G479" s="276"/>
      <c r="H479" s="290"/>
      <c r="I479" s="291"/>
      <c r="J479" s="78"/>
      <c r="K479" s="78"/>
      <c r="L479" s="78"/>
      <c r="M479" s="78"/>
      <c r="N479" s="78"/>
      <c r="O479" s="78"/>
      <c r="P479" s="78"/>
      <c r="Q479" s="78"/>
      <c r="R479" s="78"/>
      <c r="S479" s="78"/>
      <c r="T479" s="78"/>
      <c r="U479" s="78"/>
      <c r="V479" s="78"/>
      <c r="W479" s="78"/>
      <c r="X479" s="78"/>
    </row>
    <row r="480" spans="1:24" ht="15" x14ac:dyDescent="0.25">
      <c r="A480" s="275" t="s">
        <v>1148</v>
      </c>
      <c r="B480" s="276">
        <v>2059</v>
      </c>
      <c r="C480" s="277">
        <v>0</v>
      </c>
      <c r="D480" s="277">
        <v>0</v>
      </c>
      <c r="E480" s="277">
        <v>0</v>
      </c>
      <c r="F480" s="276"/>
      <c r="G480" s="276"/>
      <c r="H480" s="290"/>
      <c r="I480" s="291"/>
      <c r="J480" s="78"/>
      <c r="K480" s="78"/>
      <c r="L480" s="78"/>
      <c r="M480" s="78"/>
      <c r="N480" s="78"/>
      <c r="O480" s="78"/>
      <c r="P480" s="78"/>
      <c r="Q480" s="78"/>
      <c r="R480" s="78"/>
      <c r="S480" s="78"/>
      <c r="T480" s="78"/>
      <c r="U480" s="78"/>
      <c r="V480" s="78"/>
      <c r="W480" s="78"/>
      <c r="X480" s="78"/>
    </row>
    <row r="481" spans="1:24" ht="15" x14ac:dyDescent="0.25">
      <c r="A481" s="275" t="s">
        <v>1149</v>
      </c>
      <c r="B481" s="276">
        <v>632</v>
      </c>
      <c r="C481" s="277">
        <v>0</v>
      </c>
      <c r="D481" s="277">
        <v>0</v>
      </c>
      <c r="E481" s="277">
        <v>0</v>
      </c>
      <c r="F481" s="276"/>
      <c r="G481" s="276"/>
      <c r="H481" s="290"/>
      <c r="I481" s="291"/>
      <c r="J481" s="152"/>
      <c r="K481" s="78">
        <v>0</v>
      </c>
      <c r="L481" s="78">
        <v>0</v>
      </c>
      <c r="M481" s="78">
        <v>0</v>
      </c>
      <c r="N481" s="78">
        <v>0</v>
      </c>
      <c r="O481" s="78">
        <v>0</v>
      </c>
      <c r="P481" s="78">
        <v>0</v>
      </c>
      <c r="Q481" s="78">
        <v>0</v>
      </c>
      <c r="R481" s="78">
        <v>0</v>
      </c>
      <c r="S481" s="78" t="s">
        <v>1346</v>
      </c>
      <c r="T481" s="78">
        <v>0</v>
      </c>
      <c r="U481" s="78">
        <v>300</v>
      </c>
      <c r="V481" s="78">
        <v>35</v>
      </c>
      <c r="W481" s="78">
        <v>0</v>
      </c>
      <c r="X481" s="78"/>
    </row>
    <row r="482" spans="1:24" ht="15" x14ac:dyDescent="0.25">
      <c r="A482" s="275" t="s">
        <v>1150</v>
      </c>
      <c r="B482" s="276">
        <v>228</v>
      </c>
      <c r="C482" s="277">
        <v>0</v>
      </c>
      <c r="D482" s="277">
        <v>0</v>
      </c>
      <c r="E482" s="277">
        <v>0</v>
      </c>
      <c r="F482" s="276"/>
      <c r="G482" s="276"/>
      <c r="H482" s="290"/>
      <c r="I482" s="291"/>
      <c r="J482" s="78"/>
      <c r="K482" s="78"/>
      <c r="L482" s="78"/>
      <c r="M482" s="78"/>
      <c r="N482" s="78"/>
      <c r="O482" s="78"/>
      <c r="P482" s="78"/>
      <c r="Q482" s="78"/>
      <c r="R482" s="78"/>
      <c r="S482" s="78"/>
      <c r="T482" s="78"/>
      <c r="U482" s="78"/>
      <c r="V482" s="78"/>
      <c r="W482" s="78"/>
      <c r="X482" s="78"/>
    </row>
    <row r="483" spans="1:24" ht="15" x14ac:dyDescent="0.25">
      <c r="A483" s="275" t="s">
        <v>1151</v>
      </c>
      <c r="B483" s="276">
        <v>623</v>
      </c>
      <c r="C483" s="277">
        <v>0</v>
      </c>
      <c r="D483" s="277">
        <v>0</v>
      </c>
      <c r="E483" s="277">
        <v>0</v>
      </c>
      <c r="F483" s="276"/>
      <c r="G483" s="276"/>
      <c r="H483" s="290"/>
      <c r="I483" s="291"/>
      <c r="J483" s="152"/>
      <c r="K483" s="78">
        <v>0</v>
      </c>
      <c r="L483" s="78">
        <v>0</v>
      </c>
      <c r="M483" s="78">
        <v>0</v>
      </c>
      <c r="N483" s="78">
        <v>0</v>
      </c>
      <c r="O483" s="78">
        <v>0</v>
      </c>
      <c r="P483" s="78">
        <v>0</v>
      </c>
      <c r="Q483" s="78">
        <v>0</v>
      </c>
      <c r="R483" s="78">
        <v>0</v>
      </c>
      <c r="S483" s="78" t="s">
        <v>1346</v>
      </c>
      <c r="T483" s="78">
        <v>0</v>
      </c>
      <c r="U483" s="78" t="s">
        <v>1301</v>
      </c>
      <c r="V483" s="78" t="s">
        <v>1301</v>
      </c>
      <c r="W483" s="78">
        <v>0</v>
      </c>
      <c r="X483" s="78"/>
    </row>
    <row r="484" spans="1:24" ht="15" x14ac:dyDescent="0.25">
      <c r="A484" s="275" t="s">
        <v>1153</v>
      </c>
      <c r="B484" s="276">
        <v>192</v>
      </c>
      <c r="C484" s="277">
        <v>0</v>
      </c>
      <c r="D484" s="277">
        <v>0</v>
      </c>
      <c r="E484" s="277">
        <v>0</v>
      </c>
      <c r="F484" s="276"/>
      <c r="G484" s="276"/>
      <c r="H484" s="290"/>
      <c r="I484" s="291"/>
      <c r="J484" s="78"/>
      <c r="K484" s="78"/>
      <c r="L484" s="78"/>
      <c r="M484" s="78"/>
      <c r="N484" s="78"/>
      <c r="O484" s="78"/>
      <c r="P484" s="78"/>
      <c r="Q484" s="78"/>
      <c r="R484" s="78"/>
      <c r="S484" s="78"/>
      <c r="T484" s="78"/>
      <c r="U484" s="78"/>
      <c r="V484" s="78"/>
      <c r="W484" s="78"/>
      <c r="X484" s="78"/>
    </row>
    <row r="485" spans="1:24" ht="15" x14ac:dyDescent="0.25">
      <c r="A485" s="275" t="s">
        <v>1154</v>
      </c>
      <c r="B485" s="276">
        <v>110</v>
      </c>
      <c r="C485" s="277">
        <v>0</v>
      </c>
      <c r="D485" s="277">
        <v>0</v>
      </c>
      <c r="E485" s="277">
        <v>0</v>
      </c>
      <c r="F485" s="276"/>
      <c r="G485" s="276"/>
      <c r="H485" s="290"/>
      <c r="I485" s="291"/>
      <c r="J485" s="152"/>
      <c r="K485" s="78">
        <v>0</v>
      </c>
      <c r="L485" s="78">
        <v>0</v>
      </c>
      <c r="M485" s="78">
        <v>0</v>
      </c>
      <c r="N485" s="78">
        <v>0</v>
      </c>
      <c r="O485" s="78">
        <v>0</v>
      </c>
      <c r="P485" s="78">
        <v>0</v>
      </c>
      <c r="Q485" s="78">
        <v>0</v>
      </c>
      <c r="R485" s="78">
        <v>0</v>
      </c>
      <c r="S485" s="78" t="s">
        <v>1346</v>
      </c>
      <c r="T485" s="78">
        <v>0</v>
      </c>
      <c r="U485" s="78" t="s">
        <v>1301</v>
      </c>
      <c r="V485" s="78" t="s">
        <v>1301</v>
      </c>
      <c r="W485" s="78">
        <v>0</v>
      </c>
      <c r="X485" s="78"/>
    </row>
    <row r="486" spans="1:24" ht="15" x14ac:dyDescent="0.25">
      <c r="A486" s="275" t="s">
        <v>1155</v>
      </c>
      <c r="B486" s="276">
        <v>276</v>
      </c>
      <c r="C486" s="277">
        <v>0</v>
      </c>
      <c r="D486" s="277">
        <v>0</v>
      </c>
      <c r="E486" s="277">
        <v>0</v>
      </c>
      <c r="F486" s="276"/>
      <c r="G486" s="276"/>
      <c r="H486" s="290"/>
      <c r="I486" s="291"/>
      <c r="J486" s="78"/>
      <c r="K486" s="78"/>
      <c r="L486" s="78"/>
      <c r="M486" s="78"/>
      <c r="N486" s="78"/>
      <c r="O486" s="78"/>
      <c r="P486" s="78"/>
      <c r="Q486" s="78"/>
      <c r="R486" s="78"/>
      <c r="S486" s="78"/>
      <c r="T486" s="78"/>
      <c r="U486" s="78"/>
      <c r="V486" s="78"/>
      <c r="W486" s="78"/>
      <c r="X486" s="78"/>
    </row>
    <row r="487" spans="1:24" ht="15" x14ac:dyDescent="0.25">
      <c r="A487" s="275" t="s">
        <v>1156</v>
      </c>
      <c r="B487" s="276">
        <v>3675</v>
      </c>
      <c r="C487" s="277">
        <v>0</v>
      </c>
      <c r="D487" s="277">
        <v>0</v>
      </c>
      <c r="E487" s="277">
        <v>0</v>
      </c>
      <c r="F487" s="276"/>
      <c r="G487" s="276"/>
      <c r="H487" s="290"/>
      <c r="I487" s="291"/>
      <c r="J487" s="152"/>
      <c r="K487" s="78">
        <v>0</v>
      </c>
      <c r="L487" s="78" t="s">
        <v>1352</v>
      </c>
      <c r="M487" s="78" t="s">
        <v>707</v>
      </c>
      <c r="N487" s="78">
        <v>0</v>
      </c>
      <c r="O487" s="78">
        <v>0</v>
      </c>
      <c r="P487" s="78" t="s">
        <v>1343</v>
      </c>
      <c r="Q487" s="78" t="s">
        <v>687</v>
      </c>
      <c r="R487" s="78" t="s">
        <v>1344</v>
      </c>
      <c r="S487" s="78" t="s">
        <v>1371</v>
      </c>
      <c r="T487" s="78">
        <v>0</v>
      </c>
      <c r="U487" s="78" t="s">
        <v>1301</v>
      </c>
      <c r="V487" s="78" t="s">
        <v>1301</v>
      </c>
      <c r="W487" s="78">
        <v>0</v>
      </c>
      <c r="X487" s="78"/>
    </row>
    <row r="488" spans="1:24" ht="15" x14ac:dyDescent="0.25">
      <c r="A488" s="275" t="s">
        <v>1157</v>
      </c>
      <c r="B488" s="276">
        <v>2024</v>
      </c>
      <c r="C488" s="277">
        <v>37552</v>
      </c>
      <c r="D488" s="277">
        <v>44.230859835100119</v>
      </c>
      <c r="E488" s="277">
        <v>0</v>
      </c>
      <c r="F488" s="276">
        <v>849</v>
      </c>
      <c r="G488" s="276"/>
      <c r="H488" s="290"/>
      <c r="I488" s="291"/>
      <c r="J488" s="78"/>
      <c r="K488" s="78"/>
      <c r="L488" s="78"/>
      <c r="M488" s="78"/>
      <c r="N488" s="78"/>
      <c r="O488" s="78"/>
      <c r="P488" s="78"/>
      <c r="Q488" s="78"/>
      <c r="R488" s="78"/>
      <c r="S488" s="78"/>
      <c r="T488" s="78"/>
      <c r="U488" s="78"/>
      <c r="V488" s="78"/>
      <c r="W488" s="78"/>
      <c r="X488" s="78"/>
    </row>
    <row r="489" spans="1:24" ht="15" x14ac:dyDescent="0.25">
      <c r="A489" s="275" t="s">
        <v>1159</v>
      </c>
      <c r="B489" s="276">
        <v>20323</v>
      </c>
      <c r="C489" s="277">
        <v>0</v>
      </c>
      <c r="D489" s="277">
        <v>0</v>
      </c>
      <c r="E489" s="277">
        <v>0</v>
      </c>
      <c r="F489" s="276"/>
      <c r="G489" s="276"/>
      <c r="H489" s="290"/>
      <c r="I489" s="291"/>
      <c r="J489" s="152"/>
      <c r="K489" s="78">
        <v>0</v>
      </c>
      <c r="L489" s="78">
        <v>0</v>
      </c>
      <c r="M489" s="78">
        <v>0</v>
      </c>
      <c r="N489" s="78">
        <v>0</v>
      </c>
      <c r="O489" s="78">
        <v>0</v>
      </c>
      <c r="P489" s="78">
        <v>0</v>
      </c>
      <c r="Q489" s="78">
        <v>0</v>
      </c>
      <c r="R489" s="78">
        <v>0</v>
      </c>
      <c r="S489" s="78" t="s">
        <v>1364</v>
      </c>
      <c r="T489" s="78">
        <v>0</v>
      </c>
      <c r="U489" s="78" t="s">
        <v>1301</v>
      </c>
      <c r="V489" s="78" t="s">
        <v>1301</v>
      </c>
      <c r="W489" s="78">
        <v>0</v>
      </c>
      <c r="X489" s="78"/>
    </row>
    <row r="490" spans="1:24" ht="15" x14ac:dyDescent="0.25">
      <c r="A490" s="275" t="s">
        <v>1161</v>
      </c>
      <c r="B490" s="276">
        <v>416</v>
      </c>
      <c r="C490" s="277">
        <v>2326</v>
      </c>
      <c r="D490" s="277">
        <v>12.572972972972973</v>
      </c>
      <c r="E490" s="277">
        <v>0</v>
      </c>
      <c r="F490" s="276">
        <v>185</v>
      </c>
      <c r="G490" s="276"/>
      <c r="H490" s="290"/>
      <c r="I490" s="291"/>
      <c r="J490" s="152"/>
      <c r="K490" s="78">
        <v>0</v>
      </c>
      <c r="L490" s="78" t="s">
        <v>1352</v>
      </c>
      <c r="M490" s="78" t="s">
        <v>1324</v>
      </c>
      <c r="N490" s="78" t="s">
        <v>1324</v>
      </c>
      <c r="O490" s="78" t="s">
        <v>686</v>
      </c>
      <c r="P490" s="78" t="s">
        <v>1331</v>
      </c>
      <c r="Q490" s="78" t="s">
        <v>686</v>
      </c>
      <c r="R490" s="78" t="s">
        <v>1336</v>
      </c>
      <c r="S490" s="78" t="s">
        <v>1346</v>
      </c>
      <c r="T490" s="78">
        <v>0</v>
      </c>
      <c r="U490" s="78" t="s">
        <v>1301</v>
      </c>
      <c r="V490" s="78" t="s">
        <v>1301</v>
      </c>
      <c r="W490" s="78" t="s">
        <v>1349</v>
      </c>
      <c r="X490" s="78"/>
    </row>
    <row r="491" spans="1:24" ht="15" x14ac:dyDescent="0.25">
      <c r="A491" s="275" t="s">
        <v>1162</v>
      </c>
      <c r="B491" s="276">
        <v>282</v>
      </c>
      <c r="C491" s="277">
        <v>0</v>
      </c>
      <c r="D491" s="277">
        <v>0</v>
      </c>
      <c r="E491" s="277">
        <v>0</v>
      </c>
      <c r="F491" s="276"/>
      <c r="G491" s="276"/>
      <c r="H491" s="290"/>
      <c r="I491" s="291"/>
      <c r="J491" s="78"/>
      <c r="K491" s="78"/>
      <c r="L491" s="78"/>
      <c r="M491" s="78"/>
      <c r="N491" s="78"/>
      <c r="O491" s="78"/>
      <c r="P491" s="78"/>
      <c r="Q491" s="78"/>
      <c r="R491" s="78"/>
      <c r="S491" s="78"/>
      <c r="T491" s="78"/>
      <c r="U491" s="78"/>
      <c r="V491" s="78"/>
      <c r="W491" s="78"/>
      <c r="X491" s="78"/>
    </row>
    <row r="492" spans="1:24" ht="15" x14ac:dyDescent="0.25">
      <c r="A492" s="275" t="s">
        <v>1167</v>
      </c>
      <c r="B492" s="276">
        <v>2833</v>
      </c>
      <c r="C492" s="277">
        <v>0</v>
      </c>
      <c r="D492" s="277">
        <v>0</v>
      </c>
      <c r="E492" s="277">
        <v>0</v>
      </c>
      <c r="F492" s="276"/>
      <c r="G492" s="276"/>
      <c r="H492" s="290"/>
      <c r="I492" s="291"/>
      <c r="J492" s="78"/>
      <c r="K492" s="78"/>
      <c r="L492" s="78"/>
      <c r="M492" s="78"/>
      <c r="N492" s="78"/>
      <c r="O492" s="78"/>
      <c r="P492" s="78"/>
      <c r="Q492" s="78"/>
      <c r="R492" s="78"/>
      <c r="S492" s="78"/>
      <c r="T492" s="78"/>
      <c r="U492" s="78"/>
      <c r="V492" s="78"/>
      <c r="W492" s="78"/>
      <c r="X492" s="78"/>
    </row>
    <row r="493" spans="1:24" ht="15" x14ac:dyDescent="0.25">
      <c r="A493" s="275" t="s">
        <v>1168</v>
      </c>
      <c r="B493" s="276">
        <v>1770</v>
      </c>
      <c r="C493" s="277">
        <v>0</v>
      </c>
      <c r="D493" s="277">
        <v>0</v>
      </c>
      <c r="E493" s="277">
        <v>0</v>
      </c>
      <c r="F493" s="276"/>
      <c r="G493" s="276"/>
      <c r="H493" s="290"/>
      <c r="I493" s="291"/>
      <c r="J493" s="78"/>
      <c r="K493" s="78"/>
      <c r="L493" s="78"/>
      <c r="M493" s="78"/>
      <c r="N493" s="78"/>
      <c r="O493" s="78"/>
      <c r="P493" s="78"/>
      <c r="Q493" s="78"/>
      <c r="R493" s="78"/>
      <c r="S493" s="78"/>
      <c r="T493" s="78"/>
      <c r="U493" s="78"/>
      <c r="V493" s="78"/>
      <c r="W493" s="78"/>
      <c r="X493" s="78"/>
    </row>
    <row r="494" spans="1:24" ht="15" x14ac:dyDescent="0.25">
      <c r="A494" s="275" t="s">
        <v>1169</v>
      </c>
      <c r="B494" s="276">
        <v>80</v>
      </c>
      <c r="C494" s="277">
        <v>0</v>
      </c>
      <c r="D494" s="277">
        <v>0</v>
      </c>
      <c r="E494" s="277">
        <v>0</v>
      </c>
      <c r="F494" s="276"/>
      <c r="G494" s="276"/>
      <c r="H494" s="290"/>
      <c r="I494" s="291"/>
      <c r="J494" s="78"/>
      <c r="K494" s="78"/>
      <c r="L494" s="78"/>
      <c r="M494" s="78"/>
      <c r="N494" s="78"/>
      <c r="O494" s="78"/>
      <c r="P494" s="78"/>
      <c r="Q494" s="78"/>
      <c r="R494" s="78"/>
      <c r="S494" s="78"/>
      <c r="T494" s="78"/>
      <c r="U494" s="78"/>
      <c r="V494" s="78"/>
      <c r="W494" s="78"/>
      <c r="X494" s="78"/>
    </row>
    <row r="495" spans="1:24" ht="15" x14ac:dyDescent="0.25">
      <c r="A495" s="275" t="s">
        <v>1171</v>
      </c>
      <c r="B495" s="276">
        <v>37</v>
      </c>
      <c r="C495" s="277">
        <v>0</v>
      </c>
      <c r="D495" s="277">
        <v>0</v>
      </c>
      <c r="E495" s="277">
        <v>0</v>
      </c>
      <c r="F495" s="276"/>
      <c r="G495" s="276"/>
      <c r="H495" s="290"/>
      <c r="I495" s="291"/>
      <c r="J495" s="78"/>
      <c r="K495" s="78"/>
      <c r="L495" s="78"/>
      <c r="M495" s="78"/>
      <c r="N495" s="78"/>
      <c r="O495" s="78"/>
      <c r="P495" s="78"/>
      <c r="Q495" s="78"/>
      <c r="R495" s="78"/>
      <c r="S495" s="78"/>
      <c r="T495" s="78"/>
      <c r="U495" s="78"/>
      <c r="V495" s="78"/>
      <c r="W495" s="78"/>
      <c r="X495" s="78"/>
    </row>
    <row r="496" spans="1:24" ht="15" x14ac:dyDescent="0.25">
      <c r="A496" s="275" t="s">
        <v>1172</v>
      </c>
      <c r="B496" s="276">
        <v>4321</v>
      </c>
      <c r="C496" s="277">
        <v>8000</v>
      </c>
      <c r="D496" s="277">
        <v>4.66</v>
      </c>
      <c r="E496" s="277">
        <v>0</v>
      </c>
      <c r="F496" s="276">
        <v>1716.7381974248926</v>
      </c>
      <c r="G496" s="276"/>
      <c r="H496" s="290"/>
      <c r="I496" s="291"/>
      <c r="J496" s="78"/>
      <c r="K496" s="78"/>
      <c r="L496" s="78"/>
      <c r="M496" s="78"/>
      <c r="N496" s="78"/>
      <c r="O496" s="78"/>
      <c r="P496" s="78"/>
      <c r="Q496" s="78"/>
      <c r="R496" s="78"/>
      <c r="S496" s="78"/>
      <c r="T496" s="78"/>
      <c r="U496" s="78"/>
      <c r="V496" s="78"/>
      <c r="W496" s="78"/>
      <c r="X496" s="78"/>
    </row>
    <row r="497" spans="1:24" ht="15" x14ac:dyDescent="0.25">
      <c r="A497" s="275" t="s">
        <v>1174</v>
      </c>
      <c r="B497" s="276">
        <v>11964</v>
      </c>
      <c r="C497" s="277">
        <v>0</v>
      </c>
      <c r="D497" s="277">
        <v>0</v>
      </c>
      <c r="E497" s="277">
        <v>0</v>
      </c>
      <c r="F497" s="276"/>
      <c r="G497" s="276"/>
      <c r="H497" s="290"/>
      <c r="I497" s="291"/>
      <c r="J497" s="152"/>
      <c r="K497" s="78">
        <v>0</v>
      </c>
      <c r="L497" s="78">
        <v>0</v>
      </c>
      <c r="M497" s="78">
        <v>0</v>
      </c>
      <c r="N497" s="78">
        <v>0</v>
      </c>
      <c r="O497" s="78">
        <v>0</v>
      </c>
      <c r="P497" s="78">
        <v>0</v>
      </c>
      <c r="Q497" s="78">
        <v>0</v>
      </c>
      <c r="R497" s="78">
        <v>0</v>
      </c>
      <c r="S497" s="78" t="s">
        <v>1346</v>
      </c>
      <c r="T497" s="78">
        <v>0</v>
      </c>
      <c r="U497" s="78" t="s">
        <v>1301</v>
      </c>
      <c r="V497" s="78" t="s">
        <v>1301</v>
      </c>
      <c r="W497" s="78">
        <v>0</v>
      </c>
      <c r="X497" s="78"/>
    </row>
    <row r="498" spans="1:24" ht="15" x14ac:dyDescent="0.25">
      <c r="A498" s="275" t="s">
        <v>1175</v>
      </c>
      <c r="B498" s="276">
        <v>2175</v>
      </c>
      <c r="C498" s="277">
        <v>0</v>
      </c>
      <c r="D498" s="277">
        <v>0</v>
      </c>
      <c r="E498" s="277">
        <v>0</v>
      </c>
      <c r="F498" s="276"/>
      <c r="G498" s="276"/>
      <c r="H498" s="290"/>
      <c r="I498" s="291"/>
      <c r="J498" s="152"/>
      <c r="K498" s="78">
        <v>0</v>
      </c>
      <c r="L498" s="78">
        <v>0</v>
      </c>
      <c r="M498" s="78">
        <v>0</v>
      </c>
      <c r="N498" s="78">
        <v>0</v>
      </c>
      <c r="O498" s="78">
        <v>0</v>
      </c>
      <c r="P498" s="78">
        <v>0</v>
      </c>
      <c r="Q498" s="78">
        <v>0</v>
      </c>
      <c r="R498" s="78">
        <v>0</v>
      </c>
      <c r="S498" s="78" t="s">
        <v>1346</v>
      </c>
      <c r="T498" s="78">
        <v>0</v>
      </c>
      <c r="U498" s="78" t="s">
        <v>1301</v>
      </c>
      <c r="V498" s="78" t="s">
        <v>1301</v>
      </c>
      <c r="W498" s="78" t="s">
        <v>1330</v>
      </c>
      <c r="X498" s="78"/>
    </row>
    <row r="499" spans="1:24" ht="15" x14ac:dyDescent="0.25">
      <c r="A499" s="275" t="s">
        <v>1176</v>
      </c>
      <c r="B499" s="276">
        <v>393</v>
      </c>
      <c r="C499" s="277">
        <v>0</v>
      </c>
      <c r="D499" s="277">
        <v>0</v>
      </c>
      <c r="E499" s="277">
        <v>0</v>
      </c>
      <c r="F499" s="276"/>
      <c r="G499" s="276"/>
      <c r="H499" s="290"/>
      <c r="I499" s="291"/>
      <c r="J499" s="78"/>
      <c r="K499" s="78"/>
      <c r="L499" s="78"/>
      <c r="M499" s="78"/>
      <c r="N499" s="78"/>
      <c r="O499" s="78"/>
      <c r="P499" s="78"/>
      <c r="Q499" s="78"/>
      <c r="R499" s="78"/>
      <c r="S499" s="78"/>
      <c r="T499" s="78"/>
      <c r="U499" s="78"/>
      <c r="V499" s="78"/>
      <c r="W499" s="78"/>
      <c r="X499" s="78"/>
    </row>
    <row r="500" spans="1:24" ht="15" x14ac:dyDescent="0.25">
      <c r="A500" s="275" t="s">
        <v>1177</v>
      </c>
      <c r="B500" s="276">
        <v>13831</v>
      </c>
      <c r="C500" s="277">
        <v>0</v>
      </c>
      <c r="D500" s="277">
        <v>0</v>
      </c>
      <c r="E500" s="277">
        <v>0</v>
      </c>
      <c r="F500" s="276"/>
      <c r="G500" s="276"/>
      <c r="H500" s="290"/>
      <c r="I500" s="291"/>
      <c r="J500" s="152"/>
      <c r="K500" s="78">
        <v>0</v>
      </c>
      <c r="L500" s="78" t="s">
        <v>1352</v>
      </c>
      <c r="M500" s="78" t="s">
        <v>1324</v>
      </c>
      <c r="N500" s="78">
        <v>0</v>
      </c>
      <c r="O500" s="78">
        <v>0</v>
      </c>
      <c r="P500" s="78" t="s">
        <v>1331</v>
      </c>
      <c r="Q500" s="78" t="s">
        <v>687</v>
      </c>
      <c r="R500" s="78">
        <v>0</v>
      </c>
      <c r="S500" s="78" t="s">
        <v>1329</v>
      </c>
      <c r="T500" s="78">
        <v>0</v>
      </c>
      <c r="U500" s="78">
        <v>5000</v>
      </c>
      <c r="V500" s="78">
        <v>12</v>
      </c>
      <c r="W500" s="78">
        <v>0</v>
      </c>
      <c r="X500" s="78"/>
    </row>
    <row r="501" spans="1:24" ht="15" x14ac:dyDescent="0.25">
      <c r="A501" s="275" t="s">
        <v>1178</v>
      </c>
      <c r="B501" s="276">
        <v>1486</v>
      </c>
      <c r="C501" s="277">
        <v>0</v>
      </c>
      <c r="D501" s="277">
        <v>0</v>
      </c>
      <c r="E501" s="277">
        <v>0</v>
      </c>
      <c r="F501" s="276"/>
      <c r="G501" s="276"/>
      <c r="H501" s="290"/>
      <c r="I501" s="291"/>
      <c r="J501" s="152"/>
      <c r="K501" s="78">
        <v>0</v>
      </c>
      <c r="L501" s="78">
        <v>0</v>
      </c>
      <c r="M501" s="78">
        <v>0</v>
      </c>
      <c r="N501" s="78">
        <v>0</v>
      </c>
      <c r="O501" s="78">
        <v>0</v>
      </c>
      <c r="P501" s="78">
        <v>0</v>
      </c>
      <c r="Q501" s="78">
        <v>0</v>
      </c>
      <c r="R501" s="78">
        <v>0</v>
      </c>
      <c r="S501" s="78" t="s">
        <v>1346</v>
      </c>
      <c r="T501" s="78">
        <v>0</v>
      </c>
      <c r="U501" s="78" t="s">
        <v>1301</v>
      </c>
      <c r="V501" s="78" t="s">
        <v>1301</v>
      </c>
      <c r="W501" s="78">
        <v>0</v>
      </c>
      <c r="X501" s="78"/>
    </row>
    <row r="502" spans="1:24" ht="15" x14ac:dyDescent="0.25">
      <c r="A502" s="275" t="s">
        <v>1179</v>
      </c>
      <c r="B502" s="276">
        <v>3556</v>
      </c>
      <c r="C502" s="277">
        <v>0</v>
      </c>
      <c r="D502" s="277">
        <v>0</v>
      </c>
      <c r="E502" s="277">
        <v>0</v>
      </c>
      <c r="F502" s="276"/>
      <c r="G502" s="276"/>
      <c r="H502" s="290"/>
      <c r="I502" s="291"/>
      <c r="J502" s="152"/>
      <c r="K502" s="78">
        <v>0</v>
      </c>
      <c r="L502" s="78" t="s">
        <v>1328</v>
      </c>
      <c r="M502" s="78" t="s">
        <v>1324</v>
      </c>
      <c r="N502" s="78" t="s">
        <v>1324</v>
      </c>
      <c r="O502" s="78" t="s">
        <v>686</v>
      </c>
      <c r="P502" s="78" t="s">
        <v>1331</v>
      </c>
      <c r="Q502" s="78">
        <v>0</v>
      </c>
      <c r="R502" s="78" t="s">
        <v>1357</v>
      </c>
      <c r="S502" s="78" t="s">
        <v>1329</v>
      </c>
      <c r="T502" s="78">
        <v>0</v>
      </c>
      <c r="U502" s="78" t="s">
        <v>1301</v>
      </c>
      <c r="V502" s="78">
        <v>25</v>
      </c>
      <c r="W502" s="78" t="s">
        <v>1330</v>
      </c>
      <c r="X502" s="78"/>
    </row>
    <row r="503" spans="1:24" ht="15" x14ac:dyDescent="0.25">
      <c r="A503" s="275" t="s">
        <v>1181</v>
      </c>
      <c r="B503" s="276">
        <v>876</v>
      </c>
      <c r="C503" s="277">
        <v>0</v>
      </c>
      <c r="D503" s="277">
        <v>0</v>
      </c>
      <c r="E503" s="277">
        <v>0</v>
      </c>
      <c r="F503" s="276"/>
      <c r="G503" s="276"/>
      <c r="H503" s="290"/>
      <c r="I503" s="291"/>
      <c r="J503" s="152"/>
      <c r="K503" s="78">
        <v>0</v>
      </c>
      <c r="L503" s="78">
        <v>0</v>
      </c>
      <c r="M503" s="78">
        <v>0</v>
      </c>
      <c r="N503" s="78">
        <v>0</v>
      </c>
      <c r="O503" s="78">
        <v>0</v>
      </c>
      <c r="P503" s="78">
        <v>0</v>
      </c>
      <c r="Q503" s="78">
        <v>0</v>
      </c>
      <c r="R503" s="78">
        <v>0</v>
      </c>
      <c r="S503" s="78" t="s">
        <v>1346</v>
      </c>
      <c r="T503" s="78">
        <v>0</v>
      </c>
      <c r="U503" s="78" t="s">
        <v>1301</v>
      </c>
      <c r="V503" s="78" t="s">
        <v>1301</v>
      </c>
      <c r="W503" s="78">
        <v>0</v>
      </c>
      <c r="X503" s="78"/>
    </row>
    <row r="504" spans="1:24" ht="15" x14ac:dyDescent="0.25">
      <c r="A504" s="275" t="s">
        <v>1183</v>
      </c>
      <c r="B504" s="276">
        <v>1028</v>
      </c>
      <c r="C504" s="277">
        <v>0</v>
      </c>
      <c r="D504" s="277">
        <v>0</v>
      </c>
      <c r="E504" s="277">
        <v>0</v>
      </c>
      <c r="F504" s="276"/>
      <c r="G504" s="276"/>
      <c r="H504" s="290"/>
      <c r="I504" s="291"/>
      <c r="J504" s="152"/>
      <c r="K504" s="78">
        <v>0</v>
      </c>
      <c r="L504" s="78" t="s">
        <v>1328</v>
      </c>
      <c r="M504" s="78" t="s">
        <v>661</v>
      </c>
      <c r="N504" s="78">
        <v>0</v>
      </c>
      <c r="O504" s="78">
        <v>0</v>
      </c>
      <c r="P504" s="78" t="s">
        <v>1325</v>
      </c>
      <c r="Q504" s="78" t="s">
        <v>687</v>
      </c>
      <c r="R504" s="78" t="s">
        <v>1326</v>
      </c>
      <c r="S504" s="78" t="s">
        <v>1327</v>
      </c>
      <c r="T504" s="78">
        <v>0</v>
      </c>
      <c r="U504" s="78">
        <v>416</v>
      </c>
      <c r="V504" s="78">
        <v>10</v>
      </c>
      <c r="W504" s="78" t="s">
        <v>1353</v>
      </c>
      <c r="X504" s="78"/>
    </row>
    <row r="505" spans="1:24" ht="15" x14ac:dyDescent="0.25">
      <c r="A505" s="275" t="s">
        <v>1184</v>
      </c>
      <c r="B505" s="276">
        <v>463</v>
      </c>
      <c r="C505" s="277">
        <v>0</v>
      </c>
      <c r="D505" s="277">
        <v>0</v>
      </c>
      <c r="E505" s="277">
        <v>0</v>
      </c>
      <c r="F505" s="276"/>
      <c r="G505" s="276"/>
      <c r="H505" s="290"/>
      <c r="I505" s="291"/>
      <c r="J505" s="152"/>
      <c r="K505" s="78">
        <v>0</v>
      </c>
      <c r="L505" s="78">
        <v>0</v>
      </c>
      <c r="M505" s="78">
        <v>0</v>
      </c>
      <c r="N505" s="78">
        <v>0</v>
      </c>
      <c r="O505" s="78">
        <v>0</v>
      </c>
      <c r="P505" s="78">
        <v>0</v>
      </c>
      <c r="Q505" s="78">
        <v>0</v>
      </c>
      <c r="R505" s="78">
        <v>0</v>
      </c>
      <c r="S505" s="78" t="s">
        <v>1346</v>
      </c>
      <c r="T505" s="78">
        <v>0</v>
      </c>
      <c r="U505" s="78" t="s">
        <v>1301</v>
      </c>
      <c r="V505" s="78" t="s">
        <v>1301</v>
      </c>
      <c r="W505" s="78">
        <v>0</v>
      </c>
      <c r="X505" s="78"/>
    </row>
    <row r="506" spans="1:24" ht="15" x14ac:dyDescent="0.25">
      <c r="A506" s="275" t="s">
        <v>1185</v>
      </c>
      <c r="B506" s="276">
        <v>5047</v>
      </c>
      <c r="C506" s="277">
        <v>0</v>
      </c>
      <c r="D506" s="277">
        <v>0</v>
      </c>
      <c r="E506" s="277">
        <v>0</v>
      </c>
      <c r="F506" s="276"/>
      <c r="G506" s="276"/>
      <c r="H506" s="290"/>
      <c r="I506" s="291"/>
      <c r="J506" s="78"/>
      <c r="K506" s="78"/>
      <c r="L506" s="78"/>
      <c r="M506" s="78"/>
      <c r="N506" s="78"/>
      <c r="O506" s="78"/>
      <c r="P506" s="78"/>
      <c r="Q506" s="78"/>
      <c r="R506" s="78"/>
      <c r="S506" s="78"/>
      <c r="T506" s="78"/>
      <c r="U506" s="78"/>
      <c r="V506" s="78"/>
      <c r="W506" s="78"/>
      <c r="X506" s="78"/>
    </row>
    <row r="507" spans="1:24" ht="15" x14ac:dyDescent="0.25">
      <c r="A507" s="275" t="s">
        <v>1186</v>
      </c>
      <c r="B507" s="276">
        <v>1056</v>
      </c>
      <c r="C507" s="277">
        <v>0</v>
      </c>
      <c r="D507" s="277">
        <v>0</v>
      </c>
      <c r="E507" s="277">
        <v>0</v>
      </c>
      <c r="F507" s="276"/>
      <c r="G507" s="276"/>
      <c r="H507" s="290"/>
      <c r="I507" s="291"/>
      <c r="J507" s="152"/>
      <c r="K507" s="78">
        <v>0</v>
      </c>
      <c r="L507" s="78">
        <v>0</v>
      </c>
      <c r="M507" s="78">
        <v>0</v>
      </c>
      <c r="N507" s="78">
        <v>0</v>
      </c>
      <c r="O507" s="78">
        <v>0</v>
      </c>
      <c r="P507" s="78">
        <v>0</v>
      </c>
      <c r="Q507" s="78">
        <v>0</v>
      </c>
      <c r="R507" s="78">
        <v>0</v>
      </c>
      <c r="S507" s="78" t="s">
        <v>1346</v>
      </c>
      <c r="T507" s="78">
        <v>0</v>
      </c>
      <c r="U507" s="78" t="s">
        <v>1301</v>
      </c>
      <c r="V507" s="78" t="s">
        <v>1301</v>
      </c>
      <c r="W507" s="78">
        <v>0</v>
      </c>
      <c r="X507" s="78"/>
    </row>
    <row r="508" spans="1:24" ht="15" x14ac:dyDescent="0.25">
      <c r="A508" s="275" t="s">
        <v>1187</v>
      </c>
      <c r="B508" s="276">
        <v>281</v>
      </c>
      <c r="C508" s="277">
        <v>0</v>
      </c>
      <c r="D508" s="277">
        <v>0</v>
      </c>
      <c r="E508" s="277">
        <v>0</v>
      </c>
      <c r="F508" s="276"/>
      <c r="G508" s="276"/>
      <c r="H508" s="290"/>
      <c r="I508" s="291"/>
      <c r="J508" s="78"/>
      <c r="K508" s="78"/>
      <c r="L508" s="78"/>
      <c r="M508" s="78"/>
      <c r="N508" s="78"/>
      <c r="O508" s="78"/>
      <c r="P508" s="78"/>
      <c r="Q508" s="78"/>
      <c r="R508" s="78"/>
      <c r="S508" s="78"/>
      <c r="T508" s="78"/>
      <c r="U508" s="78"/>
      <c r="V508" s="78"/>
      <c r="W508" s="78"/>
      <c r="X508" s="78"/>
    </row>
    <row r="509" spans="1:24" ht="15" x14ac:dyDescent="0.25">
      <c r="A509" s="275" t="s">
        <v>1188</v>
      </c>
      <c r="B509" s="276">
        <v>418</v>
      </c>
      <c r="C509" s="277">
        <v>0</v>
      </c>
      <c r="D509" s="277">
        <v>0</v>
      </c>
      <c r="E509" s="277">
        <v>0</v>
      </c>
      <c r="F509" s="276"/>
      <c r="G509" s="276"/>
      <c r="H509" s="290"/>
      <c r="I509" s="291"/>
      <c r="J509" s="78"/>
      <c r="K509" s="78"/>
      <c r="L509" s="78"/>
      <c r="M509" s="78"/>
      <c r="N509" s="78"/>
      <c r="O509" s="78"/>
      <c r="P509" s="78"/>
      <c r="Q509" s="78"/>
      <c r="R509" s="78"/>
      <c r="S509" s="78"/>
      <c r="T509" s="78"/>
      <c r="U509" s="78"/>
      <c r="V509" s="78"/>
      <c r="W509" s="78"/>
      <c r="X509" s="78"/>
    </row>
    <row r="510" spans="1:24" ht="15" x14ac:dyDescent="0.25">
      <c r="A510" s="275" t="s">
        <v>1190</v>
      </c>
      <c r="B510" s="276">
        <v>10232</v>
      </c>
      <c r="C510" s="277">
        <v>0</v>
      </c>
      <c r="D510" s="277">
        <v>0</v>
      </c>
      <c r="E510" s="277">
        <v>0</v>
      </c>
      <c r="F510" s="276"/>
      <c r="G510" s="276"/>
      <c r="H510" s="290"/>
      <c r="I510" s="291"/>
      <c r="J510" s="152"/>
      <c r="K510" s="78">
        <v>0</v>
      </c>
      <c r="L510" s="78">
        <v>0</v>
      </c>
      <c r="M510" s="78">
        <v>0</v>
      </c>
      <c r="N510" s="78">
        <v>0</v>
      </c>
      <c r="O510" s="78">
        <v>0</v>
      </c>
      <c r="P510" s="78">
        <v>0</v>
      </c>
      <c r="Q510" s="78">
        <v>0</v>
      </c>
      <c r="R510" s="78">
        <v>0</v>
      </c>
      <c r="S510" s="78" t="s">
        <v>1346</v>
      </c>
      <c r="T510" s="78">
        <v>0</v>
      </c>
      <c r="U510" s="78" t="s">
        <v>1301</v>
      </c>
      <c r="V510" s="78" t="s">
        <v>1301</v>
      </c>
      <c r="W510" s="78">
        <v>0</v>
      </c>
      <c r="X510" s="78"/>
    </row>
    <row r="511" spans="1:24" ht="15" x14ac:dyDescent="0.25">
      <c r="A511" s="275" t="s">
        <v>1191</v>
      </c>
      <c r="B511" s="276">
        <v>3572</v>
      </c>
      <c r="C511" s="277">
        <v>0</v>
      </c>
      <c r="D511" s="277">
        <v>0</v>
      </c>
      <c r="E511" s="277">
        <v>0</v>
      </c>
      <c r="F511" s="276"/>
      <c r="G511" s="276"/>
      <c r="H511" s="290"/>
      <c r="I511" s="291"/>
      <c r="J511" s="152"/>
      <c r="K511" s="78">
        <v>0</v>
      </c>
      <c r="L511" s="78">
        <v>0</v>
      </c>
      <c r="M511" s="78">
        <v>0</v>
      </c>
      <c r="N511" s="78">
        <v>0</v>
      </c>
      <c r="O511" s="78">
        <v>0</v>
      </c>
      <c r="P511" s="78">
        <v>0</v>
      </c>
      <c r="Q511" s="78">
        <v>0</v>
      </c>
      <c r="R511" s="78">
        <v>0</v>
      </c>
      <c r="S511" s="78" t="s">
        <v>1346</v>
      </c>
      <c r="T511" s="78">
        <v>0</v>
      </c>
      <c r="U511" s="78" t="s">
        <v>1301</v>
      </c>
      <c r="V511" s="78" t="s">
        <v>1301</v>
      </c>
      <c r="W511" s="78">
        <v>0</v>
      </c>
      <c r="X511" s="78"/>
    </row>
    <row r="512" spans="1:24" ht="15" x14ac:dyDescent="0.25">
      <c r="A512" s="275" t="s">
        <v>1192</v>
      </c>
      <c r="B512" s="276">
        <v>1853</v>
      </c>
      <c r="C512" s="277">
        <v>14440.5</v>
      </c>
      <c r="D512" s="277">
        <v>4.8135000000000003</v>
      </c>
      <c r="E512" s="277">
        <v>0</v>
      </c>
      <c r="F512" s="276">
        <v>3000</v>
      </c>
      <c r="G512" s="276"/>
      <c r="H512" s="290"/>
      <c r="I512" s="291"/>
      <c r="J512" s="152"/>
      <c r="K512" s="78">
        <v>0</v>
      </c>
      <c r="L512" s="78" t="s">
        <v>1328</v>
      </c>
      <c r="M512" s="78" t="s">
        <v>1324</v>
      </c>
      <c r="N512" s="78" t="s">
        <v>1324</v>
      </c>
      <c r="O512" s="78" t="s">
        <v>686</v>
      </c>
      <c r="P512" s="78" t="s">
        <v>1331</v>
      </c>
      <c r="Q512" s="78" t="s">
        <v>687</v>
      </c>
      <c r="R512" s="78" t="s">
        <v>1326</v>
      </c>
      <c r="S512" s="78" t="s">
        <v>1327</v>
      </c>
      <c r="T512" s="78" t="s">
        <v>707</v>
      </c>
      <c r="U512" s="78">
        <v>3000</v>
      </c>
      <c r="V512" s="78" t="s">
        <v>1301</v>
      </c>
      <c r="W512" s="78" t="s">
        <v>1353</v>
      </c>
      <c r="X512" s="78"/>
    </row>
    <row r="513" spans="1:24" ht="15" x14ac:dyDescent="0.25">
      <c r="A513" s="275" t="s">
        <v>1193</v>
      </c>
      <c r="B513" s="276">
        <v>2663</v>
      </c>
      <c r="C513" s="277">
        <v>0</v>
      </c>
      <c r="D513" s="277">
        <v>0</v>
      </c>
      <c r="E513" s="277">
        <v>0</v>
      </c>
      <c r="F513" s="276"/>
      <c r="G513" s="276"/>
      <c r="H513" s="290"/>
      <c r="I513" s="291"/>
      <c r="J513" s="78"/>
      <c r="K513" s="78"/>
      <c r="L513" s="78"/>
      <c r="M513" s="78"/>
      <c r="N513" s="78"/>
      <c r="O513" s="78"/>
      <c r="P513" s="78"/>
      <c r="Q513" s="78"/>
      <c r="R513" s="78"/>
      <c r="S513" s="78"/>
      <c r="T513" s="78"/>
      <c r="U513" s="78"/>
      <c r="V513" s="78"/>
      <c r="W513" s="78"/>
      <c r="X513" s="78"/>
    </row>
    <row r="514" spans="1:24" ht="15" x14ac:dyDescent="0.25">
      <c r="A514" s="275" t="s">
        <v>1194</v>
      </c>
      <c r="B514" s="276">
        <v>1154</v>
      </c>
      <c r="C514" s="277">
        <v>0</v>
      </c>
      <c r="D514" s="277">
        <v>0</v>
      </c>
      <c r="E514" s="277">
        <v>0</v>
      </c>
      <c r="F514" s="276"/>
      <c r="G514" s="276"/>
      <c r="H514" s="290"/>
      <c r="I514" s="291"/>
      <c r="J514" s="152"/>
      <c r="K514" s="78">
        <v>0</v>
      </c>
      <c r="L514" s="78">
        <v>0</v>
      </c>
      <c r="M514" s="78">
        <v>0</v>
      </c>
      <c r="N514" s="78">
        <v>0</v>
      </c>
      <c r="O514" s="78">
        <v>0</v>
      </c>
      <c r="P514" s="78">
        <v>0</v>
      </c>
      <c r="Q514" s="78">
        <v>0</v>
      </c>
      <c r="R514" s="78">
        <v>0</v>
      </c>
      <c r="S514" s="78" t="s">
        <v>1346</v>
      </c>
      <c r="T514" s="78">
        <v>0</v>
      </c>
      <c r="U514" s="78" t="s">
        <v>1301</v>
      </c>
      <c r="V514" s="78" t="s">
        <v>1301</v>
      </c>
      <c r="W514" s="78">
        <v>0</v>
      </c>
      <c r="X514" s="78"/>
    </row>
    <row r="515" spans="1:24" ht="15" x14ac:dyDescent="0.25">
      <c r="A515" s="275" t="s">
        <v>1196</v>
      </c>
      <c r="B515" s="276">
        <v>2511</v>
      </c>
      <c r="C515" s="277">
        <v>0</v>
      </c>
      <c r="D515" s="277">
        <v>0</v>
      </c>
      <c r="E515" s="277">
        <v>0</v>
      </c>
      <c r="F515" s="276"/>
      <c r="G515" s="276"/>
      <c r="H515" s="290"/>
      <c r="I515" s="291"/>
      <c r="J515" s="78"/>
      <c r="K515" s="78"/>
      <c r="L515" s="78"/>
      <c r="M515" s="78"/>
      <c r="N515" s="78"/>
      <c r="O515" s="78"/>
      <c r="P515" s="78"/>
      <c r="Q515" s="78"/>
      <c r="R515" s="78"/>
      <c r="S515" s="78"/>
      <c r="T515" s="78"/>
      <c r="U515" s="78"/>
      <c r="V515" s="78"/>
      <c r="W515" s="78"/>
      <c r="X515" s="78"/>
    </row>
    <row r="516" spans="1:24" ht="15" x14ac:dyDescent="0.25">
      <c r="A516" s="275" t="s">
        <v>1197</v>
      </c>
      <c r="B516" s="276">
        <v>117</v>
      </c>
      <c r="C516" s="277">
        <v>0</v>
      </c>
      <c r="D516" s="277">
        <v>0</v>
      </c>
      <c r="E516" s="277">
        <v>0</v>
      </c>
      <c r="F516" s="276"/>
      <c r="G516" s="276"/>
      <c r="H516" s="290"/>
      <c r="I516" s="291"/>
      <c r="J516" s="78"/>
      <c r="K516" s="78"/>
      <c r="L516" s="78"/>
      <c r="M516" s="78"/>
      <c r="N516" s="78"/>
      <c r="O516" s="78"/>
      <c r="P516" s="78"/>
      <c r="Q516" s="78"/>
      <c r="R516" s="78"/>
      <c r="S516" s="78"/>
      <c r="T516" s="78"/>
      <c r="U516" s="78"/>
      <c r="V516" s="78"/>
      <c r="W516" s="78"/>
      <c r="X516" s="78"/>
    </row>
    <row r="517" spans="1:24" ht="15" x14ac:dyDescent="0.25">
      <c r="A517" s="275" t="s">
        <v>1199</v>
      </c>
      <c r="B517" s="276">
        <v>2098</v>
      </c>
      <c r="C517" s="277">
        <v>22000</v>
      </c>
      <c r="D517" s="277">
        <v>30</v>
      </c>
      <c r="E517" s="277">
        <v>0</v>
      </c>
      <c r="F517" s="276">
        <v>733.33333333333337</v>
      </c>
      <c r="G517" s="276"/>
      <c r="H517" s="290"/>
      <c r="I517" s="291"/>
      <c r="J517" s="78"/>
      <c r="K517" s="78"/>
      <c r="L517" s="78"/>
      <c r="M517" s="78"/>
      <c r="N517" s="78"/>
      <c r="O517" s="78"/>
      <c r="P517" s="78"/>
      <c r="Q517" s="78"/>
      <c r="R517" s="78"/>
      <c r="S517" s="78"/>
      <c r="T517" s="78"/>
      <c r="U517" s="78"/>
      <c r="V517" s="78"/>
      <c r="W517" s="78"/>
      <c r="X517" s="78"/>
    </row>
    <row r="518" spans="1:24" ht="15" x14ac:dyDescent="0.25">
      <c r="A518" s="275" t="s">
        <v>1200</v>
      </c>
      <c r="B518" s="276">
        <v>722</v>
      </c>
      <c r="C518" s="277">
        <v>0</v>
      </c>
      <c r="D518" s="277">
        <v>0</v>
      </c>
      <c r="E518" s="277">
        <v>0</v>
      </c>
      <c r="F518" s="276"/>
      <c r="G518" s="276"/>
      <c r="H518" s="290"/>
      <c r="I518" s="291"/>
      <c r="J518" s="78"/>
      <c r="K518" s="78"/>
      <c r="L518" s="78"/>
      <c r="M518" s="78"/>
      <c r="N518" s="78"/>
      <c r="O518" s="78"/>
      <c r="P518" s="78"/>
      <c r="Q518" s="78"/>
      <c r="R518" s="78"/>
      <c r="S518" s="78"/>
      <c r="T518" s="78"/>
      <c r="U518" s="78"/>
      <c r="V518" s="78"/>
      <c r="W518" s="78"/>
      <c r="X518" s="78"/>
    </row>
    <row r="519" spans="1:24" ht="15" x14ac:dyDescent="0.25">
      <c r="A519" s="275" t="s">
        <v>1201</v>
      </c>
      <c r="B519" s="276">
        <v>376</v>
      </c>
      <c r="C519" s="277">
        <v>0</v>
      </c>
      <c r="D519" s="277">
        <v>0</v>
      </c>
      <c r="E519" s="277">
        <v>0</v>
      </c>
      <c r="F519" s="276"/>
      <c r="G519" s="276"/>
      <c r="H519" s="290"/>
      <c r="I519" s="291"/>
      <c r="J519" s="152"/>
      <c r="K519" s="78">
        <v>0</v>
      </c>
      <c r="L519" s="78">
        <v>0</v>
      </c>
      <c r="M519" s="78">
        <v>0</v>
      </c>
      <c r="N519" s="78">
        <v>0</v>
      </c>
      <c r="O519" s="78">
        <v>0</v>
      </c>
      <c r="P519" s="78">
        <v>0</v>
      </c>
      <c r="Q519" s="78">
        <v>0</v>
      </c>
      <c r="R519" s="78">
        <v>0</v>
      </c>
      <c r="S519" s="78" t="s">
        <v>1346</v>
      </c>
      <c r="T519" s="78">
        <v>0</v>
      </c>
      <c r="U519" s="78" t="s">
        <v>1301</v>
      </c>
      <c r="V519" s="78" t="s">
        <v>1301</v>
      </c>
      <c r="W519" s="78">
        <v>0</v>
      </c>
      <c r="X519" s="78"/>
    </row>
    <row r="520" spans="1:24" ht="15" x14ac:dyDescent="0.25">
      <c r="A520" s="275" t="s">
        <v>1202</v>
      </c>
      <c r="B520" s="276">
        <v>26757</v>
      </c>
      <c r="C520" s="277">
        <v>0</v>
      </c>
      <c r="D520" s="277">
        <v>0</v>
      </c>
      <c r="E520" s="277">
        <v>0</v>
      </c>
      <c r="F520" s="276"/>
      <c r="G520" s="276"/>
      <c r="H520" s="290"/>
      <c r="I520" s="291"/>
      <c r="J520" s="152"/>
      <c r="K520" s="78">
        <v>0</v>
      </c>
      <c r="L520" s="78" t="s">
        <v>1328</v>
      </c>
      <c r="M520" s="78" t="s">
        <v>661</v>
      </c>
      <c r="N520" s="78">
        <v>0</v>
      </c>
      <c r="O520" s="78">
        <v>0</v>
      </c>
      <c r="P520" s="78" t="s">
        <v>1331</v>
      </c>
      <c r="Q520" s="78" t="s">
        <v>687</v>
      </c>
      <c r="R520" s="78">
        <v>0</v>
      </c>
      <c r="S520" s="78" t="s">
        <v>1329</v>
      </c>
      <c r="T520" s="78">
        <v>0</v>
      </c>
      <c r="U520" s="78" t="s">
        <v>1301</v>
      </c>
      <c r="V520" s="78">
        <v>35</v>
      </c>
      <c r="W520" s="78" t="s">
        <v>1347</v>
      </c>
      <c r="X520" s="78"/>
    </row>
    <row r="521" spans="1:24" ht="15" x14ac:dyDescent="0.25">
      <c r="A521" s="275" t="s">
        <v>1205</v>
      </c>
      <c r="B521" s="276">
        <v>4155</v>
      </c>
      <c r="C521" s="277">
        <v>0</v>
      </c>
      <c r="D521" s="277">
        <v>0</v>
      </c>
      <c r="E521" s="277">
        <v>0</v>
      </c>
      <c r="F521" s="276"/>
      <c r="G521" s="276"/>
      <c r="H521" s="290"/>
      <c r="I521" s="291"/>
      <c r="J521" s="78"/>
      <c r="K521" s="78"/>
      <c r="L521" s="78"/>
      <c r="M521" s="78"/>
      <c r="N521" s="78"/>
      <c r="O521" s="78"/>
      <c r="P521" s="78"/>
      <c r="Q521" s="78"/>
      <c r="R521" s="78"/>
      <c r="S521" s="78"/>
      <c r="T521" s="78"/>
      <c r="U521" s="78"/>
      <c r="V521" s="78"/>
      <c r="W521" s="78"/>
      <c r="X521" s="78"/>
    </row>
    <row r="522" spans="1:24" ht="15" x14ac:dyDescent="0.25">
      <c r="A522" s="275" t="s">
        <v>1206</v>
      </c>
      <c r="B522" s="276">
        <v>287</v>
      </c>
      <c r="C522" s="277">
        <v>0</v>
      </c>
      <c r="D522" s="277">
        <v>0</v>
      </c>
      <c r="E522" s="277">
        <v>0</v>
      </c>
      <c r="F522" s="276"/>
      <c r="G522" s="276"/>
      <c r="H522" s="290"/>
      <c r="I522" s="291"/>
      <c r="J522" s="152"/>
      <c r="K522" s="78">
        <v>0</v>
      </c>
      <c r="L522" s="78">
        <v>0</v>
      </c>
      <c r="M522" s="78">
        <v>0</v>
      </c>
      <c r="N522" s="78">
        <v>0</v>
      </c>
      <c r="O522" s="78">
        <v>0</v>
      </c>
      <c r="P522" s="78">
        <v>0</v>
      </c>
      <c r="Q522" s="78">
        <v>0</v>
      </c>
      <c r="R522" s="78">
        <v>0</v>
      </c>
      <c r="S522" s="78" t="s">
        <v>1346</v>
      </c>
      <c r="T522" s="78">
        <v>0</v>
      </c>
      <c r="U522" s="78" t="s">
        <v>1301</v>
      </c>
      <c r="V522" s="78" t="s">
        <v>1301</v>
      </c>
      <c r="W522" s="78">
        <v>0</v>
      </c>
      <c r="X522" s="78"/>
    </row>
    <row r="523" spans="1:24" ht="15" x14ac:dyDescent="0.25">
      <c r="A523" s="275" t="s">
        <v>1207</v>
      </c>
      <c r="B523" s="276">
        <v>6614</v>
      </c>
      <c r="C523" s="277">
        <v>0</v>
      </c>
      <c r="D523" s="277">
        <v>0</v>
      </c>
      <c r="E523" s="277">
        <v>0</v>
      </c>
      <c r="F523" s="276"/>
      <c r="G523" s="276"/>
      <c r="H523" s="290"/>
      <c r="I523" s="291"/>
      <c r="J523" s="78"/>
      <c r="K523" s="78"/>
      <c r="L523" s="78"/>
      <c r="M523" s="78"/>
      <c r="N523" s="78"/>
      <c r="O523" s="78"/>
      <c r="P523" s="78"/>
      <c r="Q523" s="78"/>
      <c r="R523" s="78"/>
      <c r="S523" s="78"/>
      <c r="T523" s="78"/>
      <c r="U523" s="78"/>
      <c r="V523" s="78"/>
      <c r="W523" s="78"/>
      <c r="X523" s="78"/>
    </row>
    <row r="524" spans="1:24" ht="15" x14ac:dyDescent="0.25">
      <c r="A524" s="275" t="s">
        <v>1209</v>
      </c>
      <c r="B524" s="276">
        <v>3189</v>
      </c>
      <c r="C524" s="277">
        <v>0</v>
      </c>
      <c r="D524" s="277">
        <v>0</v>
      </c>
      <c r="E524" s="277">
        <v>0</v>
      </c>
      <c r="F524" s="276"/>
      <c r="G524" s="276"/>
      <c r="H524" s="290"/>
      <c r="I524" s="291"/>
      <c r="J524" s="78"/>
      <c r="K524" s="78"/>
      <c r="L524" s="78"/>
      <c r="M524" s="78"/>
      <c r="N524" s="78"/>
      <c r="O524" s="78"/>
      <c r="P524" s="78"/>
      <c r="Q524" s="78"/>
      <c r="R524" s="78"/>
      <c r="S524" s="78"/>
      <c r="T524" s="78"/>
      <c r="U524" s="78"/>
      <c r="V524" s="78"/>
      <c r="W524" s="78"/>
      <c r="X524" s="78"/>
    </row>
    <row r="525" spans="1:24" ht="15" x14ac:dyDescent="0.25">
      <c r="A525" s="275" t="s">
        <v>1211</v>
      </c>
      <c r="B525" s="276">
        <v>292</v>
      </c>
      <c r="C525" s="277">
        <v>0</v>
      </c>
      <c r="D525" s="277">
        <v>0</v>
      </c>
      <c r="E525" s="277">
        <v>0</v>
      </c>
      <c r="F525" s="276"/>
      <c r="G525" s="276"/>
      <c r="H525" s="290"/>
      <c r="I525" s="291"/>
      <c r="J525" s="152"/>
      <c r="K525" s="78">
        <v>0</v>
      </c>
      <c r="L525" s="78">
        <v>0</v>
      </c>
      <c r="M525" s="78">
        <v>0</v>
      </c>
      <c r="N525" s="78">
        <v>0</v>
      </c>
      <c r="O525" s="78">
        <v>0</v>
      </c>
      <c r="P525" s="78">
        <v>0</v>
      </c>
      <c r="Q525" s="78">
        <v>0</v>
      </c>
      <c r="R525" s="78">
        <v>0</v>
      </c>
      <c r="S525" s="78">
        <v>0</v>
      </c>
      <c r="T525" s="78">
        <v>0</v>
      </c>
      <c r="U525" s="78">
        <v>90</v>
      </c>
      <c r="V525" s="78" t="s">
        <v>1301</v>
      </c>
      <c r="W525" s="78">
        <v>0</v>
      </c>
      <c r="X525" s="78"/>
    </row>
    <row r="526" spans="1:24" ht="15" x14ac:dyDescent="0.25">
      <c r="A526" s="275" t="s">
        <v>1212</v>
      </c>
      <c r="B526" s="276">
        <v>5929</v>
      </c>
      <c r="C526" s="277">
        <v>0</v>
      </c>
      <c r="D526" s="277">
        <v>0</v>
      </c>
      <c r="E526" s="277">
        <v>0</v>
      </c>
      <c r="F526" s="276"/>
      <c r="G526" s="276"/>
      <c r="H526" s="290"/>
      <c r="I526" s="291"/>
      <c r="J526" s="78"/>
      <c r="K526" s="78"/>
      <c r="L526" s="78"/>
      <c r="M526" s="78"/>
      <c r="N526" s="78"/>
      <c r="O526" s="78"/>
      <c r="P526" s="78"/>
      <c r="Q526" s="78"/>
      <c r="R526" s="78"/>
      <c r="S526" s="78"/>
      <c r="T526" s="78"/>
      <c r="U526" s="78"/>
      <c r="V526" s="78"/>
      <c r="W526" s="78"/>
      <c r="X526" s="78"/>
    </row>
    <row r="527" spans="1:24" ht="15" x14ac:dyDescent="0.25">
      <c r="A527" s="275" t="s">
        <v>1214</v>
      </c>
      <c r="B527" s="276">
        <v>1005</v>
      </c>
      <c r="C527" s="277">
        <v>0</v>
      </c>
      <c r="D527" s="277">
        <v>0</v>
      </c>
      <c r="E527" s="277">
        <v>0</v>
      </c>
      <c r="F527" s="276"/>
      <c r="G527" s="276"/>
      <c r="H527" s="290"/>
      <c r="I527" s="291"/>
      <c r="J527" s="152"/>
      <c r="K527" s="78">
        <v>0</v>
      </c>
      <c r="L527" s="78">
        <v>0</v>
      </c>
      <c r="M527" s="78">
        <v>0</v>
      </c>
      <c r="N527" s="78">
        <v>0</v>
      </c>
      <c r="O527" s="78">
        <v>0</v>
      </c>
      <c r="P527" s="78">
        <v>0</v>
      </c>
      <c r="Q527" s="78">
        <v>0</v>
      </c>
      <c r="R527" s="78">
        <v>0</v>
      </c>
      <c r="S527" s="78" t="s">
        <v>1346</v>
      </c>
      <c r="T527" s="78">
        <v>0</v>
      </c>
      <c r="U527" s="78" t="s">
        <v>1301</v>
      </c>
      <c r="V527" s="78" t="s">
        <v>1301</v>
      </c>
      <c r="W527" s="78">
        <v>0</v>
      </c>
      <c r="X527" s="78"/>
    </row>
    <row r="528" spans="1:24" ht="15" x14ac:dyDescent="0.25">
      <c r="A528" s="275" t="s">
        <v>1215</v>
      </c>
      <c r="B528" s="276">
        <v>254</v>
      </c>
      <c r="C528" s="277">
        <v>0</v>
      </c>
      <c r="D528" s="277">
        <v>0</v>
      </c>
      <c r="E528" s="277">
        <v>0</v>
      </c>
      <c r="F528" s="276"/>
      <c r="G528" s="276"/>
      <c r="H528" s="290"/>
      <c r="I528" s="291"/>
      <c r="J528" s="152"/>
      <c r="K528" s="78">
        <v>0</v>
      </c>
      <c r="L528" s="78" t="s">
        <v>1323</v>
      </c>
      <c r="M528" s="78" t="s">
        <v>707</v>
      </c>
      <c r="N528" s="78">
        <v>0</v>
      </c>
      <c r="O528" s="78">
        <v>0</v>
      </c>
      <c r="P528" s="78">
        <v>0</v>
      </c>
      <c r="Q528" s="78" t="s">
        <v>686</v>
      </c>
      <c r="R528" s="78" t="s">
        <v>1326</v>
      </c>
      <c r="S528" s="78" t="s">
        <v>707</v>
      </c>
      <c r="T528" s="78" t="s">
        <v>1359</v>
      </c>
      <c r="U528" s="78" t="s">
        <v>1301</v>
      </c>
      <c r="V528" s="78" t="s">
        <v>1301</v>
      </c>
      <c r="W528" s="78">
        <v>0</v>
      </c>
      <c r="X528" s="78"/>
    </row>
    <row r="529" spans="1:24" ht="15" x14ac:dyDescent="0.25">
      <c r="A529" s="275" t="s">
        <v>1216</v>
      </c>
      <c r="B529" s="276">
        <v>541</v>
      </c>
      <c r="C529" s="277">
        <v>0</v>
      </c>
      <c r="D529" s="277">
        <v>0</v>
      </c>
      <c r="E529" s="277">
        <v>0</v>
      </c>
      <c r="F529" s="276"/>
      <c r="G529" s="276"/>
      <c r="H529" s="290"/>
      <c r="I529" s="291"/>
      <c r="J529" s="78"/>
      <c r="K529" s="78"/>
      <c r="L529" s="78"/>
      <c r="M529" s="78"/>
      <c r="N529" s="78"/>
      <c r="O529" s="78"/>
      <c r="P529" s="78"/>
      <c r="Q529" s="78"/>
      <c r="R529" s="78"/>
      <c r="S529" s="78"/>
      <c r="T529" s="78"/>
      <c r="U529" s="78"/>
      <c r="V529" s="78"/>
      <c r="W529" s="78"/>
      <c r="X529" s="78"/>
    </row>
    <row r="530" spans="1:24" ht="15" x14ac:dyDescent="0.25">
      <c r="A530" s="275" t="s">
        <v>1217</v>
      </c>
      <c r="B530" s="276">
        <v>720</v>
      </c>
      <c r="C530" s="277">
        <v>233</v>
      </c>
      <c r="D530" s="277">
        <v>0</v>
      </c>
      <c r="E530" s="277">
        <v>0</v>
      </c>
      <c r="F530" s="276"/>
      <c r="G530" s="276"/>
      <c r="H530" s="290"/>
      <c r="I530" s="291"/>
      <c r="J530" s="78"/>
      <c r="K530" s="78"/>
      <c r="L530" s="78"/>
      <c r="M530" s="78"/>
      <c r="N530" s="78"/>
      <c r="O530" s="78"/>
      <c r="P530" s="78"/>
      <c r="Q530" s="78"/>
      <c r="R530" s="78"/>
      <c r="S530" s="78"/>
      <c r="T530" s="78"/>
      <c r="U530" s="78"/>
      <c r="V530" s="78"/>
      <c r="W530" s="78"/>
      <c r="X530" s="78"/>
    </row>
    <row r="531" spans="1:24" ht="15" x14ac:dyDescent="0.25">
      <c r="A531" s="275" t="s">
        <v>1218</v>
      </c>
      <c r="B531" s="276">
        <v>321</v>
      </c>
      <c r="C531" s="277">
        <v>0</v>
      </c>
      <c r="D531" s="277">
        <v>0</v>
      </c>
      <c r="E531" s="277">
        <v>0</v>
      </c>
      <c r="F531" s="276"/>
      <c r="G531" s="276"/>
      <c r="H531" s="290"/>
      <c r="I531" s="291"/>
      <c r="J531" s="152"/>
      <c r="K531" s="78">
        <v>0</v>
      </c>
      <c r="L531" s="78">
        <v>0</v>
      </c>
      <c r="M531" s="78">
        <v>0</v>
      </c>
      <c r="N531" s="78">
        <v>0</v>
      </c>
      <c r="O531" s="78">
        <v>0</v>
      </c>
      <c r="P531" s="78">
        <v>0</v>
      </c>
      <c r="Q531" s="78">
        <v>0</v>
      </c>
      <c r="R531" s="78">
        <v>0</v>
      </c>
      <c r="S531" s="78" t="s">
        <v>1346</v>
      </c>
      <c r="T531" s="78">
        <v>0</v>
      </c>
      <c r="U531" s="78" t="s">
        <v>1301</v>
      </c>
      <c r="V531" s="78" t="s">
        <v>1301</v>
      </c>
      <c r="W531" s="78">
        <v>0</v>
      </c>
      <c r="X531" s="78"/>
    </row>
    <row r="532" spans="1:24" ht="15" x14ac:dyDescent="0.25">
      <c r="A532" s="275" t="s">
        <v>1219</v>
      </c>
      <c r="B532" s="276">
        <v>556</v>
      </c>
      <c r="C532" s="277">
        <v>0</v>
      </c>
      <c r="D532" s="277">
        <v>0</v>
      </c>
      <c r="E532" s="277">
        <v>0</v>
      </c>
      <c r="F532" s="276"/>
      <c r="G532" s="276"/>
      <c r="H532" s="290"/>
      <c r="I532" s="291"/>
      <c r="J532" s="152"/>
      <c r="K532" s="78">
        <v>0</v>
      </c>
      <c r="L532" s="78">
        <v>0</v>
      </c>
      <c r="M532" s="78">
        <v>0</v>
      </c>
      <c r="N532" s="78">
        <v>0</v>
      </c>
      <c r="O532" s="78">
        <v>0</v>
      </c>
      <c r="P532" s="78">
        <v>0</v>
      </c>
      <c r="Q532" s="78">
        <v>0</v>
      </c>
      <c r="R532" s="78">
        <v>0</v>
      </c>
      <c r="S532" s="78" t="s">
        <v>1346</v>
      </c>
      <c r="T532" s="78">
        <v>0</v>
      </c>
      <c r="U532" s="78" t="s">
        <v>1301</v>
      </c>
      <c r="V532" s="78" t="s">
        <v>1301</v>
      </c>
      <c r="W532" s="78">
        <v>0</v>
      </c>
      <c r="X532" s="78"/>
    </row>
    <row r="533" spans="1:24" ht="15" x14ac:dyDescent="0.25">
      <c r="A533" s="275" t="s">
        <v>1220</v>
      </c>
      <c r="B533" s="276">
        <v>5813</v>
      </c>
      <c r="C533" s="277">
        <v>9000</v>
      </c>
      <c r="D533" s="277">
        <v>0</v>
      </c>
      <c r="E533" s="277">
        <v>0</v>
      </c>
      <c r="F533" s="276"/>
      <c r="G533" s="276"/>
      <c r="H533" s="290"/>
      <c r="I533" s="291"/>
      <c r="J533" s="78"/>
      <c r="K533" s="78"/>
      <c r="L533" s="78"/>
      <c r="M533" s="78"/>
      <c r="N533" s="78"/>
      <c r="O533" s="78"/>
      <c r="P533" s="78"/>
      <c r="Q533" s="78"/>
      <c r="R533" s="78"/>
      <c r="S533" s="78"/>
      <c r="T533" s="78"/>
      <c r="U533" s="78"/>
      <c r="V533" s="78"/>
      <c r="W533" s="78"/>
      <c r="X533" s="78"/>
    </row>
    <row r="534" spans="1:24" ht="15" x14ac:dyDescent="0.25">
      <c r="A534" s="275" t="s">
        <v>1221</v>
      </c>
      <c r="B534" s="276">
        <v>840</v>
      </c>
      <c r="C534" s="277">
        <v>0</v>
      </c>
      <c r="D534" s="277">
        <v>0</v>
      </c>
      <c r="E534" s="277">
        <v>0</v>
      </c>
      <c r="F534" s="276"/>
      <c r="G534" s="276"/>
      <c r="H534" s="290"/>
      <c r="I534" s="291"/>
      <c r="J534" s="78"/>
      <c r="K534" s="78"/>
      <c r="L534" s="78"/>
      <c r="M534" s="78"/>
      <c r="N534" s="78"/>
      <c r="O534" s="78"/>
      <c r="P534" s="78"/>
      <c r="Q534" s="78"/>
      <c r="R534" s="78"/>
      <c r="S534" s="78"/>
      <c r="T534" s="78"/>
      <c r="U534" s="78"/>
      <c r="V534" s="78"/>
      <c r="W534" s="78"/>
      <c r="X534" s="78"/>
    </row>
    <row r="535" spans="1:24" ht="15" x14ac:dyDescent="0.25">
      <c r="A535" s="275" t="s">
        <v>1222</v>
      </c>
      <c r="B535" s="276">
        <v>30117</v>
      </c>
      <c r="C535" s="277">
        <v>0</v>
      </c>
      <c r="D535" s="277">
        <v>0</v>
      </c>
      <c r="E535" s="277">
        <v>0</v>
      </c>
      <c r="F535" s="276"/>
      <c r="G535" s="276"/>
      <c r="H535" s="290"/>
      <c r="I535" s="291"/>
      <c r="J535" s="152"/>
      <c r="K535" s="78">
        <v>0</v>
      </c>
      <c r="L535" s="78" t="s">
        <v>1328</v>
      </c>
      <c r="M535" s="78" t="s">
        <v>1324</v>
      </c>
      <c r="N535" s="78" t="s">
        <v>1324</v>
      </c>
      <c r="O535" s="78" t="s">
        <v>687</v>
      </c>
      <c r="P535" s="78" t="s">
        <v>1331</v>
      </c>
      <c r="Q535" s="78" t="s">
        <v>687</v>
      </c>
      <c r="R535" s="78" t="s">
        <v>1326</v>
      </c>
      <c r="S535" s="78" t="s">
        <v>1341</v>
      </c>
      <c r="T535" s="78">
        <v>0</v>
      </c>
      <c r="U535" s="78">
        <v>8644</v>
      </c>
      <c r="V535" s="78">
        <v>98</v>
      </c>
      <c r="W535" s="78" t="s">
        <v>1330</v>
      </c>
      <c r="X535" s="78"/>
    </row>
    <row r="536" spans="1:24" ht="15" x14ac:dyDescent="0.25">
      <c r="A536" s="275" t="s">
        <v>1224</v>
      </c>
      <c r="B536" s="276">
        <v>3880</v>
      </c>
      <c r="C536" s="277">
        <v>0</v>
      </c>
      <c r="D536" s="277">
        <v>0</v>
      </c>
      <c r="E536" s="277">
        <v>0</v>
      </c>
      <c r="F536" s="276"/>
      <c r="G536" s="276"/>
      <c r="H536" s="290"/>
      <c r="I536" s="291"/>
      <c r="J536" s="78"/>
      <c r="K536" s="78"/>
      <c r="L536" s="78"/>
      <c r="M536" s="78"/>
      <c r="N536" s="78"/>
      <c r="O536" s="78"/>
      <c r="P536" s="78"/>
      <c r="Q536" s="78"/>
      <c r="R536" s="78"/>
      <c r="S536" s="78"/>
      <c r="T536" s="78"/>
      <c r="U536" s="78"/>
      <c r="V536" s="78"/>
      <c r="W536" s="78"/>
      <c r="X536" s="78"/>
    </row>
    <row r="537" spans="1:24" ht="15" x14ac:dyDescent="0.25">
      <c r="A537" s="275" t="s">
        <v>1225</v>
      </c>
      <c r="B537" s="276">
        <v>3047</v>
      </c>
      <c r="C537" s="277">
        <v>0</v>
      </c>
      <c r="D537" s="277">
        <v>0</v>
      </c>
      <c r="E537" s="277">
        <v>0</v>
      </c>
      <c r="F537" s="276"/>
      <c r="G537" s="276"/>
      <c r="H537" s="290"/>
      <c r="I537" s="291"/>
      <c r="J537" s="78"/>
      <c r="K537" s="78"/>
      <c r="L537" s="78"/>
      <c r="M537" s="78"/>
      <c r="N537" s="78"/>
      <c r="O537" s="78"/>
      <c r="P537" s="78"/>
      <c r="Q537" s="78"/>
      <c r="R537" s="78"/>
      <c r="S537" s="78"/>
      <c r="T537" s="78"/>
      <c r="U537" s="78"/>
      <c r="V537" s="78"/>
      <c r="W537" s="78"/>
      <c r="X537" s="78"/>
    </row>
    <row r="538" spans="1:24" ht="15" x14ac:dyDescent="0.25">
      <c r="A538" s="275" t="s">
        <v>1226</v>
      </c>
      <c r="B538" s="276">
        <v>1425</v>
      </c>
      <c r="C538" s="277">
        <v>13088.65</v>
      </c>
      <c r="D538" s="277">
        <v>38.049999999999997</v>
      </c>
      <c r="E538" s="277">
        <v>0</v>
      </c>
      <c r="F538" s="276">
        <v>343.98554533508542</v>
      </c>
      <c r="G538" s="276"/>
      <c r="H538" s="290"/>
      <c r="I538" s="291"/>
      <c r="J538" s="152"/>
      <c r="K538" s="78">
        <v>0</v>
      </c>
      <c r="L538" s="78" t="s">
        <v>1328</v>
      </c>
      <c r="M538" s="78" t="s">
        <v>1324</v>
      </c>
      <c r="N538" s="78" t="s">
        <v>1324</v>
      </c>
      <c r="O538" s="78" t="s">
        <v>686</v>
      </c>
      <c r="P538" s="78" t="s">
        <v>1325</v>
      </c>
      <c r="Q538" s="78" t="s">
        <v>687</v>
      </c>
      <c r="R538" s="78" t="s">
        <v>707</v>
      </c>
      <c r="S538" s="78" t="s">
        <v>1329</v>
      </c>
      <c r="T538" s="78">
        <v>0</v>
      </c>
      <c r="U538" s="78" t="s">
        <v>1301</v>
      </c>
      <c r="V538" s="78">
        <v>61</v>
      </c>
      <c r="W538" s="78" t="s">
        <v>1358</v>
      </c>
      <c r="X538" s="78"/>
    </row>
    <row r="539" spans="1:24" ht="15" x14ac:dyDescent="0.25">
      <c r="A539" s="275" t="s">
        <v>1228</v>
      </c>
      <c r="B539" s="276">
        <v>219</v>
      </c>
      <c r="C539" s="277">
        <v>0</v>
      </c>
      <c r="D539" s="277">
        <v>0</v>
      </c>
      <c r="E539" s="277">
        <v>0</v>
      </c>
      <c r="F539" s="276"/>
      <c r="G539" s="276"/>
      <c r="H539" s="290"/>
      <c r="I539" s="291"/>
      <c r="J539" s="78"/>
      <c r="K539" s="78"/>
      <c r="L539" s="78"/>
      <c r="M539" s="78"/>
      <c r="N539" s="78"/>
      <c r="O539" s="78"/>
      <c r="P539" s="78"/>
      <c r="Q539" s="78"/>
      <c r="R539" s="78"/>
      <c r="S539" s="78"/>
      <c r="T539" s="78"/>
      <c r="U539" s="78"/>
      <c r="V539" s="78"/>
      <c r="W539" s="78"/>
      <c r="X539" s="78"/>
    </row>
    <row r="540" spans="1:24" ht="15" x14ac:dyDescent="0.25">
      <c r="A540" s="275" t="s">
        <v>1229</v>
      </c>
      <c r="B540" s="276">
        <v>862</v>
      </c>
      <c r="C540" s="277">
        <v>0</v>
      </c>
      <c r="D540" s="277">
        <v>0</v>
      </c>
      <c r="E540" s="277">
        <v>0</v>
      </c>
      <c r="F540" s="276"/>
      <c r="G540" s="276"/>
      <c r="H540" s="290"/>
      <c r="I540" s="291"/>
      <c r="J540" s="78"/>
      <c r="K540" s="78"/>
      <c r="L540" s="78"/>
      <c r="M540" s="78"/>
      <c r="N540" s="78"/>
      <c r="O540" s="78"/>
      <c r="P540" s="78"/>
      <c r="Q540" s="78"/>
      <c r="R540" s="78"/>
      <c r="S540" s="78"/>
      <c r="T540" s="78"/>
      <c r="U540" s="78"/>
      <c r="V540" s="78"/>
      <c r="W540" s="78"/>
      <c r="X540" s="78"/>
    </row>
    <row r="541" spans="1:24" ht="15" x14ac:dyDescent="0.25">
      <c r="A541" s="275" t="s">
        <v>1230</v>
      </c>
      <c r="B541" s="276">
        <v>3054</v>
      </c>
      <c r="C541" s="277">
        <v>0</v>
      </c>
      <c r="D541" s="277">
        <v>0</v>
      </c>
      <c r="E541" s="277">
        <v>0</v>
      </c>
      <c r="F541" s="276"/>
      <c r="G541" s="276"/>
      <c r="H541" s="290"/>
      <c r="I541" s="291"/>
      <c r="J541" s="78"/>
      <c r="K541" s="78"/>
      <c r="L541" s="78"/>
      <c r="M541" s="78"/>
      <c r="N541" s="78"/>
      <c r="O541" s="78"/>
      <c r="P541" s="78"/>
      <c r="Q541" s="78"/>
      <c r="R541" s="78"/>
      <c r="S541" s="78"/>
      <c r="T541" s="78"/>
      <c r="U541" s="78"/>
      <c r="V541" s="78"/>
      <c r="W541" s="78"/>
      <c r="X541" s="78"/>
    </row>
    <row r="542" spans="1:24" ht="15" x14ac:dyDescent="0.25">
      <c r="A542" s="275" t="s">
        <v>1231</v>
      </c>
      <c r="B542" s="276">
        <v>451</v>
      </c>
      <c r="C542" s="277">
        <v>0</v>
      </c>
      <c r="D542" s="277">
        <v>0</v>
      </c>
      <c r="E542" s="277">
        <v>0</v>
      </c>
      <c r="F542" s="276"/>
      <c r="G542" s="276"/>
      <c r="H542" s="290"/>
      <c r="I542" s="291"/>
      <c r="J542" s="78"/>
      <c r="K542" s="78"/>
      <c r="L542" s="78"/>
      <c r="M542" s="78"/>
      <c r="N542" s="78"/>
      <c r="O542" s="78"/>
      <c r="P542" s="78"/>
      <c r="Q542" s="78"/>
      <c r="R542" s="78"/>
      <c r="S542" s="78"/>
      <c r="T542" s="78"/>
      <c r="U542" s="78"/>
      <c r="V542" s="78"/>
      <c r="W542" s="78"/>
      <c r="X542" s="78"/>
    </row>
    <row r="543" spans="1:24" ht="15" x14ac:dyDescent="0.25">
      <c r="A543" s="275" t="s">
        <v>1233</v>
      </c>
      <c r="B543" s="276">
        <v>9859</v>
      </c>
      <c r="C543" s="277">
        <v>0</v>
      </c>
      <c r="D543" s="277">
        <v>14.32</v>
      </c>
      <c r="E543" s="277">
        <v>0</v>
      </c>
      <c r="F543" s="276">
        <v>0</v>
      </c>
      <c r="G543" s="276"/>
      <c r="H543" s="290"/>
      <c r="I543" s="291"/>
      <c r="J543" s="152"/>
      <c r="K543" s="78">
        <v>0</v>
      </c>
      <c r="L543" s="78" t="s">
        <v>1354</v>
      </c>
      <c r="M543" s="78" t="s">
        <v>1324</v>
      </c>
      <c r="N543" s="78" t="s">
        <v>1324</v>
      </c>
      <c r="O543" s="78" t="s">
        <v>687</v>
      </c>
      <c r="P543" s="78" t="s">
        <v>1331</v>
      </c>
      <c r="Q543" s="78" t="s">
        <v>686</v>
      </c>
      <c r="R543" s="78">
        <v>0</v>
      </c>
      <c r="S543" s="78" t="s">
        <v>1329</v>
      </c>
      <c r="T543" s="78">
        <v>0</v>
      </c>
      <c r="U543" s="78">
        <v>3513</v>
      </c>
      <c r="V543" s="78">
        <v>75</v>
      </c>
      <c r="W543" s="78" t="s">
        <v>1337</v>
      </c>
      <c r="X543" s="78"/>
    </row>
    <row r="544" spans="1:24" ht="15" x14ac:dyDescent="0.25">
      <c r="A544" s="275" t="s">
        <v>1234</v>
      </c>
      <c r="B544" s="276">
        <v>363</v>
      </c>
      <c r="C544" s="277">
        <v>0</v>
      </c>
      <c r="D544" s="277">
        <v>0</v>
      </c>
      <c r="E544" s="277">
        <v>0</v>
      </c>
      <c r="F544" s="276"/>
      <c r="G544" s="276"/>
      <c r="H544" s="290"/>
      <c r="I544" s="291"/>
      <c r="J544" s="152"/>
      <c r="K544" s="78">
        <v>0</v>
      </c>
      <c r="L544" s="78">
        <v>0</v>
      </c>
      <c r="M544" s="78">
        <v>0</v>
      </c>
      <c r="N544" s="78">
        <v>0</v>
      </c>
      <c r="O544" s="78">
        <v>0</v>
      </c>
      <c r="P544" s="78">
        <v>0</v>
      </c>
      <c r="Q544" s="78">
        <v>0</v>
      </c>
      <c r="R544" s="78">
        <v>0</v>
      </c>
      <c r="S544" s="78">
        <v>0</v>
      </c>
      <c r="T544" s="78">
        <v>0</v>
      </c>
      <c r="U544" s="78" t="s">
        <v>1301</v>
      </c>
      <c r="V544" s="78" t="s">
        <v>1301</v>
      </c>
      <c r="W544" s="78">
        <v>0</v>
      </c>
      <c r="X544" s="78"/>
    </row>
    <row r="545" spans="1:24" ht="15" x14ac:dyDescent="0.25">
      <c r="A545" s="275" t="s">
        <v>1235</v>
      </c>
      <c r="B545" s="276">
        <v>9459</v>
      </c>
      <c r="C545" s="277">
        <v>0</v>
      </c>
      <c r="D545" s="277">
        <v>0</v>
      </c>
      <c r="E545" s="277">
        <v>0</v>
      </c>
      <c r="F545" s="276"/>
      <c r="G545" s="276"/>
      <c r="H545" s="290"/>
      <c r="I545" s="291"/>
      <c r="J545" s="78"/>
      <c r="K545" s="78"/>
      <c r="L545" s="78"/>
      <c r="M545" s="78"/>
      <c r="N545" s="78"/>
      <c r="O545" s="78"/>
      <c r="P545" s="78"/>
      <c r="Q545" s="78"/>
      <c r="R545" s="78"/>
      <c r="S545" s="78"/>
      <c r="T545" s="78"/>
      <c r="U545" s="78"/>
      <c r="V545" s="78"/>
      <c r="W545" s="78"/>
      <c r="X545" s="78"/>
    </row>
    <row r="546" spans="1:24" ht="15" x14ac:dyDescent="0.25">
      <c r="A546" s="275" t="s">
        <v>1236</v>
      </c>
      <c r="B546" s="276">
        <v>1655</v>
      </c>
      <c r="C546" s="277">
        <v>0</v>
      </c>
      <c r="D546" s="277">
        <v>0</v>
      </c>
      <c r="E546" s="277">
        <v>0</v>
      </c>
      <c r="F546" s="276"/>
      <c r="G546" s="276"/>
      <c r="H546" s="290"/>
      <c r="I546" s="291"/>
      <c r="J546" s="152"/>
      <c r="K546" s="78">
        <v>0</v>
      </c>
      <c r="L546" s="78">
        <v>0</v>
      </c>
      <c r="M546" s="78">
        <v>0</v>
      </c>
      <c r="N546" s="78">
        <v>0</v>
      </c>
      <c r="O546" s="78">
        <v>0</v>
      </c>
      <c r="P546" s="78">
        <v>0</v>
      </c>
      <c r="Q546" s="78">
        <v>0</v>
      </c>
      <c r="R546" s="78">
        <v>0</v>
      </c>
      <c r="S546" s="78" t="s">
        <v>1346</v>
      </c>
      <c r="T546" s="78">
        <v>0</v>
      </c>
      <c r="U546" s="78" t="s">
        <v>1301</v>
      </c>
      <c r="V546" s="78" t="s">
        <v>1301</v>
      </c>
      <c r="W546" s="78">
        <v>0</v>
      </c>
      <c r="X546" s="78"/>
    </row>
    <row r="547" spans="1:24" ht="15" x14ac:dyDescent="0.25">
      <c r="A547" s="275" t="s">
        <v>1238</v>
      </c>
      <c r="B547" s="276">
        <v>2807</v>
      </c>
      <c r="C547" s="277">
        <v>0</v>
      </c>
      <c r="D547" s="277">
        <v>0</v>
      </c>
      <c r="E547" s="277">
        <v>0</v>
      </c>
      <c r="F547" s="276"/>
      <c r="G547" s="276"/>
      <c r="H547" s="290"/>
      <c r="I547" s="291"/>
      <c r="J547" s="78"/>
      <c r="K547" s="78"/>
      <c r="L547" s="78"/>
      <c r="M547" s="78"/>
      <c r="N547" s="78"/>
      <c r="O547" s="78"/>
      <c r="P547" s="78"/>
      <c r="Q547" s="78"/>
      <c r="R547" s="78"/>
      <c r="S547" s="78"/>
      <c r="T547" s="78"/>
      <c r="U547" s="78"/>
      <c r="V547" s="78"/>
      <c r="W547" s="78"/>
      <c r="X547" s="78"/>
    </row>
    <row r="548" spans="1:24" ht="15" x14ac:dyDescent="0.25">
      <c r="A548" s="275" t="s">
        <v>1239</v>
      </c>
      <c r="B548" s="276">
        <v>7463</v>
      </c>
      <c r="C548" s="277">
        <v>0</v>
      </c>
      <c r="D548" s="277">
        <v>0</v>
      </c>
      <c r="E548" s="277">
        <v>0</v>
      </c>
      <c r="F548" s="276"/>
      <c r="G548" s="276"/>
      <c r="H548" s="290"/>
      <c r="I548" s="291"/>
      <c r="J548" s="78"/>
      <c r="K548" s="78"/>
      <c r="L548" s="78"/>
      <c r="M548" s="78"/>
      <c r="N548" s="78"/>
      <c r="O548" s="78"/>
      <c r="P548" s="78"/>
      <c r="Q548" s="78"/>
      <c r="R548" s="78"/>
      <c r="S548" s="78"/>
      <c r="T548" s="78"/>
      <c r="U548" s="78"/>
      <c r="V548" s="78"/>
      <c r="W548" s="78"/>
      <c r="X548" s="78"/>
    </row>
    <row r="549" spans="1:24" ht="15" x14ac:dyDescent="0.25">
      <c r="A549" s="275" t="s">
        <v>1245</v>
      </c>
      <c r="B549" s="276">
        <v>5394</v>
      </c>
      <c r="C549" s="277">
        <v>0</v>
      </c>
      <c r="D549" s="277">
        <v>0</v>
      </c>
      <c r="E549" s="277">
        <v>0</v>
      </c>
      <c r="F549" s="276"/>
      <c r="G549" s="276"/>
      <c r="H549" s="290"/>
      <c r="I549" s="291"/>
      <c r="J549" s="78"/>
      <c r="K549" s="78"/>
      <c r="L549" s="78"/>
      <c r="M549" s="78"/>
      <c r="N549" s="78"/>
      <c r="O549" s="78"/>
      <c r="P549" s="78"/>
      <c r="Q549" s="78"/>
      <c r="R549" s="78"/>
      <c r="S549" s="78"/>
      <c r="T549" s="78"/>
      <c r="U549" s="78"/>
      <c r="V549" s="78"/>
      <c r="W549" s="78"/>
      <c r="X549" s="78"/>
    </row>
    <row r="550" spans="1:24" ht="15" x14ac:dyDescent="0.25">
      <c r="A550" s="275" t="s">
        <v>1246</v>
      </c>
      <c r="B550" s="276">
        <v>590</v>
      </c>
      <c r="C550" s="277">
        <v>0</v>
      </c>
      <c r="D550" s="277">
        <v>0</v>
      </c>
      <c r="E550" s="277">
        <v>0</v>
      </c>
      <c r="F550" s="276"/>
      <c r="G550" s="276"/>
      <c r="H550" s="290"/>
      <c r="I550" s="291"/>
      <c r="J550" s="78"/>
      <c r="K550" s="78"/>
      <c r="L550" s="78"/>
      <c r="M550" s="78"/>
      <c r="N550" s="78"/>
      <c r="O550" s="78"/>
      <c r="P550" s="78"/>
      <c r="Q550" s="78"/>
      <c r="R550" s="78"/>
      <c r="S550" s="78"/>
      <c r="T550" s="78"/>
      <c r="U550" s="78"/>
      <c r="V550" s="78"/>
      <c r="W550" s="78"/>
      <c r="X550" s="78"/>
    </row>
    <row r="551" spans="1:24" ht="15" x14ac:dyDescent="0.25">
      <c r="A551" s="275" t="s">
        <v>1248</v>
      </c>
      <c r="B551" s="276">
        <v>5511</v>
      </c>
      <c r="C551" s="277">
        <v>0</v>
      </c>
      <c r="D551" s="277">
        <v>0</v>
      </c>
      <c r="E551" s="277">
        <v>0</v>
      </c>
      <c r="F551" s="276"/>
      <c r="G551" s="276"/>
      <c r="H551" s="290"/>
      <c r="I551" s="291"/>
      <c r="J551" s="152"/>
      <c r="K551" s="78">
        <v>0</v>
      </c>
      <c r="L551" s="78" t="s">
        <v>1328</v>
      </c>
      <c r="M551" s="78" t="s">
        <v>1324</v>
      </c>
      <c r="N551" s="78" t="s">
        <v>1324</v>
      </c>
      <c r="O551" s="78" t="s">
        <v>686</v>
      </c>
      <c r="P551" s="78" t="s">
        <v>1331</v>
      </c>
      <c r="Q551" s="78" t="s">
        <v>686</v>
      </c>
      <c r="R551" s="78">
        <v>0</v>
      </c>
      <c r="S551" s="78" t="s">
        <v>707</v>
      </c>
      <c r="T551" s="78">
        <v>0</v>
      </c>
      <c r="U551" s="78" t="s">
        <v>1301</v>
      </c>
      <c r="V551" s="78">
        <v>20</v>
      </c>
      <c r="W551" s="78">
        <v>0</v>
      </c>
      <c r="X551" s="78"/>
    </row>
    <row r="552" spans="1:24" ht="15" x14ac:dyDescent="0.25">
      <c r="A552" s="275" t="s">
        <v>1250</v>
      </c>
      <c r="B552" s="276">
        <v>2277</v>
      </c>
      <c r="C552" s="277">
        <v>0</v>
      </c>
      <c r="D552" s="277">
        <v>0</v>
      </c>
      <c r="E552" s="277">
        <v>0</v>
      </c>
      <c r="F552" s="276"/>
      <c r="G552" s="276"/>
      <c r="H552" s="290"/>
      <c r="I552" s="291"/>
      <c r="J552" s="78"/>
      <c r="K552" s="78"/>
      <c r="L552" s="78"/>
      <c r="M552" s="78"/>
      <c r="N552" s="78"/>
      <c r="O552" s="78"/>
      <c r="P552" s="78"/>
      <c r="Q552" s="78"/>
      <c r="R552" s="78"/>
      <c r="S552" s="78"/>
      <c r="T552" s="78"/>
      <c r="U552" s="78"/>
      <c r="V552" s="78"/>
      <c r="W552" s="78"/>
      <c r="X552" s="78"/>
    </row>
    <row r="553" spans="1:24" ht="15" x14ac:dyDescent="0.25">
      <c r="A553" s="275" t="s">
        <v>1257</v>
      </c>
      <c r="B553" s="276">
        <v>769</v>
      </c>
      <c r="C553" s="277">
        <v>0</v>
      </c>
      <c r="D553" s="277">
        <v>0</v>
      </c>
      <c r="E553" s="277">
        <v>0</v>
      </c>
      <c r="F553" s="276"/>
      <c r="G553" s="276"/>
      <c r="H553" s="290"/>
      <c r="I553" s="291"/>
      <c r="J553" s="152"/>
      <c r="K553" s="78">
        <v>0</v>
      </c>
      <c r="L553" s="78" t="s">
        <v>1352</v>
      </c>
      <c r="M553" s="78" t="s">
        <v>661</v>
      </c>
      <c r="N553" s="78">
        <v>0</v>
      </c>
      <c r="O553" s="78">
        <v>0</v>
      </c>
      <c r="P553" s="78" t="s">
        <v>707</v>
      </c>
      <c r="Q553" s="78" t="s">
        <v>687</v>
      </c>
      <c r="R553" s="78" t="s">
        <v>1336</v>
      </c>
      <c r="S553" s="78" t="s">
        <v>1329</v>
      </c>
      <c r="T553" s="78" t="s">
        <v>1359</v>
      </c>
      <c r="U553" s="78">
        <v>20</v>
      </c>
      <c r="V553" s="78" t="s">
        <v>1301</v>
      </c>
      <c r="W553" s="78" t="s">
        <v>1372</v>
      </c>
      <c r="X553" s="78"/>
    </row>
    <row r="554" spans="1:24" ht="15" x14ac:dyDescent="0.25">
      <c r="A554" s="275" t="s">
        <v>1258</v>
      </c>
      <c r="B554" s="276">
        <v>809</v>
      </c>
      <c r="C554" s="277">
        <v>0</v>
      </c>
      <c r="D554" s="277">
        <v>0</v>
      </c>
      <c r="E554" s="277">
        <v>0</v>
      </c>
      <c r="F554" s="276"/>
      <c r="G554" s="276"/>
      <c r="H554" s="290"/>
      <c r="I554" s="291"/>
      <c r="J554" s="152"/>
      <c r="K554" s="78">
        <v>0</v>
      </c>
      <c r="L554" s="78">
        <v>0</v>
      </c>
      <c r="M554" s="78">
        <v>0</v>
      </c>
      <c r="N554" s="78">
        <v>0</v>
      </c>
      <c r="O554" s="78">
        <v>0</v>
      </c>
      <c r="P554" s="78">
        <v>0</v>
      </c>
      <c r="Q554" s="78">
        <v>0</v>
      </c>
      <c r="R554" s="78">
        <v>0</v>
      </c>
      <c r="S554" s="78" t="s">
        <v>1346</v>
      </c>
      <c r="T554" s="78">
        <v>0</v>
      </c>
      <c r="U554" s="78" t="s">
        <v>1301</v>
      </c>
      <c r="V554" s="78" t="s">
        <v>1301</v>
      </c>
      <c r="W554" s="78">
        <v>0</v>
      </c>
      <c r="X554" s="78"/>
    </row>
    <row r="555" spans="1:24" ht="15" x14ac:dyDescent="0.25">
      <c r="A555" s="275" t="s">
        <v>1261</v>
      </c>
      <c r="B555" s="276">
        <v>2039</v>
      </c>
      <c r="C555" s="277">
        <v>0</v>
      </c>
      <c r="D555" s="277">
        <v>0</v>
      </c>
      <c r="E555" s="277">
        <v>0</v>
      </c>
      <c r="F555" s="276"/>
      <c r="G555" s="276"/>
      <c r="H555" s="290"/>
      <c r="I555" s="291"/>
      <c r="J555" s="78"/>
      <c r="K555" s="78"/>
      <c r="L555" s="78"/>
      <c r="M555" s="78"/>
      <c r="N555" s="78"/>
      <c r="O555" s="78"/>
      <c r="P555" s="78"/>
      <c r="Q555" s="78"/>
      <c r="R555" s="78"/>
      <c r="S555" s="78"/>
      <c r="T555" s="78"/>
      <c r="U555" s="78"/>
      <c r="V555" s="78"/>
      <c r="W555" s="78"/>
      <c r="X555" s="78"/>
    </row>
    <row r="556" spans="1:24" ht="15" x14ac:dyDescent="0.25">
      <c r="A556" s="275" t="s">
        <v>1262</v>
      </c>
      <c r="B556" s="276">
        <v>1157</v>
      </c>
      <c r="C556" s="277">
        <v>0</v>
      </c>
      <c r="D556" s="277">
        <v>0</v>
      </c>
      <c r="E556" s="277">
        <v>0</v>
      </c>
      <c r="F556" s="276"/>
      <c r="G556" s="276"/>
      <c r="H556" s="290"/>
      <c r="I556" s="291"/>
      <c r="J556" s="152"/>
      <c r="K556" s="78">
        <v>14.2</v>
      </c>
      <c r="L556" s="78" t="s">
        <v>1323</v>
      </c>
      <c r="M556" s="78" t="s">
        <v>1324</v>
      </c>
      <c r="N556" s="78" t="s">
        <v>1324</v>
      </c>
      <c r="O556" s="78" t="s">
        <v>686</v>
      </c>
      <c r="P556" s="78" t="s">
        <v>707</v>
      </c>
      <c r="Q556" s="78" t="s">
        <v>687</v>
      </c>
      <c r="R556" s="78" t="s">
        <v>1326</v>
      </c>
      <c r="S556" s="78" t="s">
        <v>1327</v>
      </c>
      <c r="T556" s="78" t="s">
        <v>1359</v>
      </c>
      <c r="U556" s="78" t="s">
        <v>1301</v>
      </c>
      <c r="V556" s="78">
        <v>36</v>
      </c>
      <c r="W556" s="78">
        <v>0</v>
      </c>
      <c r="X556" s="152"/>
    </row>
  </sheetData>
  <autoFilter ref="A4:X556">
    <sortState ref="A2:X553">
      <sortCondition descending="1" ref="X1:X553"/>
    </sortState>
  </autoFilter>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56"/>
  <sheetViews>
    <sheetView zoomScale="70" zoomScaleNormal="70" workbookViewId="0">
      <selection sqref="A1:A3"/>
    </sheetView>
  </sheetViews>
  <sheetFormatPr defaultRowHeight="12.75" x14ac:dyDescent="0.2"/>
  <cols>
    <col min="1" max="1" width="18.85546875" style="77" customWidth="1"/>
    <col min="2" max="2" width="12.5703125" style="77" customWidth="1"/>
    <col min="3" max="3" width="14.140625" style="77" customWidth="1"/>
    <col min="4" max="4" width="12.42578125" style="77" customWidth="1"/>
    <col min="5" max="6" width="12" style="77" customWidth="1"/>
    <col min="7" max="7" width="12.140625" style="77" customWidth="1"/>
    <col min="8" max="9" width="11.5703125" style="77" customWidth="1"/>
    <col min="10" max="16384" width="9.140625" style="77"/>
  </cols>
  <sheetData>
    <row r="1" spans="1:23" ht="18" x14ac:dyDescent="0.25">
      <c r="A1" s="328" t="s">
        <v>528</v>
      </c>
    </row>
    <row r="2" spans="1:23" ht="18" x14ac:dyDescent="0.25">
      <c r="A2" s="328" t="s">
        <v>1378</v>
      </c>
    </row>
    <row r="3" spans="1:23" ht="18" x14ac:dyDescent="0.25">
      <c r="A3" s="328" t="s">
        <v>1374</v>
      </c>
    </row>
    <row r="4" spans="1:23" ht="135" x14ac:dyDescent="0.25">
      <c r="A4" s="269" t="s">
        <v>661</v>
      </c>
      <c r="B4" s="270" t="s">
        <v>662</v>
      </c>
      <c r="C4" s="271" t="s">
        <v>1265</v>
      </c>
      <c r="D4" s="272" t="s">
        <v>1266</v>
      </c>
      <c r="E4" s="271" t="s">
        <v>1267</v>
      </c>
      <c r="F4" s="271" t="s">
        <v>1268</v>
      </c>
      <c r="G4" s="273" t="s">
        <v>1269</v>
      </c>
      <c r="H4" s="274" t="s">
        <v>1270</v>
      </c>
      <c r="I4" s="274" t="s">
        <v>1271</v>
      </c>
      <c r="J4" s="300" t="s">
        <v>1272</v>
      </c>
      <c r="K4" s="300" t="s">
        <v>1273</v>
      </c>
      <c r="L4" s="300" t="s">
        <v>1274</v>
      </c>
      <c r="M4" s="300" t="s">
        <v>1275</v>
      </c>
      <c r="N4" s="300" t="s">
        <v>1276</v>
      </c>
      <c r="O4" s="300" t="s">
        <v>1277</v>
      </c>
      <c r="P4" s="300" t="s">
        <v>1278</v>
      </c>
      <c r="Q4" s="300" t="s">
        <v>1279</v>
      </c>
      <c r="R4" s="300" t="s">
        <v>1278</v>
      </c>
      <c r="S4" s="300" t="s">
        <v>1280</v>
      </c>
      <c r="T4" s="300" t="s">
        <v>1278</v>
      </c>
      <c r="U4" s="300" t="s">
        <v>1281</v>
      </c>
      <c r="V4" s="300" t="s">
        <v>1278</v>
      </c>
      <c r="W4" s="300" t="s">
        <v>1282</v>
      </c>
    </row>
    <row r="5" spans="1:23" ht="15" x14ac:dyDescent="0.25">
      <c r="A5" s="275" t="s">
        <v>7</v>
      </c>
      <c r="B5" s="276">
        <v>3120</v>
      </c>
      <c r="C5" s="277">
        <v>270585.59999999998</v>
      </c>
      <c r="D5" s="277">
        <v>163.99</v>
      </c>
      <c r="E5" s="277">
        <v>28.27</v>
      </c>
      <c r="F5" s="277">
        <f t="shared" ref="F5:F10" si="0">C5/E5</f>
        <v>9571.4750619030765</v>
      </c>
      <c r="G5" s="78"/>
      <c r="H5" s="78"/>
      <c r="I5" s="278"/>
      <c r="J5" s="78"/>
      <c r="K5" s="78"/>
      <c r="L5" s="78"/>
      <c r="M5" s="78"/>
      <c r="N5" s="78"/>
      <c r="O5" s="78"/>
      <c r="P5" s="78"/>
      <c r="Q5" s="78"/>
      <c r="R5" s="78"/>
      <c r="S5" s="78"/>
      <c r="T5" s="78"/>
      <c r="U5" s="78"/>
      <c r="V5" s="78"/>
      <c r="W5" s="78"/>
    </row>
    <row r="6" spans="1:23" ht="15" x14ac:dyDescent="0.25">
      <c r="A6" s="275" t="s">
        <v>977</v>
      </c>
      <c r="B6" s="276">
        <v>15962</v>
      </c>
      <c r="C6" s="277">
        <v>913643</v>
      </c>
      <c r="D6" s="277">
        <v>155.86000000000001</v>
      </c>
      <c r="E6" s="277">
        <v>140.58000000000001</v>
      </c>
      <c r="F6" s="277">
        <f t="shared" si="0"/>
        <v>6499.0965998008242</v>
      </c>
      <c r="G6" s="78">
        <v>4202</v>
      </c>
      <c r="H6" s="78">
        <v>0</v>
      </c>
      <c r="I6" s="278"/>
      <c r="J6" s="78" t="s">
        <v>1283</v>
      </c>
      <c r="K6" s="78"/>
      <c r="L6" s="78" t="s">
        <v>686</v>
      </c>
      <c r="M6" s="78" t="s">
        <v>686</v>
      </c>
      <c r="N6" s="78" t="s">
        <v>686</v>
      </c>
      <c r="O6" s="78"/>
      <c r="P6" s="78">
        <v>0</v>
      </c>
      <c r="Q6" s="78"/>
      <c r="R6" s="78">
        <v>0</v>
      </c>
      <c r="S6" s="78" t="s">
        <v>687</v>
      </c>
      <c r="T6" s="78">
        <v>22</v>
      </c>
      <c r="U6" s="78" t="s">
        <v>687</v>
      </c>
      <c r="V6" s="78">
        <v>78</v>
      </c>
      <c r="W6" s="78"/>
    </row>
    <row r="7" spans="1:23" ht="15" x14ac:dyDescent="0.25">
      <c r="A7" s="275" t="s">
        <v>1085</v>
      </c>
      <c r="B7" s="276">
        <v>1337</v>
      </c>
      <c r="C7" s="277">
        <v>66187.199999999997</v>
      </c>
      <c r="D7" s="277">
        <v>125.12</v>
      </c>
      <c r="E7" s="277">
        <v>129.65</v>
      </c>
      <c r="F7" s="277">
        <f t="shared" si="0"/>
        <v>510.50674893945234</v>
      </c>
      <c r="G7" s="78"/>
      <c r="H7" s="78"/>
      <c r="I7" s="278"/>
      <c r="J7" s="78"/>
      <c r="K7" s="78"/>
      <c r="L7" s="78"/>
      <c r="M7" s="78"/>
      <c r="N7" s="78"/>
      <c r="O7" s="78"/>
      <c r="P7" s="78"/>
      <c r="Q7" s="78"/>
      <c r="R7" s="78"/>
      <c r="S7" s="78"/>
      <c r="T7" s="78"/>
      <c r="U7" s="78"/>
      <c r="V7" s="78"/>
      <c r="W7" s="78"/>
    </row>
    <row r="8" spans="1:23" ht="15" x14ac:dyDescent="0.25">
      <c r="A8" s="275" t="s">
        <v>1136</v>
      </c>
      <c r="B8" s="276">
        <v>4213</v>
      </c>
      <c r="C8" s="277">
        <v>150000</v>
      </c>
      <c r="D8" s="277">
        <v>107.14285714285714</v>
      </c>
      <c r="E8" s="277">
        <v>25</v>
      </c>
      <c r="F8" s="277">
        <f t="shared" si="0"/>
        <v>6000</v>
      </c>
      <c r="G8" s="78">
        <v>0</v>
      </c>
      <c r="H8" s="78">
        <v>0</v>
      </c>
      <c r="I8" s="278"/>
      <c r="J8" s="78" t="s">
        <v>1283</v>
      </c>
      <c r="K8" s="78" t="s">
        <v>687</v>
      </c>
      <c r="L8" s="78"/>
      <c r="M8" s="78"/>
      <c r="N8" s="78"/>
      <c r="O8" s="78"/>
      <c r="P8" s="78">
        <v>80</v>
      </c>
      <c r="Q8" s="78"/>
      <c r="R8" s="78">
        <v>10</v>
      </c>
      <c r="S8" s="78"/>
      <c r="T8" s="78">
        <v>10</v>
      </c>
      <c r="U8" s="78"/>
      <c r="V8" s="78">
        <v>0</v>
      </c>
      <c r="W8" s="78" t="s">
        <v>1284</v>
      </c>
    </row>
    <row r="9" spans="1:23" ht="15" x14ac:dyDescent="0.25">
      <c r="A9" s="275" t="s">
        <v>867</v>
      </c>
      <c r="B9" s="276">
        <v>2532</v>
      </c>
      <c r="C9" s="277">
        <v>85496</v>
      </c>
      <c r="D9" s="277">
        <v>104.65</v>
      </c>
      <c r="E9" s="277">
        <v>207.51</v>
      </c>
      <c r="F9" s="277">
        <f t="shared" si="0"/>
        <v>412.0090598043468</v>
      </c>
      <c r="G9" s="78">
        <v>0</v>
      </c>
      <c r="H9" s="78">
        <v>0</v>
      </c>
      <c r="I9" s="278"/>
      <c r="J9" s="78" t="s">
        <v>1285</v>
      </c>
      <c r="K9" s="78" t="s">
        <v>686</v>
      </c>
      <c r="L9" s="78"/>
      <c r="M9" s="78" t="s">
        <v>686</v>
      </c>
      <c r="N9" s="78"/>
      <c r="O9" s="78"/>
      <c r="P9" s="78">
        <v>0</v>
      </c>
      <c r="Q9" s="78"/>
      <c r="R9" s="78">
        <v>0</v>
      </c>
      <c r="S9" s="78"/>
      <c r="T9" s="78">
        <v>100</v>
      </c>
      <c r="U9" s="78"/>
      <c r="V9" s="78">
        <v>0</v>
      </c>
      <c r="W9" s="78"/>
    </row>
    <row r="10" spans="1:23" ht="15" x14ac:dyDescent="0.25">
      <c r="A10" s="275" t="s">
        <v>1145</v>
      </c>
      <c r="B10" s="276">
        <v>28094</v>
      </c>
      <c r="C10" s="277">
        <v>870190</v>
      </c>
      <c r="D10" s="277">
        <v>99.48</v>
      </c>
      <c r="E10" s="277">
        <v>118.04</v>
      </c>
      <c r="F10" s="277">
        <f t="shared" si="0"/>
        <v>7371.9925449000339</v>
      </c>
      <c r="G10" s="78">
        <v>3000</v>
      </c>
      <c r="H10" s="78">
        <v>651800</v>
      </c>
      <c r="I10" s="278">
        <f>H10/G10</f>
        <v>217.26666666666668</v>
      </c>
      <c r="J10" s="78" t="s">
        <v>1283</v>
      </c>
      <c r="K10" s="78" t="s">
        <v>686</v>
      </c>
      <c r="L10" s="78" t="s">
        <v>687</v>
      </c>
      <c r="M10" s="78" t="s">
        <v>687</v>
      </c>
      <c r="N10" s="78"/>
      <c r="O10" s="78" t="s">
        <v>687</v>
      </c>
      <c r="P10" s="78">
        <v>40</v>
      </c>
      <c r="Q10" s="78" t="s">
        <v>687</v>
      </c>
      <c r="R10" s="78">
        <v>60</v>
      </c>
      <c r="S10" s="78"/>
      <c r="T10" s="78">
        <v>0</v>
      </c>
      <c r="U10" s="78"/>
      <c r="V10" s="78">
        <v>0</v>
      </c>
      <c r="W10" s="78" t="s">
        <v>1286</v>
      </c>
    </row>
    <row r="11" spans="1:23" ht="15" x14ac:dyDescent="0.25">
      <c r="A11" s="279" t="s">
        <v>9</v>
      </c>
      <c r="B11" s="280">
        <v>9869</v>
      </c>
      <c r="C11" s="281">
        <v>440000</v>
      </c>
      <c r="D11" s="281">
        <v>94.623655913978496</v>
      </c>
      <c r="E11" s="281">
        <v>0</v>
      </c>
      <c r="F11" s="281"/>
      <c r="G11" s="282">
        <v>1500</v>
      </c>
      <c r="H11" s="282">
        <v>420000</v>
      </c>
      <c r="I11" s="283">
        <f>H11/G11</f>
        <v>280</v>
      </c>
      <c r="J11" s="282" t="s">
        <v>707</v>
      </c>
      <c r="K11" s="282" t="s">
        <v>686</v>
      </c>
      <c r="L11" s="282" t="s">
        <v>687</v>
      </c>
      <c r="M11" s="282" t="s">
        <v>687</v>
      </c>
      <c r="N11" s="282"/>
      <c r="O11" s="282" t="s">
        <v>687</v>
      </c>
      <c r="P11" s="282">
        <v>48</v>
      </c>
      <c r="Q11" s="282" t="s">
        <v>687</v>
      </c>
      <c r="R11" s="282">
        <v>50</v>
      </c>
      <c r="S11" s="282" t="s">
        <v>687</v>
      </c>
      <c r="T11" s="282">
        <v>2</v>
      </c>
      <c r="U11" s="282"/>
      <c r="V11" s="282">
        <v>0</v>
      </c>
      <c r="W11" s="282" t="s">
        <v>1286</v>
      </c>
    </row>
    <row r="12" spans="1:23" ht="15" x14ac:dyDescent="0.25">
      <c r="A12" s="275" t="s">
        <v>989</v>
      </c>
      <c r="B12" s="276">
        <v>674</v>
      </c>
      <c r="C12" s="277">
        <v>30662</v>
      </c>
      <c r="D12" s="277">
        <v>92.36</v>
      </c>
      <c r="E12" s="277">
        <v>0.17</v>
      </c>
      <c r="F12" s="277">
        <f>C12/E12</f>
        <v>180364.70588235292</v>
      </c>
      <c r="G12" s="78"/>
      <c r="H12" s="78"/>
      <c r="I12" s="278"/>
      <c r="J12" s="78"/>
      <c r="K12" s="78"/>
      <c r="L12" s="78"/>
      <c r="M12" s="78"/>
      <c r="N12" s="78"/>
      <c r="O12" s="78"/>
      <c r="P12" s="78"/>
      <c r="Q12" s="78"/>
      <c r="R12" s="78"/>
      <c r="S12" s="78"/>
      <c r="T12" s="78"/>
      <c r="U12" s="78"/>
      <c r="V12" s="78"/>
      <c r="W12" s="78"/>
    </row>
    <row r="13" spans="1:23" ht="15" x14ac:dyDescent="0.25">
      <c r="A13" s="275" t="s">
        <v>1165</v>
      </c>
      <c r="B13" s="276">
        <v>12334</v>
      </c>
      <c r="C13" s="277">
        <v>430947</v>
      </c>
      <c r="D13" s="277">
        <v>87.36</v>
      </c>
      <c r="E13" s="277">
        <v>113.39</v>
      </c>
      <c r="F13" s="277">
        <f>C13/E13</f>
        <v>3800.5732427903695</v>
      </c>
      <c r="G13" s="78">
        <v>3498</v>
      </c>
      <c r="H13" s="78">
        <v>4231140</v>
      </c>
      <c r="I13" s="278">
        <f>H13/G13</f>
        <v>1209.5883361921099</v>
      </c>
      <c r="J13" s="78"/>
      <c r="K13" s="78" t="s">
        <v>686</v>
      </c>
      <c r="L13" s="78" t="s">
        <v>686</v>
      </c>
      <c r="M13" s="78" t="s">
        <v>686</v>
      </c>
      <c r="N13" s="78" t="s">
        <v>686</v>
      </c>
      <c r="O13" s="78"/>
      <c r="P13" s="78">
        <v>0</v>
      </c>
      <c r="Q13" s="78" t="s">
        <v>687</v>
      </c>
      <c r="R13" s="78">
        <v>100</v>
      </c>
      <c r="S13" s="78"/>
      <c r="T13" s="78">
        <v>0</v>
      </c>
      <c r="U13" s="78"/>
      <c r="V13" s="78">
        <v>0</v>
      </c>
      <c r="W13" s="78" t="s">
        <v>1287</v>
      </c>
    </row>
    <row r="14" spans="1:23" ht="15" x14ac:dyDescent="0.25">
      <c r="A14" s="275" t="s">
        <v>825</v>
      </c>
      <c r="B14" s="276">
        <v>79066</v>
      </c>
      <c r="C14" s="277">
        <v>2368395</v>
      </c>
      <c r="D14" s="277">
        <v>86.52</v>
      </c>
      <c r="E14" s="277">
        <v>284.37</v>
      </c>
      <c r="F14" s="277">
        <f>C14/E14</f>
        <v>8328.5684143897033</v>
      </c>
      <c r="G14" s="78">
        <v>7553</v>
      </c>
      <c r="H14" s="78">
        <v>126318</v>
      </c>
      <c r="I14" s="278">
        <f>H14/G14</f>
        <v>16.724215543492651</v>
      </c>
      <c r="J14" s="78" t="s">
        <v>1283</v>
      </c>
      <c r="K14" s="78" t="s">
        <v>687</v>
      </c>
      <c r="L14" s="78"/>
      <c r="M14" s="78" t="s">
        <v>686</v>
      </c>
      <c r="N14" s="78" t="s">
        <v>687</v>
      </c>
      <c r="O14" s="78" t="s">
        <v>687</v>
      </c>
      <c r="P14" s="78">
        <v>60</v>
      </c>
      <c r="Q14" s="78" t="s">
        <v>687</v>
      </c>
      <c r="R14" s="78">
        <v>40</v>
      </c>
      <c r="S14" s="78"/>
      <c r="T14" s="78">
        <v>0</v>
      </c>
      <c r="U14" s="78"/>
      <c r="V14" s="78">
        <v>0</v>
      </c>
      <c r="W14" s="78" t="s">
        <v>1284</v>
      </c>
    </row>
    <row r="15" spans="1:23" ht="15" x14ac:dyDescent="0.25">
      <c r="A15" s="275" t="s">
        <v>1242</v>
      </c>
      <c r="B15" s="276">
        <v>744</v>
      </c>
      <c r="C15" s="277">
        <v>28714</v>
      </c>
      <c r="D15" s="277">
        <v>82.04</v>
      </c>
      <c r="E15" s="277">
        <v>0</v>
      </c>
      <c r="F15" s="277"/>
      <c r="G15" s="78"/>
      <c r="H15" s="78"/>
      <c r="I15" s="78"/>
      <c r="J15" s="78"/>
      <c r="K15" s="78"/>
      <c r="L15" s="78"/>
      <c r="M15" s="78"/>
      <c r="N15" s="78"/>
      <c r="O15" s="78"/>
      <c r="P15" s="78"/>
      <c r="Q15" s="78"/>
      <c r="R15" s="78"/>
      <c r="S15" s="78"/>
      <c r="T15" s="78"/>
      <c r="U15" s="78"/>
      <c r="V15" s="78"/>
      <c r="W15" s="78"/>
    </row>
    <row r="16" spans="1:23" ht="15" x14ac:dyDescent="0.25">
      <c r="A16" s="275" t="s">
        <v>808</v>
      </c>
      <c r="B16" s="276">
        <v>57233</v>
      </c>
      <c r="C16" s="277">
        <v>927388</v>
      </c>
      <c r="D16" s="277">
        <v>80.290000000000006</v>
      </c>
      <c r="E16" s="277">
        <v>439.31</v>
      </c>
      <c r="F16" s="277">
        <f>C16/E16</f>
        <v>2111.0104482028637</v>
      </c>
      <c r="G16" s="78">
        <v>2857</v>
      </c>
      <c r="H16" s="78">
        <v>1005151</v>
      </c>
      <c r="I16" s="278">
        <f>H16/G16</f>
        <v>351.82044102205111</v>
      </c>
      <c r="J16" s="78" t="s">
        <v>1283</v>
      </c>
      <c r="K16" s="78" t="s">
        <v>686</v>
      </c>
      <c r="L16" s="78" t="s">
        <v>686</v>
      </c>
      <c r="M16" s="78" t="s">
        <v>686</v>
      </c>
      <c r="N16" s="78" t="s">
        <v>687</v>
      </c>
      <c r="O16" s="78"/>
      <c r="P16" s="78">
        <v>0</v>
      </c>
      <c r="Q16" s="78"/>
      <c r="R16" s="78">
        <v>100</v>
      </c>
      <c r="S16" s="78"/>
      <c r="T16" s="78">
        <v>0</v>
      </c>
      <c r="U16" s="78"/>
      <c r="V16" s="78">
        <v>0</v>
      </c>
      <c r="W16" s="78" t="s">
        <v>1288</v>
      </c>
    </row>
    <row r="17" spans="1:23" ht="15" x14ac:dyDescent="0.25">
      <c r="A17" s="275" t="s">
        <v>828</v>
      </c>
      <c r="B17" s="276">
        <v>8165</v>
      </c>
      <c r="C17" s="277">
        <v>241538</v>
      </c>
      <c r="D17" s="277">
        <v>76.040000000000006</v>
      </c>
      <c r="E17" s="277">
        <v>79.010000000000005</v>
      </c>
      <c r="F17" s="277">
        <f>C17/E17</f>
        <v>3057.0560688520441</v>
      </c>
      <c r="G17" s="78">
        <v>1394</v>
      </c>
      <c r="H17" s="78">
        <v>0</v>
      </c>
      <c r="I17" s="278"/>
      <c r="J17" s="78" t="s">
        <v>1283</v>
      </c>
      <c r="K17" s="78" t="s">
        <v>686</v>
      </c>
      <c r="L17" s="78" t="s">
        <v>687</v>
      </c>
      <c r="M17" s="78" t="s">
        <v>687</v>
      </c>
      <c r="N17" s="78"/>
      <c r="O17" s="78" t="s">
        <v>687</v>
      </c>
      <c r="P17" s="78">
        <v>10</v>
      </c>
      <c r="Q17" s="78" t="s">
        <v>687</v>
      </c>
      <c r="R17" s="78">
        <v>90</v>
      </c>
      <c r="S17" s="78"/>
      <c r="T17" s="78">
        <v>0</v>
      </c>
      <c r="U17" s="78"/>
      <c r="V17" s="78">
        <v>0</v>
      </c>
      <c r="W17" s="78"/>
    </row>
    <row r="18" spans="1:23" ht="15" x14ac:dyDescent="0.25">
      <c r="A18" s="275" t="s">
        <v>797</v>
      </c>
      <c r="B18" s="276">
        <v>19582</v>
      </c>
      <c r="C18" s="277">
        <v>224771</v>
      </c>
      <c r="D18" s="277">
        <v>74.55</v>
      </c>
      <c r="E18" s="277">
        <v>287.43</v>
      </c>
      <c r="F18" s="277">
        <f>C18/E18</f>
        <v>782.00257453988797</v>
      </c>
      <c r="G18" s="78">
        <v>0</v>
      </c>
      <c r="H18" s="78">
        <v>0</v>
      </c>
      <c r="I18" s="278"/>
      <c r="J18" s="78" t="s">
        <v>707</v>
      </c>
      <c r="K18" s="78" t="s">
        <v>686</v>
      </c>
      <c r="L18" s="78" t="s">
        <v>686</v>
      </c>
      <c r="M18" s="78" t="s">
        <v>686</v>
      </c>
      <c r="N18" s="78" t="s">
        <v>686</v>
      </c>
      <c r="O18" s="78"/>
      <c r="P18" s="78">
        <v>0</v>
      </c>
      <c r="Q18" s="78"/>
      <c r="R18" s="78">
        <v>0</v>
      </c>
      <c r="S18" s="78"/>
      <c r="T18" s="78">
        <v>0</v>
      </c>
      <c r="U18" s="78" t="s">
        <v>687</v>
      </c>
      <c r="V18" s="78">
        <v>100</v>
      </c>
      <c r="W18" s="78"/>
    </row>
    <row r="19" spans="1:23" ht="15" x14ac:dyDescent="0.25">
      <c r="A19" s="275" t="s">
        <v>1159</v>
      </c>
      <c r="B19" s="276">
        <v>20323</v>
      </c>
      <c r="C19" s="277">
        <v>581807.73</v>
      </c>
      <c r="D19" s="277">
        <v>73.3</v>
      </c>
      <c r="E19" s="277">
        <v>59.24</v>
      </c>
      <c r="F19" s="277">
        <f>C19/E19</f>
        <v>9821.1973328831864</v>
      </c>
      <c r="G19" s="78">
        <v>8598</v>
      </c>
      <c r="H19" s="78">
        <v>533784.21</v>
      </c>
      <c r="I19" s="278">
        <f>H19/G19</f>
        <v>62.082369155617585</v>
      </c>
      <c r="J19" s="78" t="s">
        <v>1283</v>
      </c>
      <c r="K19" s="78" t="s">
        <v>686</v>
      </c>
      <c r="L19" s="78" t="s">
        <v>686</v>
      </c>
      <c r="M19" s="78" t="s">
        <v>687</v>
      </c>
      <c r="N19" s="78" t="s">
        <v>687</v>
      </c>
      <c r="O19" s="78" t="s">
        <v>687</v>
      </c>
      <c r="P19" s="78">
        <v>50</v>
      </c>
      <c r="Q19" s="78" t="s">
        <v>687</v>
      </c>
      <c r="R19" s="78">
        <v>50</v>
      </c>
      <c r="S19" s="78"/>
      <c r="T19" s="78">
        <v>0</v>
      </c>
      <c r="U19" s="78"/>
      <c r="V19" s="78">
        <v>0</v>
      </c>
      <c r="W19" s="78" t="s">
        <v>1284</v>
      </c>
    </row>
    <row r="20" spans="1:23" ht="15" x14ac:dyDescent="0.25">
      <c r="A20" s="275" t="s">
        <v>903</v>
      </c>
      <c r="B20" s="276">
        <v>36437</v>
      </c>
      <c r="C20" s="277">
        <v>1052409.6000000001</v>
      </c>
      <c r="D20" s="277">
        <v>73.226384636793767</v>
      </c>
      <c r="E20" s="277">
        <v>0</v>
      </c>
      <c r="F20" s="277"/>
      <c r="G20" s="78">
        <v>5977</v>
      </c>
      <c r="H20" s="78">
        <v>0</v>
      </c>
      <c r="I20" s="278"/>
      <c r="J20" s="78" t="s">
        <v>707</v>
      </c>
      <c r="K20" s="78" t="s">
        <v>686</v>
      </c>
      <c r="L20" s="78"/>
      <c r="M20" s="78" t="s">
        <v>687</v>
      </c>
      <c r="N20" s="78"/>
      <c r="O20" s="78" t="s">
        <v>687</v>
      </c>
      <c r="P20" s="78">
        <v>100</v>
      </c>
      <c r="Q20" s="78"/>
      <c r="R20" s="78">
        <v>0</v>
      </c>
      <c r="S20" s="78"/>
      <c r="T20" s="78">
        <v>0</v>
      </c>
      <c r="U20" s="78"/>
      <c r="V20" s="78">
        <v>0</v>
      </c>
      <c r="W20" s="78" t="s">
        <v>1286</v>
      </c>
    </row>
    <row r="21" spans="1:23" ht="15" x14ac:dyDescent="0.25">
      <c r="A21" s="275" t="s">
        <v>1037</v>
      </c>
      <c r="B21" s="276">
        <v>32711</v>
      </c>
      <c r="C21" s="277">
        <v>747060</v>
      </c>
      <c r="D21" s="277">
        <v>71.150000000000006</v>
      </c>
      <c r="E21" s="277">
        <v>136.32</v>
      </c>
      <c r="F21" s="277">
        <f>C21/E21</f>
        <v>5480.1936619718308</v>
      </c>
      <c r="G21" s="78">
        <v>4231</v>
      </c>
      <c r="H21" s="78">
        <v>611300</v>
      </c>
      <c r="I21" s="278">
        <f>H21/G21</f>
        <v>144.48121011581188</v>
      </c>
      <c r="J21" s="78" t="s">
        <v>1283</v>
      </c>
      <c r="K21" s="78" t="s">
        <v>687</v>
      </c>
      <c r="L21" s="78" t="s">
        <v>687</v>
      </c>
      <c r="M21" s="78" t="s">
        <v>687</v>
      </c>
      <c r="N21" s="78"/>
      <c r="O21" s="78" t="s">
        <v>687</v>
      </c>
      <c r="P21" s="78">
        <v>60</v>
      </c>
      <c r="Q21" s="78" t="s">
        <v>687</v>
      </c>
      <c r="R21" s="78">
        <v>40</v>
      </c>
      <c r="S21" s="78"/>
      <c r="T21" s="78">
        <v>0</v>
      </c>
      <c r="U21" s="78"/>
      <c r="V21" s="78">
        <v>0</v>
      </c>
      <c r="W21" s="78" t="s">
        <v>1284</v>
      </c>
    </row>
    <row r="22" spans="1:23" ht="15" x14ac:dyDescent="0.25">
      <c r="A22" s="275" t="s">
        <v>983</v>
      </c>
      <c r="B22" s="276">
        <v>18931</v>
      </c>
      <c r="C22" s="277">
        <v>563274</v>
      </c>
      <c r="D22" s="277">
        <v>66.267529411764713</v>
      </c>
      <c r="E22" s="277">
        <v>0</v>
      </c>
      <c r="F22" s="277"/>
      <c r="G22" s="78">
        <v>3204</v>
      </c>
      <c r="H22" s="78">
        <v>558278</v>
      </c>
      <c r="I22" s="278">
        <f>H22/G22</f>
        <v>174.24406991260923</v>
      </c>
      <c r="J22" s="78" t="s">
        <v>1283</v>
      </c>
      <c r="K22" s="78" t="s">
        <v>686</v>
      </c>
      <c r="L22" s="78" t="s">
        <v>686</v>
      </c>
      <c r="M22" s="78" t="s">
        <v>686</v>
      </c>
      <c r="N22" s="78" t="s">
        <v>687</v>
      </c>
      <c r="O22" s="78"/>
      <c r="P22" s="78">
        <v>60</v>
      </c>
      <c r="Q22" s="78"/>
      <c r="R22" s="78">
        <v>40</v>
      </c>
      <c r="S22" s="78"/>
      <c r="T22" s="78">
        <v>0</v>
      </c>
      <c r="U22" s="78"/>
      <c r="V22" s="78">
        <v>0</v>
      </c>
      <c r="W22" s="78" t="s">
        <v>1287</v>
      </c>
    </row>
    <row r="23" spans="1:23" ht="15" x14ac:dyDescent="0.25">
      <c r="A23" s="275" t="s">
        <v>1052</v>
      </c>
      <c r="B23" s="276">
        <v>29524</v>
      </c>
      <c r="C23" s="277">
        <v>786732</v>
      </c>
      <c r="D23" s="277">
        <v>65.879417183051416</v>
      </c>
      <c r="E23" s="277">
        <v>42.25</v>
      </c>
      <c r="F23" s="277">
        <f>C23/E23</f>
        <v>18620.875739644969</v>
      </c>
      <c r="G23" s="78"/>
      <c r="H23" s="78"/>
      <c r="I23" s="278"/>
      <c r="J23" s="78"/>
      <c r="K23" s="78"/>
      <c r="L23" s="78"/>
      <c r="M23" s="78"/>
      <c r="N23" s="78"/>
      <c r="O23" s="78"/>
      <c r="P23" s="78"/>
      <c r="Q23" s="78"/>
      <c r="R23" s="78"/>
      <c r="S23" s="78"/>
      <c r="T23" s="78"/>
      <c r="U23" s="78"/>
      <c r="V23" s="78"/>
      <c r="W23" s="78"/>
    </row>
    <row r="24" spans="1:23" ht="15" x14ac:dyDescent="0.25">
      <c r="A24" s="275" t="s">
        <v>895</v>
      </c>
      <c r="B24" s="276">
        <v>25745</v>
      </c>
      <c r="C24" s="277">
        <v>544618</v>
      </c>
      <c r="D24" s="277">
        <v>64.5</v>
      </c>
      <c r="E24" s="277">
        <v>228.26</v>
      </c>
      <c r="F24" s="277">
        <f>C24/E24</f>
        <v>2385.9546131604311</v>
      </c>
      <c r="G24" s="78">
        <v>1589</v>
      </c>
      <c r="H24" s="78">
        <v>503722</v>
      </c>
      <c r="I24" s="278">
        <f>H24/G24</f>
        <v>317.00566393958462</v>
      </c>
      <c r="J24" s="78" t="s">
        <v>1283</v>
      </c>
      <c r="K24" s="78" t="s">
        <v>686</v>
      </c>
      <c r="L24" s="78" t="s">
        <v>686</v>
      </c>
      <c r="M24" s="78" t="s">
        <v>686</v>
      </c>
      <c r="N24" s="78" t="s">
        <v>686</v>
      </c>
      <c r="O24" s="78" t="s">
        <v>687</v>
      </c>
      <c r="P24" s="78">
        <v>10</v>
      </c>
      <c r="Q24" s="78" t="s">
        <v>687</v>
      </c>
      <c r="R24" s="78">
        <v>90</v>
      </c>
      <c r="S24" s="78"/>
      <c r="T24" s="78">
        <v>0</v>
      </c>
      <c r="U24" s="78"/>
      <c r="V24" s="78">
        <v>0</v>
      </c>
      <c r="W24" s="78" t="s">
        <v>1289</v>
      </c>
    </row>
    <row r="25" spans="1:23" ht="15" x14ac:dyDescent="0.25">
      <c r="A25" s="275" t="s">
        <v>1236</v>
      </c>
      <c r="B25" s="276">
        <v>1655</v>
      </c>
      <c r="C25" s="277">
        <v>44440.94</v>
      </c>
      <c r="D25" s="277">
        <v>63.58</v>
      </c>
      <c r="E25" s="277">
        <v>634.87</v>
      </c>
      <c r="F25" s="277">
        <f>C25/E25</f>
        <v>70.000063005024657</v>
      </c>
      <c r="G25" s="78">
        <v>75</v>
      </c>
      <c r="H25" s="78">
        <v>63584</v>
      </c>
      <c r="I25" s="278">
        <f>H25/G25</f>
        <v>847.78666666666663</v>
      </c>
      <c r="J25" s="78" t="s">
        <v>1283</v>
      </c>
      <c r="K25" s="78" t="s">
        <v>687</v>
      </c>
      <c r="L25" s="78"/>
      <c r="M25" s="78" t="s">
        <v>687</v>
      </c>
      <c r="N25" s="78"/>
      <c r="O25" s="78" t="s">
        <v>687</v>
      </c>
      <c r="P25" s="78">
        <v>50</v>
      </c>
      <c r="Q25" s="78" t="s">
        <v>687</v>
      </c>
      <c r="R25" s="78">
        <v>50</v>
      </c>
      <c r="S25" s="78"/>
      <c r="T25" s="78">
        <v>0</v>
      </c>
      <c r="U25" s="78"/>
      <c r="V25" s="78">
        <v>0</v>
      </c>
      <c r="W25" s="78" t="s">
        <v>1284</v>
      </c>
    </row>
    <row r="26" spans="1:23" ht="15" x14ac:dyDescent="0.25">
      <c r="A26" s="275" t="s">
        <v>956</v>
      </c>
      <c r="B26" s="276">
        <v>23123</v>
      </c>
      <c r="C26" s="277">
        <v>407996.18</v>
      </c>
      <c r="D26" s="277">
        <v>63.57061078217513</v>
      </c>
      <c r="E26" s="277">
        <v>151.66</v>
      </c>
      <c r="F26" s="277">
        <f>C26/E26</f>
        <v>2690.2029539759988</v>
      </c>
      <c r="G26" s="78">
        <v>2745.21</v>
      </c>
      <c r="H26" s="78">
        <v>26000</v>
      </c>
      <c r="I26" s="278">
        <f>H26/G26</f>
        <v>9.471042288203817</v>
      </c>
      <c r="J26" s="78" t="s">
        <v>1283</v>
      </c>
      <c r="K26" s="78" t="s">
        <v>686</v>
      </c>
      <c r="L26" s="78" t="s">
        <v>687</v>
      </c>
      <c r="M26" s="78" t="s">
        <v>687</v>
      </c>
      <c r="N26" s="78"/>
      <c r="O26" s="78"/>
      <c r="P26" s="78">
        <v>0</v>
      </c>
      <c r="Q26" s="78" t="s">
        <v>687</v>
      </c>
      <c r="R26" s="78">
        <v>100</v>
      </c>
      <c r="S26" s="78"/>
      <c r="T26" s="78">
        <v>0</v>
      </c>
      <c r="U26" s="78"/>
      <c r="V26" s="78">
        <v>0</v>
      </c>
      <c r="W26" s="78" t="s">
        <v>1290</v>
      </c>
    </row>
    <row r="27" spans="1:23" ht="15" x14ac:dyDescent="0.25">
      <c r="A27" s="275" t="s">
        <v>798</v>
      </c>
      <c r="B27" s="276">
        <v>2205</v>
      </c>
      <c r="C27" s="277">
        <v>82000</v>
      </c>
      <c r="D27" s="277">
        <v>63</v>
      </c>
      <c r="E27" s="277">
        <v>0</v>
      </c>
      <c r="F27" s="277"/>
      <c r="G27" s="78"/>
      <c r="H27" s="78"/>
      <c r="I27" s="78"/>
      <c r="J27" s="78"/>
      <c r="K27" s="78"/>
      <c r="L27" s="78"/>
      <c r="M27" s="78"/>
      <c r="N27" s="78"/>
      <c r="O27" s="78"/>
      <c r="P27" s="78"/>
      <c r="Q27" s="78"/>
      <c r="R27" s="78"/>
      <c r="S27" s="78"/>
      <c r="T27" s="78"/>
      <c r="U27" s="78"/>
      <c r="V27" s="78"/>
      <c r="W27" s="78"/>
    </row>
    <row r="28" spans="1:23" ht="15" x14ac:dyDescent="0.25">
      <c r="A28" s="275" t="s">
        <v>1118</v>
      </c>
      <c r="B28" s="276">
        <v>15754</v>
      </c>
      <c r="C28" s="277">
        <v>379982.57</v>
      </c>
      <c r="D28" s="277">
        <v>61.29</v>
      </c>
      <c r="E28" s="277">
        <v>72.39</v>
      </c>
      <c r="F28" s="277">
        <f t="shared" ref="F28:F38" si="1">C28/E28</f>
        <v>5249.1030529078598</v>
      </c>
      <c r="G28" s="78">
        <v>6716</v>
      </c>
      <c r="H28" s="78">
        <v>382775.09</v>
      </c>
      <c r="I28" s="278">
        <f>H28/G28</f>
        <v>56.994504169148307</v>
      </c>
      <c r="J28" s="78" t="s">
        <v>1283</v>
      </c>
      <c r="K28" s="78" t="s">
        <v>686</v>
      </c>
      <c r="L28" s="78" t="s">
        <v>687</v>
      </c>
      <c r="M28" s="78" t="s">
        <v>687</v>
      </c>
      <c r="N28" s="78"/>
      <c r="O28" s="78" t="s">
        <v>687</v>
      </c>
      <c r="P28" s="78">
        <v>20</v>
      </c>
      <c r="Q28" s="78" t="s">
        <v>687</v>
      </c>
      <c r="R28" s="78">
        <v>80</v>
      </c>
      <c r="S28" s="78"/>
      <c r="T28" s="78">
        <v>0</v>
      </c>
      <c r="U28" s="78"/>
      <c r="V28" s="78">
        <v>0</v>
      </c>
      <c r="W28" s="78" t="s">
        <v>1291</v>
      </c>
    </row>
    <row r="29" spans="1:23" ht="15" x14ac:dyDescent="0.25">
      <c r="A29" s="275" t="s">
        <v>911</v>
      </c>
      <c r="B29" s="276">
        <v>269666</v>
      </c>
      <c r="C29" s="277">
        <v>4590075.4400000004</v>
      </c>
      <c r="D29" s="277">
        <v>59.79463602730447</v>
      </c>
      <c r="E29" s="277">
        <v>217.57</v>
      </c>
      <c r="F29" s="277">
        <f t="shared" si="1"/>
        <v>21097.005285655196</v>
      </c>
      <c r="G29" s="78"/>
      <c r="H29" s="78"/>
      <c r="I29" s="278"/>
      <c r="J29" s="78"/>
      <c r="K29" s="78"/>
      <c r="L29" s="78"/>
      <c r="M29" s="78"/>
      <c r="N29" s="78"/>
      <c r="O29" s="78"/>
      <c r="P29" s="78"/>
      <c r="Q29" s="78"/>
      <c r="R29" s="78"/>
      <c r="S29" s="78"/>
      <c r="T29" s="78"/>
      <c r="U29" s="78"/>
      <c r="V29" s="78"/>
      <c r="W29" s="78"/>
    </row>
    <row r="30" spans="1:23" ht="15" x14ac:dyDescent="0.25">
      <c r="A30" s="275" t="s">
        <v>1008</v>
      </c>
      <c r="B30" s="276">
        <v>27198</v>
      </c>
      <c r="C30" s="277">
        <v>509020</v>
      </c>
      <c r="D30" s="277">
        <v>58.87</v>
      </c>
      <c r="E30" s="277">
        <v>193.01</v>
      </c>
      <c r="F30" s="277">
        <f t="shared" si="1"/>
        <v>2637.2726801720119</v>
      </c>
      <c r="G30" s="78">
        <v>2951</v>
      </c>
      <c r="H30" s="78">
        <v>0</v>
      </c>
      <c r="I30" s="278"/>
      <c r="J30" s="78" t="s">
        <v>1283</v>
      </c>
      <c r="K30" s="78" t="s">
        <v>686</v>
      </c>
      <c r="L30" s="78" t="s">
        <v>686</v>
      </c>
      <c r="M30" s="78" t="s">
        <v>686</v>
      </c>
      <c r="N30" s="78" t="s">
        <v>686</v>
      </c>
      <c r="O30" s="78" t="s">
        <v>687</v>
      </c>
      <c r="P30" s="78">
        <v>100</v>
      </c>
      <c r="Q30" s="78"/>
      <c r="R30" s="78">
        <v>0</v>
      </c>
      <c r="S30" s="78"/>
      <c r="T30" s="78">
        <v>0</v>
      </c>
      <c r="U30" s="78"/>
      <c r="V30" s="78">
        <v>0</v>
      </c>
      <c r="W30" s="78" t="s">
        <v>1292</v>
      </c>
    </row>
    <row r="31" spans="1:23" ht="15" x14ac:dyDescent="0.25">
      <c r="A31" s="275" t="s">
        <v>1255</v>
      </c>
      <c r="B31" s="276">
        <v>229617</v>
      </c>
      <c r="C31" s="277">
        <v>4432528.8600000003</v>
      </c>
      <c r="D31" s="277">
        <v>58.27367558897771</v>
      </c>
      <c r="E31" s="277">
        <v>114.21</v>
      </c>
      <c r="F31" s="277">
        <f t="shared" si="1"/>
        <v>38810.339374835836</v>
      </c>
      <c r="G31" s="78">
        <v>0</v>
      </c>
      <c r="H31" s="78">
        <v>600000</v>
      </c>
      <c r="I31" s="278"/>
      <c r="J31" s="78" t="s">
        <v>707</v>
      </c>
      <c r="K31" s="78" t="s">
        <v>686</v>
      </c>
      <c r="L31" s="78" t="s">
        <v>687</v>
      </c>
      <c r="M31" s="78" t="s">
        <v>686</v>
      </c>
      <c r="N31" s="78" t="s">
        <v>686</v>
      </c>
      <c r="O31" s="78" t="s">
        <v>687</v>
      </c>
      <c r="P31" s="78">
        <v>100</v>
      </c>
      <c r="Q31" s="78" t="s">
        <v>687</v>
      </c>
      <c r="R31" s="78">
        <v>0</v>
      </c>
      <c r="S31" s="78"/>
      <c r="T31" s="78">
        <v>0</v>
      </c>
      <c r="U31" s="78"/>
      <c r="V31" s="78">
        <v>0</v>
      </c>
      <c r="W31" s="78" t="s">
        <v>1293</v>
      </c>
    </row>
    <row r="32" spans="1:23" ht="15" x14ac:dyDescent="0.25">
      <c r="A32" s="275" t="s">
        <v>713</v>
      </c>
      <c r="B32" s="276">
        <v>37476</v>
      </c>
      <c r="C32" s="277">
        <v>646153</v>
      </c>
      <c r="D32" s="277">
        <v>57.41</v>
      </c>
      <c r="E32" s="277">
        <v>124.79</v>
      </c>
      <c r="F32" s="277">
        <f t="shared" si="1"/>
        <v>5177.9229104896222</v>
      </c>
      <c r="G32" s="78">
        <v>5046.93</v>
      </c>
      <c r="H32" s="78">
        <v>679417</v>
      </c>
      <c r="I32" s="278">
        <f>H32/G32</f>
        <v>134.61985801269284</v>
      </c>
      <c r="J32" s="78" t="s">
        <v>1283</v>
      </c>
      <c r="K32" s="78" t="s">
        <v>687</v>
      </c>
      <c r="L32" s="78"/>
      <c r="M32" s="78" t="s">
        <v>686</v>
      </c>
      <c r="N32" s="78" t="s">
        <v>687</v>
      </c>
      <c r="O32" s="78"/>
      <c r="P32" s="78">
        <v>0</v>
      </c>
      <c r="Q32" s="78" t="s">
        <v>687</v>
      </c>
      <c r="R32" s="78">
        <v>100</v>
      </c>
      <c r="S32" s="78"/>
      <c r="T32" s="78">
        <v>0</v>
      </c>
      <c r="U32" s="78"/>
      <c r="V32" s="78">
        <v>0</v>
      </c>
      <c r="W32" s="78" t="s">
        <v>1291</v>
      </c>
    </row>
    <row r="33" spans="1:23" ht="15" x14ac:dyDescent="0.25">
      <c r="A33" s="275" t="s">
        <v>1044</v>
      </c>
      <c r="B33" s="276">
        <v>13656</v>
      </c>
      <c r="C33" s="277">
        <v>256393.61</v>
      </c>
      <c r="D33" s="277">
        <v>55.15</v>
      </c>
      <c r="E33" s="277">
        <v>369.19</v>
      </c>
      <c r="F33" s="277">
        <f t="shared" si="1"/>
        <v>694.47604214632031</v>
      </c>
      <c r="G33" s="78">
        <v>721.4</v>
      </c>
      <c r="H33" s="78">
        <v>233486.24</v>
      </c>
      <c r="I33" s="278">
        <f>H33/G33</f>
        <v>323.65711117271968</v>
      </c>
      <c r="J33" s="78" t="s">
        <v>1283</v>
      </c>
      <c r="K33" s="78" t="s">
        <v>686</v>
      </c>
      <c r="L33" s="78" t="s">
        <v>686</v>
      </c>
      <c r="M33" s="78" t="s">
        <v>686</v>
      </c>
      <c r="N33" s="78" t="s">
        <v>686</v>
      </c>
      <c r="O33" s="78" t="s">
        <v>687</v>
      </c>
      <c r="P33" s="78">
        <v>20</v>
      </c>
      <c r="Q33" s="78" t="s">
        <v>687</v>
      </c>
      <c r="R33" s="78">
        <v>60</v>
      </c>
      <c r="S33" s="78" t="s">
        <v>687</v>
      </c>
      <c r="T33" s="78">
        <v>20</v>
      </c>
      <c r="U33" s="78" t="s">
        <v>687</v>
      </c>
      <c r="V33" s="78">
        <v>0</v>
      </c>
      <c r="W33" s="78" t="s">
        <v>1287</v>
      </c>
    </row>
    <row r="34" spans="1:23" ht="15" x14ac:dyDescent="0.25">
      <c r="A34" s="275" t="s">
        <v>1039</v>
      </c>
      <c r="B34" s="276">
        <v>16918</v>
      </c>
      <c r="C34" s="277">
        <v>433323</v>
      </c>
      <c r="D34" s="277">
        <v>54.7</v>
      </c>
      <c r="E34" s="277">
        <v>154.32</v>
      </c>
      <c r="F34" s="277">
        <f t="shared" si="1"/>
        <v>2807.9510108864697</v>
      </c>
      <c r="G34" s="78">
        <v>2515</v>
      </c>
      <c r="H34" s="78">
        <v>427035</v>
      </c>
      <c r="I34" s="278">
        <f>H34/G34</f>
        <v>169.7952286282306</v>
      </c>
      <c r="J34" s="78" t="s">
        <v>1283</v>
      </c>
      <c r="K34" s="78" t="s">
        <v>686</v>
      </c>
      <c r="L34" s="78" t="s">
        <v>686</v>
      </c>
      <c r="M34" s="78" t="s">
        <v>686</v>
      </c>
      <c r="N34" s="78" t="s">
        <v>687</v>
      </c>
      <c r="O34" s="78" t="s">
        <v>687</v>
      </c>
      <c r="P34" s="78">
        <v>60</v>
      </c>
      <c r="Q34" s="78" t="s">
        <v>687</v>
      </c>
      <c r="R34" s="78">
        <v>36</v>
      </c>
      <c r="S34" s="78" t="s">
        <v>687</v>
      </c>
      <c r="T34" s="78">
        <v>4</v>
      </c>
      <c r="U34" s="78"/>
      <c r="V34" s="78">
        <v>0</v>
      </c>
      <c r="W34" s="78" t="s">
        <v>1294</v>
      </c>
    </row>
    <row r="35" spans="1:23" ht="15" x14ac:dyDescent="0.25">
      <c r="A35" s="275" t="s">
        <v>1249</v>
      </c>
      <c r="B35" s="276">
        <v>106476</v>
      </c>
      <c r="C35" s="277">
        <v>1495632</v>
      </c>
      <c r="D35" s="277">
        <v>54.2</v>
      </c>
      <c r="E35" s="277">
        <v>126.51</v>
      </c>
      <c r="F35" s="277">
        <f t="shared" si="1"/>
        <v>11822.243300924827</v>
      </c>
      <c r="G35" s="78"/>
      <c r="H35" s="78"/>
      <c r="I35" s="278"/>
      <c r="J35" s="78"/>
      <c r="K35" s="78"/>
      <c r="L35" s="78"/>
      <c r="M35" s="78"/>
      <c r="N35" s="78"/>
      <c r="O35" s="78"/>
      <c r="P35" s="78"/>
      <c r="Q35" s="78"/>
      <c r="R35" s="78"/>
      <c r="S35" s="78"/>
      <c r="T35" s="78"/>
      <c r="U35" s="78"/>
      <c r="V35" s="78"/>
      <c r="W35" s="78"/>
    </row>
    <row r="36" spans="1:23" ht="15" x14ac:dyDescent="0.25">
      <c r="A36" s="275" t="s">
        <v>944</v>
      </c>
      <c r="B36" s="276">
        <v>46773</v>
      </c>
      <c r="C36" s="277">
        <v>836000</v>
      </c>
      <c r="D36" s="277">
        <v>52.91</v>
      </c>
      <c r="E36" s="277">
        <v>78.87</v>
      </c>
      <c r="F36" s="277">
        <f t="shared" si="1"/>
        <v>10599.721059972106</v>
      </c>
      <c r="G36" s="78"/>
      <c r="H36" s="78"/>
      <c r="I36" s="278"/>
      <c r="J36" s="78"/>
      <c r="K36" s="78"/>
      <c r="L36" s="78"/>
      <c r="M36" s="78"/>
      <c r="N36" s="78"/>
      <c r="O36" s="78"/>
      <c r="P36" s="78"/>
      <c r="Q36" s="78"/>
      <c r="R36" s="78"/>
      <c r="S36" s="78"/>
      <c r="T36" s="78"/>
      <c r="U36" s="78"/>
      <c r="V36" s="78"/>
      <c r="W36" s="78"/>
    </row>
    <row r="37" spans="1:23" ht="15" x14ac:dyDescent="0.25">
      <c r="A37" s="275" t="s">
        <v>1108</v>
      </c>
      <c r="B37" s="276">
        <v>3428</v>
      </c>
      <c r="C37" s="277">
        <v>70000</v>
      </c>
      <c r="D37" s="277">
        <v>52.24</v>
      </c>
      <c r="E37" s="277">
        <v>233.33</v>
      </c>
      <c r="F37" s="277">
        <f t="shared" si="1"/>
        <v>300.00428577551105</v>
      </c>
      <c r="G37" s="78">
        <v>0</v>
      </c>
      <c r="H37" s="78">
        <v>20000</v>
      </c>
      <c r="I37" s="278"/>
      <c r="J37" s="78" t="s">
        <v>1283</v>
      </c>
      <c r="K37" s="78" t="s">
        <v>686</v>
      </c>
      <c r="L37" s="78" t="s">
        <v>687</v>
      </c>
      <c r="M37" s="78" t="s">
        <v>686</v>
      </c>
      <c r="N37" s="78" t="s">
        <v>686</v>
      </c>
      <c r="O37" s="78"/>
      <c r="P37" s="78">
        <v>0</v>
      </c>
      <c r="Q37" s="78" t="s">
        <v>687</v>
      </c>
      <c r="R37" s="78">
        <v>100</v>
      </c>
      <c r="S37" s="78"/>
      <c r="T37" s="78">
        <v>0</v>
      </c>
      <c r="U37" s="78"/>
      <c r="V37" s="78">
        <v>0</v>
      </c>
      <c r="W37" s="78"/>
    </row>
    <row r="38" spans="1:23" ht="15" x14ac:dyDescent="0.25">
      <c r="A38" s="275" t="s">
        <v>831</v>
      </c>
      <c r="B38" s="276">
        <v>24866</v>
      </c>
      <c r="C38" s="277">
        <v>434947.72</v>
      </c>
      <c r="D38" s="277">
        <v>51.48</v>
      </c>
      <c r="E38" s="277">
        <v>46.55</v>
      </c>
      <c r="F38" s="277">
        <f t="shared" si="1"/>
        <v>9343.6674543501613</v>
      </c>
      <c r="G38" s="78">
        <v>0</v>
      </c>
      <c r="H38" s="78">
        <v>434465.46</v>
      </c>
      <c r="I38" s="278"/>
      <c r="J38" s="78" t="s">
        <v>1283</v>
      </c>
      <c r="K38" s="78" t="s">
        <v>686</v>
      </c>
      <c r="L38" s="78" t="s">
        <v>686</v>
      </c>
      <c r="M38" s="78" t="s">
        <v>686</v>
      </c>
      <c r="N38" s="78" t="s">
        <v>686</v>
      </c>
      <c r="O38" s="78"/>
      <c r="P38" s="78">
        <v>0</v>
      </c>
      <c r="Q38" s="78"/>
      <c r="R38" s="78">
        <v>0</v>
      </c>
      <c r="S38" s="78" t="s">
        <v>687</v>
      </c>
      <c r="T38" s="78">
        <v>100</v>
      </c>
      <c r="U38" s="78"/>
      <c r="V38" s="78">
        <v>0</v>
      </c>
      <c r="W38" s="78"/>
    </row>
    <row r="39" spans="1:23" ht="15" x14ac:dyDescent="0.25">
      <c r="A39" s="275" t="s">
        <v>1001</v>
      </c>
      <c r="B39" s="276">
        <v>1434</v>
      </c>
      <c r="C39" s="277">
        <v>40177.839999999997</v>
      </c>
      <c r="D39" s="277">
        <v>50.858025316455695</v>
      </c>
      <c r="E39" s="277">
        <v>0</v>
      </c>
      <c r="F39" s="277"/>
      <c r="G39" s="78">
        <v>0</v>
      </c>
      <c r="H39" s="78">
        <v>41000</v>
      </c>
      <c r="I39" s="278"/>
      <c r="J39" s="78" t="s">
        <v>1285</v>
      </c>
      <c r="K39" s="78"/>
      <c r="L39" s="78"/>
      <c r="M39" s="78"/>
      <c r="N39" s="78"/>
      <c r="O39" s="78"/>
      <c r="P39" s="78"/>
      <c r="Q39" s="78"/>
      <c r="R39" s="78"/>
      <c r="S39" s="78"/>
      <c r="T39" s="78"/>
      <c r="U39" s="78"/>
      <c r="V39" s="78"/>
      <c r="W39" s="78"/>
    </row>
    <row r="40" spans="1:23" ht="15" x14ac:dyDescent="0.25">
      <c r="A40" s="275" t="s">
        <v>913</v>
      </c>
      <c r="B40" s="276">
        <v>2617</v>
      </c>
      <c r="C40" s="277">
        <v>53268</v>
      </c>
      <c r="D40" s="277">
        <v>49.74</v>
      </c>
      <c r="E40" s="277">
        <v>326.39999999999998</v>
      </c>
      <c r="F40" s="277">
        <f>C40/E40</f>
        <v>163.19852941176472</v>
      </c>
      <c r="G40" s="78"/>
      <c r="H40" s="78"/>
      <c r="I40" s="278"/>
      <c r="J40" s="78"/>
      <c r="K40" s="78"/>
      <c r="L40" s="78"/>
      <c r="M40" s="78"/>
      <c r="N40" s="78"/>
      <c r="O40" s="78"/>
      <c r="P40" s="78"/>
      <c r="Q40" s="78"/>
      <c r="R40" s="78"/>
      <c r="S40" s="78"/>
      <c r="T40" s="78"/>
      <c r="U40" s="78"/>
      <c r="V40" s="78"/>
      <c r="W40" s="78"/>
    </row>
    <row r="41" spans="1:23" ht="15" x14ac:dyDescent="0.25">
      <c r="A41" s="275" t="s">
        <v>772</v>
      </c>
      <c r="B41" s="276">
        <v>17122</v>
      </c>
      <c r="C41" s="277">
        <v>123444</v>
      </c>
      <c r="D41" s="277">
        <v>49.53</v>
      </c>
      <c r="E41" s="277">
        <v>57.95</v>
      </c>
      <c r="F41" s="277">
        <f>C41/E41</f>
        <v>2130.181190681622</v>
      </c>
      <c r="G41" s="78">
        <v>548</v>
      </c>
      <c r="H41" s="78">
        <v>20866</v>
      </c>
      <c r="I41" s="278">
        <f>H41/G41</f>
        <v>38.076642335766422</v>
      </c>
      <c r="J41" s="78" t="s">
        <v>1285</v>
      </c>
      <c r="K41" s="78" t="s">
        <v>686</v>
      </c>
      <c r="L41" s="78" t="s">
        <v>686</v>
      </c>
      <c r="M41" s="78" t="s">
        <v>686</v>
      </c>
      <c r="N41" s="78" t="s">
        <v>686</v>
      </c>
      <c r="O41" s="78" t="s">
        <v>687</v>
      </c>
      <c r="P41" s="78">
        <v>11</v>
      </c>
      <c r="Q41" s="78" t="s">
        <v>687</v>
      </c>
      <c r="R41" s="78">
        <v>89</v>
      </c>
      <c r="S41" s="78"/>
      <c r="T41" s="78">
        <v>0</v>
      </c>
      <c r="U41" s="78"/>
      <c r="V41" s="78">
        <v>0</v>
      </c>
      <c r="W41" s="78"/>
    </row>
    <row r="42" spans="1:23" ht="15" x14ac:dyDescent="0.25">
      <c r="A42" s="275" t="s">
        <v>1208</v>
      </c>
      <c r="B42" s="276">
        <v>2383</v>
      </c>
      <c r="C42" s="277">
        <v>53530</v>
      </c>
      <c r="D42" s="277">
        <v>49.52</v>
      </c>
      <c r="E42" s="277">
        <v>585.99</v>
      </c>
      <c r="F42" s="277">
        <f>C42/E42</f>
        <v>91.349681735183196</v>
      </c>
      <c r="G42" s="78">
        <v>0</v>
      </c>
      <c r="H42" s="78">
        <v>53509</v>
      </c>
      <c r="I42" s="278"/>
      <c r="J42" s="78" t="s">
        <v>707</v>
      </c>
      <c r="K42" s="78" t="s">
        <v>687</v>
      </c>
      <c r="L42" s="78"/>
      <c r="M42" s="78" t="s">
        <v>686</v>
      </c>
      <c r="N42" s="78" t="s">
        <v>687</v>
      </c>
      <c r="O42" s="78"/>
      <c r="P42" s="78">
        <v>0</v>
      </c>
      <c r="Q42" s="78"/>
      <c r="R42" s="78">
        <v>0</v>
      </c>
      <c r="S42" s="78" t="s">
        <v>687</v>
      </c>
      <c r="T42" s="78">
        <v>100</v>
      </c>
      <c r="U42" s="78"/>
      <c r="V42" s="78">
        <v>0</v>
      </c>
      <c r="W42" s="78"/>
    </row>
    <row r="43" spans="1:23" ht="15" x14ac:dyDescent="0.25">
      <c r="A43" s="275" t="s">
        <v>1141</v>
      </c>
      <c r="B43" s="276">
        <v>33662</v>
      </c>
      <c r="C43" s="277">
        <v>538105</v>
      </c>
      <c r="D43" s="277">
        <v>48.05</v>
      </c>
      <c r="E43" s="277">
        <v>0</v>
      </c>
      <c r="F43" s="277"/>
      <c r="G43" s="78">
        <v>19400</v>
      </c>
      <c r="H43" s="78">
        <v>630000</v>
      </c>
      <c r="I43" s="278">
        <f>H43/G43</f>
        <v>32.47422680412371</v>
      </c>
      <c r="J43" s="78" t="s">
        <v>1283</v>
      </c>
      <c r="K43" s="78" t="s">
        <v>687</v>
      </c>
      <c r="L43" s="78"/>
      <c r="M43" s="78" t="s">
        <v>687</v>
      </c>
      <c r="N43" s="78"/>
      <c r="O43" s="78"/>
      <c r="P43" s="78">
        <v>0</v>
      </c>
      <c r="Q43" s="78" t="s">
        <v>687</v>
      </c>
      <c r="R43" s="78">
        <v>100</v>
      </c>
      <c r="S43" s="78"/>
      <c r="T43" s="78">
        <v>0</v>
      </c>
      <c r="U43" s="78"/>
      <c r="V43" s="78">
        <v>0</v>
      </c>
      <c r="W43" s="78" t="s">
        <v>1291</v>
      </c>
    </row>
    <row r="44" spans="1:23" ht="15" x14ac:dyDescent="0.25">
      <c r="A44" s="275" t="s">
        <v>161</v>
      </c>
      <c r="B44" s="276">
        <v>1119</v>
      </c>
      <c r="C44" s="277">
        <v>8880</v>
      </c>
      <c r="D44" s="277">
        <v>48</v>
      </c>
      <c r="E44" s="277">
        <v>86.8</v>
      </c>
      <c r="F44" s="277">
        <f t="shared" ref="F44:F70" si="2">C44/E44</f>
        <v>102.30414746543779</v>
      </c>
      <c r="G44" s="78"/>
      <c r="H44" s="78"/>
      <c r="I44" s="278"/>
      <c r="J44" s="78"/>
      <c r="K44" s="78"/>
      <c r="L44" s="78"/>
      <c r="M44" s="78"/>
      <c r="N44" s="78"/>
      <c r="O44" s="78"/>
      <c r="P44" s="78"/>
      <c r="Q44" s="78"/>
      <c r="R44" s="78"/>
      <c r="S44" s="78"/>
      <c r="T44" s="78"/>
      <c r="U44" s="78"/>
      <c r="V44" s="78"/>
      <c r="W44" s="78"/>
    </row>
    <row r="45" spans="1:23" ht="15" x14ac:dyDescent="0.25">
      <c r="A45" s="275" t="s">
        <v>817</v>
      </c>
      <c r="B45" s="276">
        <v>18627</v>
      </c>
      <c r="C45" s="277">
        <v>211777</v>
      </c>
      <c r="D45" s="277">
        <v>47.7</v>
      </c>
      <c r="E45" s="277">
        <v>54.14</v>
      </c>
      <c r="F45" s="277">
        <f t="shared" si="2"/>
        <v>3911.6549685999262</v>
      </c>
      <c r="G45" s="78">
        <v>4363</v>
      </c>
      <c r="H45" s="78">
        <v>142190</v>
      </c>
      <c r="I45" s="278">
        <f>H45/G45</f>
        <v>32.589961035984416</v>
      </c>
      <c r="J45" s="78" t="s">
        <v>707</v>
      </c>
      <c r="K45" s="78" t="s">
        <v>686</v>
      </c>
      <c r="L45" s="78"/>
      <c r="M45" s="78" t="s">
        <v>687</v>
      </c>
      <c r="N45" s="78"/>
      <c r="O45" s="78"/>
      <c r="P45" s="78">
        <v>0</v>
      </c>
      <c r="Q45" s="78" t="s">
        <v>687</v>
      </c>
      <c r="R45" s="78">
        <v>90</v>
      </c>
      <c r="S45" s="78"/>
      <c r="T45" s="78">
        <v>0</v>
      </c>
      <c r="U45" s="78" t="s">
        <v>687</v>
      </c>
      <c r="V45" s="78">
        <v>10</v>
      </c>
      <c r="W45" s="78" t="s">
        <v>1291</v>
      </c>
    </row>
    <row r="46" spans="1:23" ht="15" x14ac:dyDescent="0.25">
      <c r="A46" s="275" t="s">
        <v>935</v>
      </c>
      <c r="B46" s="276">
        <v>348</v>
      </c>
      <c r="C46" s="277">
        <v>7200</v>
      </c>
      <c r="D46" s="277">
        <v>46.75</v>
      </c>
      <c r="E46" s="277">
        <v>180</v>
      </c>
      <c r="F46" s="277">
        <f t="shared" si="2"/>
        <v>40</v>
      </c>
      <c r="G46" s="78"/>
      <c r="H46" s="78"/>
      <c r="I46" s="278"/>
      <c r="J46" s="78"/>
      <c r="K46" s="78"/>
      <c r="L46" s="78"/>
      <c r="M46" s="78"/>
      <c r="N46" s="78"/>
      <c r="O46" s="78"/>
      <c r="P46" s="78"/>
      <c r="Q46" s="78"/>
      <c r="R46" s="78"/>
      <c r="S46" s="78"/>
      <c r="T46" s="78"/>
      <c r="U46" s="78"/>
      <c r="V46" s="78"/>
      <c r="W46" s="78"/>
    </row>
    <row r="47" spans="1:23" ht="15" x14ac:dyDescent="0.25">
      <c r="A47" s="275" t="s">
        <v>858</v>
      </c>
      <c r="B47" s="276">
        <v>18683</v>
      </c>
      <c r="C47" s="277">
        <v>323675</v>
      </c>
      <c r="D47" s="277">
        <v>46.598761877339477</v>
      </c>
      <c r="E47" s="277">
        <v>97.88</v>
      </c>
      <c r="F47" s="277">
        <f t="shared" si="2"/>
        <v>3306.8553330608911</v>
      </c>
      <c r="G47" s="78">
        <v>3000</v>
      </c>
      <c r="H47" s="78">
        <v>368000</v>
      </c>
      <c r="I47" s="278">
        <f>H47/G47</f>
        <v>122.66666666666667</v>
      </c>
      <c r="J47" s="78" t="s">
        <v>1283</v>
      </c>
      <c r="K47" s="78" t="s">
        <v>686</v>
      </c>
      <c r="L47" s="78" t="s">
        <v>686</v>
      </c>
      <c r="M47" s="78" t="s">
        <v>686</v>
      </c>
      <c r="N47" s="78" t="s">
        <v>687</v>
      </c>
      <c r="O47" s="78"/>
      <c r="P47" s="78">
        <v>0</v>
      </c>
      <c r="Q47" s="78"/>
      <c r="R47" s="78">
        <v>0</v>
      </c>
      <c r="S47" s="78" t="s">
        <v>687</v>
      </c>
      <c r="T47" s="78">
        <v>100</v>
      </c>
      <c r="U47" s="78"/>
      <c r="V47" s="78">
        <v>0</v>
      </c>
      <c r="W47" s="78" t="s">
        <v>1291</v>
      </c>
    </row>
    <row r="48" spans="1:23" ht="15" x14ac:dyDescent="0.25">
      <c r="A48" s="275" t="s">
        <v>948</v>
      </c>
      <c r="B48" s="276">
        <v>3382</v>
      </c>
      <c r="C48" s="277">
        <v>59837.55</v>
      </c>
      <c r="D48" s="277">
        <v>45.64</v>
      </c>
      <c r="E48" s="277">
        <v>69.62</v>
      </c>
      <c r="F48" s="277">
        <f t="shared" si="2"/>
        <v>859.48793450157996</v>
      </c>
      <c r="G48" s="78"/>
      <c r="H48" s="78"/>
      <c r="I48" s="278"/>
      <c r="J48" s="78"/>
      <c r="K48" s="78"/>
      <c r="L48" s="78"/>
      <c r="M48" s="78"/>
      <c r="N48" s="78"/>
      <c r="O48" s="78"/>
      <c r="P48" s="78"/>
      <c r="Q48" s="78"/>
      <c r="R48" s="78"/>
      <c r="S48" s="78"/>
      <c r="T48" s="78"/>
      <c r="U48" s="78"/>
      <c r="V48" s="78"/>
      <c r="W48" s="78"/>
    </row>
    <row r="49" spans="1:23" ht="15" x14ac:dyDescent="0.25">
      <c r="A49" s="275" t="s">
        <v>245</v>
      </c>
      <c r="B49" s="276">
        <v>49167</v>
      </c>
      <c r="C49" s="277">
        <v>832518</v>
      </c>
      <c r="D49" s="277">
        <v>41.84</v>
      </c>
      <c r="E49" s="277">
        <v>107.74</v>
      </c>
      <c r="F49" s="277">
        <f t="shared" si="2"/>
        <v>7727.1022832745502</v>
      </c>
      <c r="G49" s="78">
        <v>0</v>
      </c>
      <c r="H49" s="78">
        <v>0</v>
      </c>
      <c r="I49" s="278"/>
      <c r="J49" s="78" t="s">
        <v>1283</v>
      </c>
      <c r="K49" s="78" t="s">
        <v>686</v>
      </c>
      <c r="L49" s="78" t="s">
        <v>686</v>
      </c>
      <c r="M49" s="78" t="s">
        <v>686</v>
      </c>
      <c r="N49" s="78" t="s">
        <v>686</v>
      </c>
      <c r="O49" s="78"/>
      <c r="P49" s="78">
        <v>0</v>
      </c>
      <c r="Q49" s="78"/>
      <c r="R49" s="78">
        <v>0</v>
      </c>
      <c r="S49" s="78" t="s">
        <v>687</v>
      </c>
      <c r="T49" s="78">
        <v>100</v>
      </c>
      <c r="U49" s="78"/>
      <c r="V49" s="78">
        <v>0</v>
      </c>
      <c r="W49" s="78"/>
    </row>
    <row r="50" spans="1:23" ht="15" x14ac:dyDescent="0.25">
      <c r="A50" s="275" t="s">
        <v>1196</v>
      </c>
      <c r="B50" s="276">
        <v>2511</v>
      </c>
      <c r="C50" s="277">
        <v>43588</v>
      </c>
      <c r="D50" s="277">
        <v>41.16</v>
      </c>
      <c r="E50" s="277">
        <v>43.37</v>
      </c>
      <c r="F50" s="277">
        <f t="shared" si="2"/>
        <v>1005.0265160249021</v>
      </c>
      <c r="G50" s="78"/>
      <c r="H50" s="78"/>
      <c r="I50" s="278"/>
      <c r="J50" s="78"/>
      <c r="K50" s="78"/>
      <c r="L50" s="78"/>
      <c r="M50" s="78"/>
      <c r="N50" s="78"/>
      <c r="O50" s="78"/>
      <c r="P50" s="78"/>
      <c r="Q50" s="78"/>
      <c r="R50" s="78"/>
      <c r="S50" s="78"/>
      <c r="T50" s="78"/>
      <c r="U50" s="78"/>
      <c r="V50" s="78"/>
      <c r="W50" s="78"/>
    </row>
    <row r="51" spans="1:23" ht="15" x14ac:dyDescent="0.25">
      <c r="A51" s="275" t="s">
        <v>1011</v>
      </c>
      <c r="B51" s="276">
        <v>2478</v>
      </c>
      <c r="C51" s="277">
        <v>46885</v>
      </c>
      <c r="D51" s="277">
        <v>39.799999999999997</v>
      </c>
      <c r="E51" s="277">
        <v>78.27</v>
      </c>
      <c r="F51" s="277">
        <f t="shared" si="2"/>
        <v>599.01622588475789</v>
      </c>
      <c r="G51" s="78"/>
      <c r="H51" s="78"/>
      <c r="I51" s="278"/>
      <c r="J51" s="78"/>
      <c r="K51" s="78"/>
      <c r="L51" s="78"/>
      <c r="M51" s="78"/>
      <c r="N51" s="78"/>
      <c r="O51" s="78"/>
      <c r="P51" s="78"/>
      <c r="Q51" s="78"/>
      <c r="R51" s="78"/>
      <c r="S51" s="78"/>
      <c r="T51" s="78"/>
      <c r="U51" s="78"/>
      <c r="V51" s="78"/>
      <c r="W51" s="78"/>
    </row>
    <row r="52" spans="1:23" ht="15" x14ac:dyDescent="0.25">
      <c r="A52" s="275" t="s">
        <v>1166</v>
      </c>
      <c r="B52" s="276">
        <v>2714</v>
      </c>
      <c r="C52" s="277">
        <v>95000</v>
      </c>
      <c r="D52" s="277">
        <v>39.665970772442591</v>
      </c>
      <c r="E52" s="277">
        <v>253.34</v>
      </c>
      <c r="F52" s="277">
        <f t="shared" si="2"/>
        <v>374.99013183863582</v>
      </c>
      <c r="G52" s="78">
        <v>144</v>
      </c>
      <c r="H52" s="78">
        <v>110000</v>
      </c>
      <c r="I52" s="278">
        <f>H52/G52</f>
        <v>763.88888888888891</v>
      </c>
      <c r="J52" s="78" t="s">
        <v>707</v>
      </c>
      <c r="K52" s="78" t="s">
        <v>687</v>
      </c>
      <c r="L52" s="78"/>
      <c r="M52" s="78" t="s">
        <v>687</v>
      </c>
      <c r="N52" s="78"/>
      <c r="O52" s="78"/>
      <c r="P52" s="78">
        <v>0</v>
      </c>
      <c r="Q52" s="78" t="s">
        <v>687</v>
      </c>
      <c r="R52" s="78">
        <v>100</v>
      </c>
      <c r="S52" s="78"/>
      <c r="T52" s="78">
        <v>0</v>
      </c>
      <c r="U52" s="78"/>
      <c r="V52" s="78">
        <v>0</v>
      </c>
      <c r="W52" s="78" t="s">
        <v>1284</v>
      </c>
    </row>
    <row r="53" spans="1:23" ht="15" x14ac:dyDescent="0.25">
      <c r="A53" s="275" t="s">
        <v>952</v>
      </c>
      <c r="B53" s="276">
        <v>42625</v>
      </c>
      <c r="C53" s="277">
        <v>652966</v>
      </c>
      <c r="D53" s="277">
        <v>38.65</v>
      </c>
      <c r="E53" s="277">
        <v>186.56</v>
      </c>
      <c r="F53" s="277">
        <f t="shared" si="2"/>
        <v>3500.0321612349912</v>
      </c>
      <c r="G53" s="78"/>
      <c r="H53" s="78"/>
      <c r="I53" s="278"/>
      <c r="J53" s="78"/>
      <c r="K53" s="78"/>
      <c r="L53" s="78"/>
      <c r="M53" s="78"/>
      <c r="N53" s="78"/>
      <c r="O53" s="78"/>
      <c r="P53" s="78"/>
      <c r="Q53" s="78"/>
      <c r="R53" s="78"/>
      <c r="S53" s="78"/>
      <c r="T53" s="78"/>
      <c r="U53" s="78"/>
      <c r="V53" s="78"/>
      <c r="W53" s="78"/>
    </row>
    <row r="54" spans="1:23" ht="15" x14ac:dyDescent="0.25">
      <c r="A54" s="275" t="s">
        <v>1131</v>
      </c>
      <c r="B54" s="276">
        <v>8362</v>
      </c>
      <c r="C54" s="277">
        <v>127385</v>
      </c>
      <c r="D54" s="277">
        <v>37.92</v>
      </c>
      <c r="E54" s="277">
        <v>181.98</v>
      </c>
      <c r="F54" s="277">
        <f t="shared" si="2"/>
        <v>699.99450489064736</v>
      </c>
      <c r="G54" s="78"/>
      <c r="H54" s="78"/>
      <c r="I54" s="278"/>
      <c r="J54" s="78"/>
      <c r="K54" s="78"/>
      <c r="L54" s="78"/>
      <c r="M54" s="78"/>
      <c r="N54" s="78"/>
      <c r="O54" s="78"/>
      <c r="P54" s="78"/>
      <c r="Q54" s="78"/>
      <c r="R54" s="78"/>
      <c r="S54" s="78"/>
      <c r="T54" s="78"/>
      <c r="U54" s="78"/>
      <c r="V54" s="78"/>
      <c r="W54" s="78"/>
    </row>
    <row r="55" spans="1:23" ht="15" x14ac:dyDescent="0.25">
      <c r="A55" s="275" t="s">
        <v>5</v>
      </c>
      <c r="B55" s="276">
        <v>7848</v>
      </c>
      <c r="C55" s="277">
        <v>150352</v>
      </c>
      <c r="D55" s="277">
        <v>37</v>
      </c>
      <c r="E55" s="277">
        <v>20</v>
      </c>
      <c r="F55" s="277">
        <f t="shared" si="2"/>
        <v>7517.6</v>
      </c>
      <c r="G55" s="78"/>
      <c r="H55" s="78"/>
      <c r="I55" s="278"/>
      <c r="J55" s="78"/>
      <c r="K55" s="78"/>
      <c r="L55" s="78"/>
      <c r="M55" s="78"/>
      <c r="N55" s="78"/>
      <c r="O55" s="78"/>
      <c r="P55" s="78"/>
      <c r="Q55" s="78"/>
      <c r="R55" s="78"/>
      <c r="S55" s="78"/>
      <c r="T55" s="78"/>
      <c r="U55" s="78"/>
      <c r="V55" s="78"/>
      <c r="W55" s="78"/>
    </row>
    <row r="56" spans="1:23" ht="15" x14ac:dyDescent="0.25">
      <c r="A56" s="275" t="s">
        <v>1213</v>
      </c>
      <c r="B56" s="276">
        <v>4490</v>
      </c>
      <c r="C56" s="277">
        <v>51143</v>
      </c>
      <c r="D56" s="277">
        <v>36.53</v>
      </c>
      <c r="E56" s="277">
        <v>159.82</v>
      </c>
      <c r="F56" s="277">
        <f t="shared" si="2"/>
        <v>320.00375422350146</v>
      </c>
      <c r="G56" s="78">
        <v>0</v>
      </c>
      <c r="H56" s="78">
        <v>15000</v>
      </c>
      <c r="I56" s="278"/>
      <c r="J56" s="78" t="s">
        <v>1285</v>
      </c>
      <c r="K56" s="78" t="s">
        <v>686</v>
      </c>
      <c r="L56" s="78" t="s">
        <v>687</v>
      </c>
      <c r="M56" s="78" t="s">
        <v>687</v>
      </c>
      <c r="N56" s="78"/>
      <c r="O56" s="78"/>
      <c r="P56" s="78">
        <v>0</v>
      </c>
      <c r="Q56" s="78" t="s">
        <v>687</v>
      </c>
      <c r="R56" s="78">
        <v>100</v>
      </c>
      <c r="S56" s="78"/>
      <c r="T56" s="78">
        <v>0</v>
      </c>
      <c r="U56" s="78"/>
      <c r="V56" s="78">
        <v>0</v>
      </c>
      <c r="W56" s="78" t="s">
        <v>1291</v>
      </c>
    </row>
    <row r="57" spans="1:23" ht="15" x14ac:dyDescent="0.25">
      <c r="A57" s="275" t="s">
        <v>846</v>
      </c>
      <c r="B57" s="276">
        <v>1858</v>
      </c>
      <c r="C57" s="277">
        <v>25000</v>
      </c>
      <c r="D57" s="277">
        <v>35.71</v>
      </c>
      <c r="E57" s="277">
        <v>62.5</v>
      </c>
      <c r="F57" s="277">
        <f t="shared" si="2"/>
        <v>400</v>
      </c>
      <c r="G57" s="78"/>
      <c r="H57" s="78"/>
      <c r="I57" s="278"/>
      <c r="J57" s="78"/>
      <c r="K57" s="78"/>
      <c r="L57" s="78"/>
      <c r="M57" s="78"/>
      <c r="N57" s="78"/>
      <c r="O57" s="78"/>
      <c r="P57" s="78"/>
      <c r="Q57" s="78"/>
      <c r="R57" s="78"/>
      <c r="S57" s="78"/>
      <c r="T57" s="78"/>
      <c r="U57" s="78"/>
      <c r="V57" s="78"/>
      <c r="W57" s="78"/>
    </row>
    <row r="58" spans="1:23" ht="15" x14ac:dyDescent="0.25">
      <c r="A58" s="275" t="s">
        <v>943</v>
      </c>
      <c r="B58" s="276">
        <v>3776</v>
      </c>
      <c r="C58" s="277">
        <v>55000</v>
      </c>
      <c r="D58" s="277">
        <v>35.19</v>
      </c>
      <c r="E58" s="277">
        <v>146.66999999999999</v>
      </c>
      <c r="F58" s="277">
        <f t="shared" si="2"/>
        <v>374.99147746642126</v>
      </c>
      <c r="G58" s="78">
        <v>2.99</v>
      </c>
      <c r="H58" s="78">
        <v>0</v>
      </c>
      <c r="I58" s="278"/>
      <c r="J58" s="78" t="s">
        <v>1295</v>
      </c>
      <c r="K58" s="78" t="s">
        <v>686</v>
      </c>
      <c r="L58" s="78"/>
      <c r="M58" s="78" t="s">
        <v>686</v>
      </c>
      <c r="N58" s="78" t="s">
        <v>686</v>
      </c>
      <c r="O58" s="78"/>
      <c r="P58" s="78">
        <v>0</v>
      </c>
      <c r="Q58" s="78" t="s">
        <v>687</v>
      </c>
      <c r="R58" s="78">
        <v>60</v>
      </c>
      <c r="S58" s="78"/>
      <c r="T58" s="78">
        <v>0</v>
      </c>
      <c r="U58" s="78" t="s">
        <v>687</v>
      </c>
      <c r="V58" s="78">
        <v>40</v>
      </c>
      <c r="W58" s="78" t="s">
        <v>1284</v>
      </c>
    </row>
    <row r="59" spans="1:23" ht="15" x14ac:dyDescent="0.25">
      <c r="A59" s="275" t="s">
        <v>1065</v>
      </c>
      <c r="B59" s="276">
        <v>6783</v>
      </c>
      <c r="C59" s="277">
        <v>275000</v>
      </c>
      <c r="D59" s="277">
        <v>34.85</v>
      </c>
      <c r="E59" s="277">
        <v>119.57</v>
      </c>
      <c r="F59" s="277">
        <f t="shared" si="2"/>
        <v>2299.9080036798528</v>
      </c>
      <c r="G59" s="78">
        <v>0</v>
      </c>
      <c r="H59" s="78">
        <v>50000</v>
      </c>
      <c r="I59" s="278"/>
      <c r="J59" s="78" t="s">
        <v>707</v>
      </c>
      <c r="K59" s="78" t="s">
        <v>686</v>
      </c>
      <c r="L59" s="78" t="s">
        <v>687</v>
      </c>
      <c r="M59" s="78" t="s">
        <v>687</v>
      </c>
      <c r="N59" s="78"/>
      <c r="O59" s="78" t="s">
        <v>687</v>
      </c>
      <c r="P59" s="78">
        <v>75</v>
      </c>
      <c r="Q59" s="78" t="s">
        <v>687</v>
      </c>
      <c r="R59" s="78">
        <v>25</v>
      </c>
      <c r="S59" s="78"/>
      <c r="T59" s="78">
        <v>0</v>
      </c>
      <c r="U59" s="78"/>
      <c r="V59" s="78">
        <v>0</v>
      </c>
      <c r="W59" s="78" t="s">
        <v>1284</v>
      </c>
    </row>
    <row r="60" spans="1:23" ht="15" x14ac:dyDescent="0.25">
      <c r="A60" s="275" t="s">
        <v>909</v>
      </c>
      <c r="B60" s="276">
        <v>2100</v>
      </c>
      <c r="C60" s="277">
        <v>19877.59</v>
      </c>
      <c r="D60" s="277">
        <v>34.270000000000003</v>
      </c>
      <c r="E60" s="277">
        <v>375.9</v>
      </c>
      <c r="F60" s="277">
        <f t="shared" si="2"/>
        <v>52.879994679436024</v>
      </c>
      <c r="G60" s="78"/>
      <c r="H60" s="78"/>
      <c r="I60" s="278"/>
      <c r="J60" s="78"/>
      <c r="K60" s="78"/>
      <c r="L60" s="78"/>
      <c r="M60" s="78"/>
      <c r="N60" s="78"/>
      <c r="O60" s="78"/>
      <c r="P60" s="78"/>
      <c r="Q60" s="78"/>
      <c r="R60" s="78"/>
      <c r="S60" s="78"/>
      <c r="T60" s="78"/>
      <c r="U60" s="78"/>
      <c r="V60" s="78"/>
      <c r="W60" s="78"/>
    </row>
    <row r="61" spans="1:23" ht="15" x14ac:dyDescent="0.25">
      <c r="A61" s="275" t="s">
        <v>816</v>
      </c>
      <c r="B61" s="276">
        <v>16116</v>
      </c>
      <c r="C61" s="277">
        <v>195484</v>
      </c>
      <c r="D61" s="277">
        <v>33.909999999999997</v>
      </c>
      <c r="E61" s="277">
        <v>304.56</v>
      </c>
      <c r="F61" s="277">
        <f t="shared" si="2"/>
        <v>641.85710533228269</v>
      </c>
      <c r="G61" s="78">
        <v>594</v>
      </c>
      <c r="H61" s="78">
        <v>0</v>
      </c>
      <c r="I61" s="278"/>
      <c r="J61" s="78" t="s">
        <v>1283</v>
      </c>
      <c r="K61" s="78" t="s">
        <v>686</v>
      </c>
      <c r="L61" s="78"/>
      <c r="M61" s="78" t="s">
        <v>686</v>
      </c>
      <c r="N61" s="78" t="s">
        <v>686</v>
      </c>
      <c r="O61" s="78"/>
      <c r="P61" s="78">
        <v>0</v>
      </c>
      <c r="Q61" s="78"/>
      <c r="R61" s="78">
        <v>0</v>
      </c>
      <c r="S61" s="78" t="s">
        <v>687</v>
      </c>
      <c r="T61" s="78">
        <v>100</v>
      </c>
      <c r="U61" s="78"/>
      <c r="V61" s="78">
        <v>0</v>
      </c>
      <c r="W61" s="78"/>
    </row>
    <row r="62" spans="1:23" ht="15" x14ac:dyDescent="0.25">
      <c r="A62" s="275" t="s">
        <v>3</v>
      </c>
      <c r="B62" s="276">
        <v>83393</v>
      </c>
      <c r="C62" s="277">
        <v>977004</v>
      </c>
      <c r="D62" s="277">
        <v>33.520000000000003</v>
      </c>
      <c r="E62" s="277">
        <v>74.739999999999995</v>
      </c>
      <c r="F62" s="277">
        <f t="shared" si="2"/>
        <v>13072.036392828473</v>
      </c>
      <c r="G62" s="78"/>
      <c r="H62" s="78"/>
      <c r="I62" s="278"/>
      <c r="J62" s="78"/>
      <c r="K62" s="78"/>
      <c r="L62" s="78"/>
      <c r="M62" s="78"/>
      <c r="N62" s="78"/>
      <c r="O62" s="78"/>
      <c r="P62" s="78"/>
      <c r="Q62" s="78"/>
      <c r="R62" s="78"/>
      <c r="S62" s="78"/>
      <c r="T62" s="78"/>
      <c r="U62" s="78"/>
      <c r="V62" s="78"/>
      <c r="W62" s="78"/>
    </row>
    <row r="63" spans="1:23" ht="15" x14ac:dyDescent="0.25">
      <c r="A63" s="275" t="s">
        <v>1198</v>
      </c>
      <c r="B63" s="276">
        <v>11415</v>
      </c>
      <c r="C63" s="277">
        <v>136655</v>
      </c>
      <c r="D63" s="277">
        <v>33.5</v>
      </c>
      <c r="E63" s="277">
        <v>124.23</v>
      </c>
      <c r="F63" s="277">
        <f t="shared" si="2"/>
        <v>1100.0160991708926</v>
      </c>
      <c r="G63" s="78">
        <v>1100</v>
      </c>
      <c r="H63" s="78">
        <v>137628</v>
      </c>
      <c r="I63" s="278">
        <f>H63/G63</f>
        <v>125.11636363636363</v>
      </c>
      <c r="J63" s="78" t="s">
        <v>1283</v>
      </c>
      <c r="K63" s="78" t="s">
        <v>686</v>
      </c>
      <c r="L63" s="78" t="s">
        <v>687</v>
      </c>
      <c r="M63" s="78" t="s">
        <v>687</v>
      </c>
      <c r="N63" s="78"/>
      <c r="O63" s="78" t="s">
        <v>687</v>
      </c>
      <c r="P63" s="78">
        <v>10</v>
      </c>
      <c r="Q63" s="78" t="s">
        <v>687</v>
      </c>
      <c r="R63" s="78">
        <v>90</v>
      </c>
      <c r="S63" s="78"/>
      <c r="T63" s="78">
        <v>0</v>
      </c>
      <c r="U63" s="78"/>
      <c r="V63" s="78">
        <v>0</v>
      </c>
      <c r="W63" s="78" t="s">
        <v>1284</v>
      </c>
    </row>
    <row r="64" spans="1:23" ht="15" x14ac:dyDescent="0.25">
      <c r="A64" s="275" t="s">
        <v>809</v>
      </c>
      <c r="B64" s="276">
        <v>731424</v>
      </c>
      <c r="C64" s="277">
        <v>7592111</v>
      </c>
      <c r="D64" s="277">
        <v>32.520000000000003</v>
      </c>
      <c r="E64" s="277">
        <v>136.41999999999999</v>
      </c>
      <c r="F64" s="277">
        <f t="shared" si="2"/>
        <v>55652.477642574406</v>
      </c>
      <c r="G64" s="78">
        <v>54322</v>
      </c>
      <c r="H64" s="78">
        <v>6872891</v>
      </c>
      <c r="I64" s="278">
        <f>H64/G64</f>
        <v>126.52131732999521</v>
      </c>
      <c r="J64" s="78" t="s">
        <v>1283</v>
      </c>
      <c r="K64" s="78" t="s">
        <v>686</v>
      </c>
      <c r="L64" s="78" t="s">
        <v>686</v>
      </c>
      <c r="M64" s="78" t="s">
        <v>686</v>
      </c>
      <c r="N64" s="78" t="s">
        <v>686</v>
      </c>
      <c r="O64" s="78" t="s">
        <v>687</v>
      </c>
      <c r="P64" s="78">
        <v>35</v>
      </c>
      <c r="Q64" s="78" t="s">
        <v>687</v>
      </c>
      <c r="R64" s="78">
        <v>65</v>
      </c>
      <c r="S64" s="78"/>
      <c r="T64" s="78">
        <v>0</v>
      </c>
      <c r="U64" s="78"/>
      <c r="V64" s="78">
        <v>0</v>
      </c>
      <c r="W64" s="78" t="s">
        <v>1288</v>
      </c>
    </row>
    <row r="65" spans="1:23" ht="15" x14ac:dyDescent="0.25">
      <c r="A65" s="275" t="s">
        <v>833</v>
      </c>
      <c r="B65" s="276">
        <v>4165</v>
      </c>
      <c r="C65" s="277">
        <v>56550</v>
      </c>
      <c r="D65" s="277">
        <v>32.31</v>
      </c>
      <c r="E65" s="277">
        <v>205.64</v>
      </c>
      <c r="F65" s="277">
        <f t="shared" si="2"/>
        <v>274.99513713285353</v>
      </c>
      <c r="G65" s="78"/>
      <c r="H65" s="78"/>
      <c r="I65" s="278"/>
      <c r="J65" s="78"/>
      <c r="K65" s="78"/>
      <c r="L65" s="78"/>
      <c r="M65" s="78"/>
      <c r="N65" s="78"/>
      <c r="O65" s="78"/>
      <c r="P65" s="78"/>
      <c r="Q65" s="78"/>
      <c r="R65" s="78"/>
      <c r="S65" s="78"/>
      <c r="T65" s="78"/>
      <c r="U65" s="78"/>
      <c r="V65" s="78"/>
      <c r="W65" s="78"/>
    </row>
    <row r="66" spans="1:23" ht="15" x14ac:dyDescent="0.25">
      <c r="A66" s="275" t="s">
        <v>6</v>
      </c>
      <c r="B66" s="276">
        <v>723</v>
      </c>
      <c r="C66" s="277">
        <v>18701.46</v>
      </c>
      <c r="D66" s="277">
        <v>28.25</v>
      </c>
      <c r="E66" s="277">
        <v>9.26</v>
      </c>
      <c r="F66" s="277">
        <f t="shared" si="2"/>
        <v>2019.5961123110151</v>
      </c>
      <c r="G66" s="78">
        <v>1040</v>
      </c>
      <c r="H66" s="78">
        <v>18704.07</v>
      </c>
      <c r="I66" s="278">
        <f>H66/G66</f>
        <v>17.984682692307693</v>
      </c>
      <c r="J66" s="78" t="s">
        <v>1283</v>
      </c>
      <c r="K66" s="78" t="s">
        <v>687</v>
      </c>
      <c r="L66" s="78"/>
      <c r="M66" s="78" t="s">
        <v>687</v>
      </c>
      <c r="N66" s="78"/>
      <c r="O66" s="78"/>
      <c r="P66" s="78">
        <v>0</v>
      </c>
      <c r="Q66" s="78" t="s">
        <v>687</v>
      </c>
      <c r="R66" s="78">
        <v>95</v>
      </c>
      <c r="S66" s="78" t="s">
        <v>687</v>
      </c>
      <c r="T66" s="78">
        <v>5</v>
      </c>
      <c r="U66" s="78"/>
      <c r="V66" s="78">
        <v>0</v>
      </c>
      <c r="W66" s="78" t="s">
        <v>1284</v>
      </c>
    </row>
    <row r="67" spans="1:23" ht="15" x14ac:dyDescent="0.25">
      <c r="A67" s="275" t="s">
        <v>8</v>
      </c>
      <c r="B67" s="276">
        <v>6123</v>
      </c>
      <c r="C67" s="277">
        <v>55742.05</v>
      </c>
      <c r="D67" s="277">
        <v>27.87</v>
      </c>
      <c r="E67" s="277">
        <v>253.37</v>
      </c>
      <c r="F67" s="277">
        <f t="shared" si="2"/>
        <v>220.00256541816316</v>
      </c>
      <c r="G67" s="78"/>
      <c r="H67" s="78"/>
      <c r="I67" s="278"/>
      <c r="J67" s="78"/>
      <c r="K67" s="78"/>
      <c r="L67" s="78"/>
      <c r="M67" s="78"/>
      <c r="N67" s="78"/>
      <c r="O67" s="78"/>
      <c r="P67" s="78"/>
      <c r="Q67" s="78"/>
      <c r="R67" s="78"/>
      <c r="S67" s="78"/>
      <c r="T67" s="78"/>
      <c r="U67" s="78"/>
      <c r="V67" s="78"/>
      <c r="W67" s="78"/>
    </row>
    <row r="68" spans="1:23" ht="15" x14ac:dyDescent="0.25">
      <c r="A68" s="275" t="s">
        <v>971</v>
      </c>
      <c r="B68" s="276">
        <v>1480</v>
      </c>
      <c r="C68" s="277">
        <v>24175.79</v>
      </c>
      <c r="D68" s="277">
        <v>27.35</v>
      </c>
      <c r="E68" s="277">
        <v>56.76</v>
      </c>
      <c r="F68" s="277">
        <f t="shared" si="2"/>
        <v>425.93005637773081</v>
      </c>
      <c r="G68" s="78">
        <v>0</v>
      </c>
      <c r="H68" s="78">
        <v>13000</v>
      </c>
      <c r="I68" s="278"/>
      <c r="J68" s="78" t="s">
        <v>707</v>
      </c>
      <c r="K68" s="78" t="s">
        <v>686</v>
      </c>
      <c r="L68" s="78" t="s">
        <v>686</v>
      </c>
      <c r="M68" s="78" t="s">
        <v>686</v>
      </c>
      <c r="N68" s="78" t="s">
        <v>686</v>
      </c>
      <c r="O68" s="78"/>
      <c r="P68" s="78">
        <v>0</v>
      </c>
      <c r="Q68" s="78"/>
      <c r="R68" s="78">
        <v>0</v>
      </c>
      <c r="S68" s="78" t="s">
        <v>687</v>
      </c>
      <c r="T68" s="78">
        <v>100</v>
      </c>
      <c r="U68" s="78"/>
      <c r="V68" s="78">
        <v>0</v>
      </c>
      <c r="W68" s="78"/>
    </row>
    <row r="69" spans="1:23" ht="15" x14ac:dyDescent="0.25">
      <c r="A69" s="275" t="s">
        <v>799</v>
      </c>
      <c r="B69" s="276">
        <v>135234</v>
      </c>
      <c r="C69" s="277">
        <v>1153805.02</v>
      </c>
      <c r="D69" s="277">
        <v>27.01</v>
      </c>
      <c r="E69" s="277">
        <v>56.57</v>
      </c>
      <c r="F69" s="277">
        <f t="shared" si="2"/>
        <v>20396.058334806436</v>
      </c>
      <c r="G69" s="78">
        <v>18000</v>
      </c>
      <c r="H69" s="78">
        <v>178283</v>
      </c>
      <c r="I69" s="278">
        <f>H69/G69</f>
        <v>9.9046111111111106</v>
      </c>
      <c r="J69" s="78" t="s">
        <v>1283</v>
      </c>
      <c r="K69" s="78" t="s">
        <v>686</v>
      </c>
      <c r="L69" s="78"/>
      <c r="M69" s="78" t="s">
        <v>686</v>
      </c>
      <c r="N69" s="78" t="s">
        <v>686</v>
      </c>
      <c r="O69" s="78" t="s">
        <v>687</v>
      </c>
      <c r="P69" s="78">
        <v>100</v>
      </c>
      <c r="Q69" s="78"/>
      <c r="R69" s="78">
        <v>0</v>
      </c>
      <c r="S69" s="78"/>
      <c r="T69" s="78">
        <v>0</v>
      </c>
      <c r="U69" s="78"/>
      <c r="V69" s="78">
        <v>0</v>
      </c>
      <c r="W69" s="78" t="s">
        <v>1289</v>
      </c>
    </row>
    <row r="70" spans="1:23" ht="15" x14ac:dyDescent="0.25">
      <c r="A70" s="275" t="s">
        <v>934</v>
      </c>
      <c r="B70" s="276">
        <v>6087</v>
      </c>
      <c r="C70" s="277">
        <v>80848</v>
      </c>
      <c r="D70" s="277">
        <v>27</v>
      </c>
      <c r="E70" s="277">
        <v>105</v>
      </c>
      <c r="F70" s="277">
        <f t="shared" si="2"/>
        <v>769.98095238095243</v>
      </c>
      <c r="G70" s="78"/>
      <c r="H70" s="78"/>
      <c r="I70" s="278"/>
      <c r="J70" s="78"/>
      <c r="K70" s="78"/>
      <c r="L70" s="78"/>
      <c r="M70" s="78"/>
      <c r="N70" s="78"/>
      <c r="O70" s="78"/>
      <c r="P70" s="78"/>
      <c r="Q70" s="78"/>
      <c r="R70" s="78"/>
      <c r="S70" s="78"/>
      <c r="T70" s="78"/>
      <c r="U70" s="78"/>
      <c r="V70" s="78"/>
      <c r="W70" s="78"/>
    </row>
    <row r="71" spans="1:23" ht="15" x14ac:dyDescent="0.25">
      <c r="A71" s="275" t="s">
        <v>1161</v>
      </c>
      <c r="B71" s="276">
        <v>416</v>
      </c>
      <c r="C71" s="277">
        <v>4837.5</v>
      </c>
      <c r="D71" s="277">
        <v>26.148648648648649</v>
      </c>
      <c r="E71" s="277">
        <v>0</v>
      </c>
      <c r="F71" s="277"/>
      <c r="G71" s="78">
        <v>0</v>
      </c>
      <c r="H71" s="78">
        <v>0</v>
      </c>
      <c r="I71" s="278"/>
      <c r="J71" s="78" t="s">
        <v>1283</v>
      </c>
      <c r="K71" s="78" t="s">
        <v>686</v>
      </c>
      <c r="L71" s="78" t="s">
        <v>687</v>
      </c>
      <c r="M71" s="78" t="s">
        <v>686</v>
      </c>
      <c r="N71" s="78" t="s">
        <v>687</v>
      </c>
      <c r="O71" s="78"/>
      <c r="P71" s="78">
        <v>0</v>
      </c>
      <c r="Q71" s="78"/>
      <c r="R71" s="78">
        <v>0</v>
      </c>
      <c r="S71" s="78"/>
      <c r="T71" s="78">
        <v>0</v>
      </c>
      <c r="U71" s="78"/>
      <c r="V71" s="78">
        <v>100</v>
      </c>
      <c r="W71" s="78" t="s">
        <v>1291</v>
      </c>
    </row>
    <row r="72" spans="1:23" ht="15" x14ac:dyDescent="0.25">
      <c r="A72" s="275" t="s">
        <v>995</v>
      </c>
      <c r="B72" s="276">
        <v>1108</v>
      </c>
      <c r="C72" s="277">
        <v>11105</v>
      </c>
      <c r="D72" s="277">
        <v>26.01</v>
      </c>
      <c r="E72" s="277">
        <v>15.3</v>
      </c>
      <c r="F72" s="277">
        <f t="shared" ref="F72:F89" si="3">C72/E72</f>
        <v>725.8169934640523</v>
      </c>
      <c r="G72" s="78"/>
      <c r="H72" s="78"/>
      <c r="I72" s="278"/>
      <c r="J72" s="78"/>
      <c r="K72" s="78"/>
      <c r="L72" s="78"/>
      <c r="M72" s="78"/>
      <c r="N72" s="78"/>
      <c r="O72" s="78"/>
      <c r="P72" s="78"/>
      <c r="Q72" s="78"/>
      <c r="R72" s="78"/>
      <c r="S72" s="78"/>
      <c r="T72" s="78"/>
      <c r="U72" s="78"/>
      <c r="V72" s="78"/>
      <c r="W72" s="78"/>
    </row>
    <row r="73" spans="1:23" ht="15" x14ac:dyDescent="0.25">
      <c r="A73" s="275" t="s">
        <v>791</v>
      </c>
      <c r="B73" s="276">
        <v>285</v>
      </c>
      <c r="C73" s="277">
        <v>3960</v>
      </c>
      <c r="D73" s="277">
        <v>26</v>
      </c>
      <c r="E73" s="277">
        <v>360</v>
      </c>
      <c r="F73" s="277">
        <f t="shared" si="3"/>
        <v>11</v>
      </c>
      <c r="G73" s="78"/>
      <c r="H73" s="78"/>
      <c r="I73" s="278"/>
      <c r="J73" s="78"/>
      <c r="K73" s="78"/>
      <c r="L73" s="78"/>
      <c r="M73" s="78"/>
      <c r="N73" s="78"/>
      <c r="O73" s="78"/>
      <c r="P73" s="78"/>
      <c r="Q73" s="78"/>
      <c r="R73" s="78"/>
      <c r="S73" s="78"/>
      <c r="T73" s="78"/>
      <c r="U73" s="78"/>
      <c r="V73" s="78"/>
      <c r="W73" s="78"/>
    </row>
    <row r="74" spans="1:23" ht="15" x14ac:dyDescent="0.25">
      <c r="A74" s="275" t="s">
        <v>1247</v>
      </c>
      <c r="B74" s="276">
        <v>3413</v>
      </c>
      <c r="C74" s="277">
        <v>35933.33</v>
      </c>
      <c r="D74" s="277">
        <v>25.97</v>
      </c>
      <c r="E74" s="277">
        <v>172.76</v>
      </c>
      <c r="F74" s="277">
        <f t="shared" si="3"/>
        <v>207.9956587172957</v>
      </c>
      <c r="G74" s="78">
        <v>0</v>
      </c>
      <c r="H74" s="78">
        <v>0</v>
      </c>
      <c r="I74" s="278"/>
      <c r="J74" s="78" t="s">
        <v>1285</v>
      </c>
      <c r="K74" s="78" t="s">
        <v>687</v>
      </c>
      <c r="L74" s="78" t="s">
        <v>686</v>
      </c>
      <c r="M74" s="78" t="s">
        <v>686</v>
      </c>
      <c r="N74" s="78" t="s">
        <v>686</v>
      </c>
      <c r="O74" s="78"/>
      <c r="P74" s="78">
        <v>0</v>
      </c>
      <c r="Q74" s="78"/>
      <c r="R74" s="78">
        <v>0</v>
      </c>
      <c r="S74" s="78"/>
      <c r="T74" s="78">
        <v>0</v>
      </c>
      <c r="U74" s="78" t="s">
        <v>687</v>
      </c>
      <c r="V74" s="78">
        <v>0</v>
      </c>
      <c r="W74" s="78" t="s">
        <v>1291</v>
      </c>
    </row>
    <row r="75" spans="1:23" ht="15" x14ac:dyDescent="0.25">
      <c r="A75" s="275" t="s">
        <v>1240</v>
      </c>
      <c r="B75" s="276">
        <v>1299</v>
      </c>
      <c r="C75" s="277">
        <v>14896</v>
      </c>
      <c r="D75" s="277">
        <v>25.68</v>
      </c>
      <c r="E75" s="277">
        <v>148.96</v>
      </c>
      <c r="F75" s="277">
        <f t="shared" si="3"/>
        <v>100</v>
      </c>
      <c r="G75" s="78">
        <v>47</v>
      </c>
      <c r="H75" s="78">
        <v>5959</v>
      </c>
      <c r="I75" s="278">
        <f>H75/G75</f>
        <v>126.78723404255319</v>
      </c>
      <c r="J75" s="78" t="s">
        <v>1285</v>
      </c>
      <c r="K75" s="78" t="s">
        <v>687</v>
      </c>
      <c r="L75" s="78"/>
      <c r="M75" s="78" t="s">
        <v>687</v>
      </c>
      <c r="N75" s="78"/>
      <c r="O75" s="78"/>
      <c r="P75" s="78">
        <v>0</v>
      </c>
      <c r="Q75" s="78"/>
      <c r="R75" s="78">
        <v>0</v>
      </c>
      <c r="S75" s="78"/>
      <c r="T75" s="78">
        <v>0</v>
      </c>
      <c r="U75" s="78"/>
      <c r="V75" s="78">
        <v>100</v>
      </c>
      <c r="W75" s="78" t="s">
        <v>1291</v>
      </c>
    </row>
    <row r="76" spans="1:23" ht="15" x14ac:dyDescent="0.25">
      <c r="A76" s="275" t="s">
        <v>1058</v>
      </c>
      <c r="B76" s="276">
        <v>1118</v>
      </c>
      <c r="C76" s="277">
        <v>15665</v>
      </c>
      <c r="D76" s="277">
        <v>25.47</v>
      </c>
      <c r="E76" s="277">
        <v>78.33</v>
      </c>
      <c r="F76" s="277">
        <f t="shared" si="3"/>
        <v>199.98723349929784</v>
      </c>
      <c r="G76" s="78">
        <v>0</v>
      </c>
      <c r="H76" s="78">
        <v>0</v>
      </c>
      <c r="I76" s="278"/>
      <c r="J76" s="78" t="s">
        <v>1295</v>
      </c>
      <c r="K76" s="78" t="s">
        <v>687</v>
      </c>
      <c r="L76" s="78"/>
      <c r="M76" s="78" t="s">
        <v>687</v>
      </c>
      <c r="N76" s="78"/>
      <c r="O76" s="78"/>
      <c r="P76" s="78">
        <v>0</v>
      </c>
      <c r="Q76" s="78"/>
      <c r="R76" s="78">
        <v>0</v>
      </c>
      <c r="S76" s="78" t="s">
        <v>687</v>
      </c>
      <c r="T76" s="78">
        <v>100</v>
      </c>
      <c r="U76" s="78"/>
      <c r="V76" s="78">
        <v>0</v>
      </c>
      <c r="W76" s="78" t="s">
        <v>1291</v>
      </c>
    </row>
    <row r="77" spans="1:23" ht="15" x14ac:dyDescent="0.25">
      <c r="A77" s="275" t="s">
        <v>758</v>
      </c>
      <c r="B77" s="276">
        <v>1296</v>
      </c>
      <c r="C77" s="277">
        <v>14659.87</v>
      </c>
      <c r="D77" s="277">
        <v>23.27</v>
      </c>
      <c r="E77" s="277">
        <v>12.28</v>
      </c>
      <c r="F77" s="277">
        <f t="shared" si="3"/>
        <v>1193.8004885993487</v>
      </c>
      <c r="G77" s="78">
        <v>0</v>
      </c>
      <c r="H77" s="78">
        <v>13422.52</v>
      </c>
      <c r="I77" s="278"/>
      <c r="J77" s="78" t="s">
        <v>707</v>
      </c>
      <c r="K77" s="78" t="s">
        <v>686</v>
      </c>
      <c r="L77" s="78"/>
      <c r="M77" s="78" t="s">
        <v>686</v>
      </c>
      <c r="N77" s="78" t="s">
        <v>686</v>
      </c>
      <c r="O77" s="78" t="s">
        <v>687</v>
      </c>
      <c r="P77" s="78">
        <v>1</v>
      </c>
      <c r="Q77" s="78"/>
      <c r="R77" s="78">
        <v>0</v>
      </c>
      <c r="S77" s="78" t="s">
        <v>687</v>
      </c>
      <c r="T77" s="78">
        <v>99</v>
      </c>
      <c r="U77" s="78"/>
      <c r="V77" s="78">
        <v>0</v>
      </c>
      <c r="W77" s="78" t="s">
        <v>1291</v>
      </c>
    </row>
    <row r="78" spans="1:23" ht="15" x14ac:dyDescent="0.25">
      <c r="A78" s="275" t="s">
        <v>195</v>
      </c>
      <c r="B78" s="276">
        <v>2143</v>
      </c>
      <c r="C78" s="277">
        <v>20800</v>
      </c>
      <c r="D78" s="277">
        <v>22.559652928416487</v>
      </c>
      <c r="E78" s="277">
        <v>475.43</v>
      </c>
      <c r="F78" s="277">
        <f t="shared" si="3"/>
        <v>43.749868540058472</v>
      </c>
      <c r="G78" s="78"/>
      <c r="H78" s="78"/>
      <c r="I78" s="278"/>
      <c r="J78" s="78"/>
      <c r="K78" s="78"/>
      <c r="L78" s="78"/>
      <c r="M78" s="78"/>
      <c r="N78" s="78"/>
      <c r="O78" s="78"/>
      <c r="P78" s="78"/>
      <c r="Q78" s="78"/>
      <c r="R78" s="78"/>
      <c r="S78" s="78"/>
      <c r="T78" s="78"/>
      <c r="U78" s="78"/>
      <c r="V78" s="78"/>
      <c r="W78" s="78"/>
    </row>
    <row r="79" spans="1:23" ht="15" x14ac:dyDescent="0.25">
      <c r="A79" s="275" t="s">
        <v>1195</v>
      </c>
      <c r="B79" s="276">
        <v>2588</v>
      </c>
      <c r="C79" s="277">
        <v>34419</v>
      </c>
      <c r="D79" s="277">
        <v>22.51</v>
      </c>
      <c r="E79" s="277">
        <v>91.5</v>
      </c>
      <c r="F79" s="277">
        <f t="shared" si="3"/>
        <v>376.1639344262295</v>
      </c>
      <c r="G79" s="78">
        <v>296</v>
      </c>
      <c r="H79" s="78">
        <v>0</v>
      </c>
      <c r="I79" s="278"/>
      <c r="J79" s="78" t="s">
        <v>1283</v>
      </c>
      <c r="K79" s="78" t="s">
        <v>686</v>
      </c>
      <c r="L79" s="78" t="s">
        <v>686</v>
      </c>
      <c r="M79" s="78" t="s">
        <v>686</v>
      </c>
      <c r="N79" s="78" t="s">
        <v>687</v>
      </c>
      <c r="O79" s="78"/>
      <c r="P79" s="78">
        <v>0</v>
      </c>
      <c r="Q79" s="78" t="s">
        <v>687</v>
      </c>
      <c r="R79" s="78">
        <v>100</v>
      </c>
      <c r="S79" s="78"/>
      <c r="T79" s="78">
        <v>0</v>
      </c>
      <c r="U79" s="78"/>
      <c r="V79" s="78">
        <v>0</v>
      </c>
      <c r="W79" s="78"/>
    </row>
    <row r="80" spans="1:23" ht="15" x14ac:dyDescent="0.25">
      <c r="A80" s="275" t="s">
        <v>1263</v>
      </c>
      <c r="B80" s="276">
        <v>4433</v>
      </c>
      <c r="C80" s="277">
        <v>36624</v>
      </c>
      <c r="D80" s="277">
        <v>22.413708690330477</v>
      </c>
      <c r="E80" s="277">
        <v>30.52</v>
      </c>
      <c r="F80" s="277">
        <f t="shared" si="3"/>
        <v>1200</v>
      </c>
      <c r="G80" s="78">
        <v>1200</v>
      </c>
      <c r="H80" s="78">
        <v>32506</v>
      </c>
      <c r="I80" s="278">
        <f>H80/G80</f>
        <v>27.088333333333335</v>
      </c>
      <c r="J80" s="78" t="s">
        <v>707</v>
      </c>
      <c r="K80" s="78" t="s">
        <v>686</v>
      </c>
      <c r="L80" s="78" t="s">
        <v>687</v>
      </c>
      <c r="M80" s="78" t="s">
        <v>686</v>
      </c>
      <c r="N80" s="78" t="s">
        <v>686</v>
      </c>
      <c r="O80" s="78"/>
      <c r="P80" s="78">
        <v>0</v>
      </c>
      <c r="Q80" s="78" t="s">
        <v>687</v>
      </c>
      <c r="R80" s="78">
        <v>100</v>
      </c>
      <c r="S80" s="78"/>
      <c r="T80" s="78">
        <v>0</v>
      </c>
      <c r="U80" s="78"/>
      <c r="V80" s="78">
        <v>0</v>
      </c>
      <c r="W80" s="78" t="s">
        <v>1284</v>
      </c>
    </row>
    <row r="81" spans="1:23" ht="15" x14ac:dyDescent="0.25">
      <c r="A81" s="275" t="s">
        <v>1038</v>
      </c>
      <c r="B81" s="276">
        <v>8661</v>
      </c>
      <c r="C81" s="277">
        <v>88201.07</v>
      </c>
      <c r="D81" s="277">
        <v>22.32</v>
      </c>
      <c r="E81" s="277">
        <v>16.57</v>
      </c>
      <c r="F81" s="277">
        <f t="shared" si="3"/>
        <v>5322.9372359686186</v>
      </c>
      <c r="G81" s="78">
        <v>1485</v>
      </c>
      <c r="H81" s="78">
        <v>62480</v>
      </c>
      <c r="I81" s="278">
        <f>H81/G81</f>
        <v>42.074074074074076</v>
      </c>
      <c r="J81" s="78" t="s">
        <v>1283</v>
      </c>
      <c r="K81" s="78" t="s">
        <v>686</v>
      </c>
      <c r="L81" s="78" t="s">
        <v>686</v>
      </c>
      <c r="M81" s="78" t="s">
        <v>686</v>
      </c>
      <c r="N81" s="78" t="s">
        <v>686</v>
      </c>
      <c r="O81" s="78"/>
      <c r="P81" s="78">
        <v>0</v>
      </c>
      <c r="Q81" s="78"/>
      <c r="R81" s="78">
        <v>0</v>
      </c>
      <c r="S81" s="78" t="s">
        <v>687</v>
      </c>
      <c r="T81" s="78">
        <v>100</v>
      </c>
      <c r="U81" s="78"/>
      <c r="V81" s="78">
        <v>0</v>
      </c>
      <c r="W81" s="78"/>
    </row>
    <row r="82" spans="1:23" ht="15" x14ac:dyDescent="0.25">
      <c r="A82" s="275" t="s">
        <v>849</v>
      </c>
      <c r="B82" s="276">
        <v>9263</v>
      </c>
      <c r="C82" s="277">
        <v>86800</v>
      </c>
      <c r="D82" s="277">
        <v>22.26</v>
      </c>
      <c r="E82" s="277">
        <v>24.18</v>
      </c>
      <c r="F82" s="277">
        <f t="shared" si="3"/>
        <v>3589.7435897435898</v>
      </c>
      <c r="G82" s="78">
        <v>150</v>
      </c>
      <c r="H82" s="78">
        <v>84000</v>
      </c>
      <c r="I82" s="278">
        <f>H82/G82</f>
        <v>560</v>
      </c>
      <c r="J82" s="78" t="s">
        <v>1283</v>
      </c>
      <c r="K82" s="78" t="s">
        <v>686</v>
      </c>
      <c r="L82" s="78" t="s">
        <v>686</v>
      </c>
      <c r="M82" s="78" t="s">
        <v>687</v>
      </c>
      <c r="N82" s="78"/>
      <c r="O82" s="78"/>
      <c r="P82" s="78">
        <v>0</v>
      </c>
      <c r="Q82" s="78" t="s">
        <v>687</v>
      </c>
      <c r="R82" s="78">
        <v>25</v>
      </c>
      <c r="S82" s="78" t="s">
        <v>687</v>
      </c>
      <c r="T82" s="78">
        <v>75</v>
      </c>
      <c r="U82" s="78"/>
      <c r="V82" s="78">
        <v>0</v>
      </c>
      <c r="W82" s="78" t="s">
        <v>1291</v>
      </c>
    </row>
    <row r="83" spans="1:23" ht="15" x14ac:dyDescent="0.25">
      <c r="A83" s="275" t="s">
        <v>1180</v>
      </c>
      <c r="B83" s="276">
        <v>784</v>
      </c>
      <c r="C83" s="277">
        <v>8200</v>
      </c>
      <c r="D83" s="277">
        <v>20.918367346938776</v>
      </c>
      <c r="E83" s="277">
        <v>21.58</v>
      </c>
      <c r="F83" s="277">
        <f t="shared" si="3"/>
        <v>379.98146431881372</v>
      </c>
      <c r="G83" s="78"/>
      <c r="H83" s="78"/>
      <c r="I83" s="278"/>
      <c r="J83" s="78"/>
      <c r="K83" s="78"/>
      <c r="L83" s="78"/>
      <c r="M83" s="78"/>
      <c r="N83" s="78"/>
      <c r="O83" s="78"/>
      <c r="P83" s="78"/>
      <c r="Q83" s="78"/>
      <c r="R83" s="78"/>
      <c r="S83" s="78"/>
      <c r="T83" s="78"/>
      <c r="U83" s="78"/>
      <c r="V83" s="78"/>
      <c r="W83" s="78"/>
    </row>
    <row r="84" spans="1:23" ht="15" x14ac:dyDescent="0.25">
      <c r="A84" s="275" t="s">
        <v>958</v>
      </c>
      <c r="B84" s="276">
        <v>6904</v>
      </c>
      <c r="C84" s="277">
        <v>50684</v>
      </c>
      <c r="D84" s="277">
        <v>20.9</v>
      </c>
      <c r="E84" s="277">
        <v>91.68</v>
      </c>
      <c r="F84" s="277">
        <f t="shared" si="3"/>
        <v>552.83595113438037</v>
      </c>
      <c r="G84" s="78"/>
      <c r="H84" s="78"/>
      <c r="I84" s="278"/>
      <c r="J84" s="78"/>
      <c r="K84" s="78"/>
      <c r="L84" s="78"/>
      <c r="M84" s="78"/>
      <c r="N84" s="78"/>
      <c r="O84" s="78"/>
      <c r="P84" s="78"/>
      <c r="Q84" s="78"/>
      <c r="R84" s="78"/>
      <c r="S84" s="78"/>
      <c r="T84" s="78"/>
      <c r="U84" s="78"/>
      <c r="V84" s="78"/>
      <c r="W84" s="78"/>
    </row>
    <row r="85" spans="1:23" ht="15" x14ac:dyDescent="0.25">
      <c r="A85" s="275" t="s">
        <v>927</v>
      </c>
      <c r="B85" s="276">
        <v>13137</v>
      </c>
      <c r="C85" s="277">
        <v>94147.46</v>
      </c>
      <c r="D85" s="277">
        <v>20.07</v>
      </c>
      <c r="E85" s="277">
        <v>25.32</v>
      </c>
      <c r="F85" s="277">
        <f t="shared" si="3"/>
        <v>3718.3041074249609</v>
      </c>
      <c r="G85" s="78">
        <v>4510</v>
      </c>
      <c r="H85" s="78">
        <v>31830</v>
      </c>
      <c r="I85" s="278">
        <f>H85/G85</f>
        <v>7.0576496674057649</v>
      </c>
      <c r="J85" s="78" t="s">
        <v>1283</v>
      </c>
      <c r="K85" s="78" t="s">
        <v>686</v>
      </c>
      <c r="L85" s="78" t="s">
        <v>687</v>
      </c>
      <c r="M85" s="78" t="s">
        <v>687</v>
      </c>
      <c r="N85" s="78"/>
      <c r="O85" s="78" t="s">
        <v>687</v>
      </c>
      <c r="P85" s="78">
        <v>100</v>
      </c>
      <c r="Q85" s="78"/>
      <c r="R85" s="78">
        <v>0</v>
      </c>
      <c r="S85" s="78"/>
      <c r="T85" s="78">
        <v>0</v>
      </c>
      <c r="U85" s="78"/>
      <c r="V85" s="78">
        <v>0</v>
      </c>
      <c r="W85" s="78" t="s">
        <v>1284</v>
      </c>
    </row>
    <row r="86" spans="1:23" ht="15" x14ac:dyDescent="0.25">
      <c r="A86" s="275" t="s">
        <v>1210</v>
      </c>
      <c r="B86" s="276">
        <v>1646</v>
      </c>
      <c r="C86" s="277">
        <v>20310.400000000001</v>
      </c>
      <c r="D86" s="277">
        <v>19.417208413001912</v>
      </c>
      <c r="E86" s="277">
        <v>19.53</v>
      </c>
      <c r="F86" s="277">
        <f t="shared" si="3"/>
        <v>1039.9590373783922</v>
      </c>
      <c r="G86" s="78">
        <v>1040</v>
      </c>
      <c r="H86" s="78">
        <v>7000</v>
      </c>
      <c r="I86" s="278">
        <f>H86/G86</f>
        <v>6.7307692307692308</v>
      </c>
      <c r="J86" s="78" t="s">
        <v>1283</v>
      </c>
      <c r="K86" s="78" t="s">
        <v>686</v>
      </c>
      <c r="L86" s="78" t="s">
        <v>687</v>
      </c>
      <c r="M86" s="78" t="s">
        <v>687</v>
      </c>
      <c r="N86" s="78" t="s">
        <v>686</v>
      </c>
      <c r="O86" s="78"/>
      <c r="P86" s="78">
        <v>0</v>
      </c>
      <c r="Q86" s="78" t="s">
        <v>687</v>
      </c>
      <c r="R86" s="78">
        <v>0</v>
      </c>
      <c r="S86" s="78" t="s">
        <v>687</v>
      </c>
      <c r="T86" s="78">
        <v>100</v>
      </c>
      <c r="U86" s="78"/>
      <c r="V86" s="78">
        <v>0</v>
      </c>
      <c r="W86" s="78"/>
    </row>
    <row r="87" spans="1:23" ht="15" x14ac:dyDescent="0.25">
      <c r="A87" s="275" t="s">
        <v>1260</v>
      </c>
      <c r="B87" s="276">
        <v>2959</v>
      </c>
      <c r="C87" s="277">
        <v>17890</v>
      </c>
      <c r="D87" s="277">
        <v>18.559999999999999</v>
      </c>
      <c r="E87" s="277">
        <v>319.45999999999998</v>
      </c>
      <c r="F87" s="277">
        <f t="shared" si="3"/>
        <v>56.000751267764358</v>
      </c>
      <c r="G87" s="78"/>
      <c r="H87" s="78"/>
      <c r="I87" s="278"/>
      <c r="J87" s="78"/>
      <c r="K87" s="78"/>
      <c r="L87" s="78"/>
      <c r="M87" s="78"/>
      <c r="N87" s="78"/>
      <c r="O87" s="78"/>
      <c r="P87" s="78"/>
      <c r="Q87" s="78"/>
      <c r="R87" s="78"/>
      <c r="S87" s="78"/>
      <c r="T87" s="78"/>
      <c r="U87" s="78"/>
      <c r="V87" s="78"/>
      <c r="W87" s="78"/>
    </row>
    <row r="88" spans="1:23" ht="15" x14ac:dyDescent="0.25">
      <c r="A88" s="275" t="s">
        <v>906</v>
      </c>
      <c r="B88" s="276">
        <v>4722</v>
      </c>
      <c r="C88" s="277">
        <v>35074</v>
      </c>
      <c r="D88" s="277">
        <v>17.02</v>
      </c>
      <c r="E88" s="277">
        <v>70.86</v>
      </c>
      <c r="F88" s="277">
        <f t="shared" si="3"/>
        <v>494.97600903189385</v>
      </c>
      <c r="G88" s="78"/>
      <c r="H88" s="78"/>
      <c r="I88" s="278"/>
      <c r="J88" s="78"/>
      <c r="K88" s="78"/>
      <c r="L88" s="78"/>
      <c r="M88" s="78"/>
      <c r="N88" s="78"/>
      <c r="O88" s="78"/>
      <c r="P88" s="78"/>
      <c r="Q88" s="78"/>
      <c r="R88" s="78"/>
      <c r="S88" s="78"/>
      <c r="T88" s="78"/>
      <c r="U88" s="78"/>
      <c r="V88" s="78"/>
      <c r="W88" s="78"/>
    </row>
    <row r="89" spans="1:23" ht="15" x14ac:dyDescent="0.25">
      <c r="A89" s="275" t="s">
        <v>1112</v>
      </c>
      <c r="B89" s="276">
        <v>1070</v>
      </c>
      <c r="C89" s="277">
        <v>5547</v>
      </c>
      <c r="D89" s="277">
        <v>15.94</v>
      </c>
      <c r="E89" s="277">
        <v>12.78</v>
      </c>
      <c r="F89" s="277">
        <f t="shared" si="3"/>
        <v>434.03755868544602</v>
      </c>
      <c r="G89" s="78"/>
      <c r="H89" s="78"/>
      <c r="I89" s="278"/>
      <c r="J89" s="78"/>
      <c r="K89" s="78"/>
      <c r="L89" s="78"/>
      <c r="M89" s="78"/>
      <c r="N89" s="78"/>
      <c r="O89" s="78"/>
      <c r="P89" s="78"/>
      <c r="Q89" s="78"/>
      <c r="R89" s="78"/>
      <c r="S89" s="78"/>
      <c r="T89" s="78"/>
      <c r="U89" s="78"/>
      <c r="V89" s="78"/>
      <c r="W89" s="78"/>
    </row>
    <row r="90" spans="1:23" ht="15" x14ac:dyDescent="0.25">
      <c r="A90" s="275" t="s">
        <v>1228</v>
      </c>
      <c r="B90" s="276">
        <v>219</v>
      </c>
      <c r="C90" s="277">
        <v>1724.54</v>
      </c>
      <c r="D90" s="277">
        <v>15.54</v>
      </c>
      <c r="E90" s="277">
        <v>0</v>
      </c>
      <c r="F90" s="277"/>
      <c r="G90" s="78"/>
      <c r="H90" s="78"/>
      <c r="I90" s="78"/>
      <c r="J90" s="78"/>
      <c r="K90" s="78"/>
      <c r="L90" s="78"/>
      <c r="M90" s="78"/>
      <c r="N90" s="78"/>
      <c r="O90" s="78"/>
      <c r="P90" s="78"/>
      <c r="Q90" s="78"/>
      <c r="R90" s="78"/>
      <c r="S90" s="78"/>
      <c r="T90" s="78"/>
      <c r="U90" s="78"/>
      <c r="V90" s="78"/>
      <c r="W90" s="78"/>
    </row>
    <row r="91" spans="1:23" ht="15" x14ac:dyDescent="0.25">
      <c r="A91" s="275" t="s">
        <v>1040</v>
      </c>
      <c r="B91" s="276">
        <v>18576</v>
      </c>
      <c r="C91" s="277">
        <v>66541.72</v>
      </c>
      <c r="D91" s="277">
        <v>15.11</v>
      </c>
      <c r="E91" s="277">
        <v>384.59</v>
      </c>
      <c r="F91" s="277">
        <f t="shared" ref="F91:F96" si="4">C91/E91</f>
        <v>173.01989131282667</v>
      </c>
      <c r="G91" s="78">
        <v>0</v>
      </c>
      <c r="H91" s="78">
        <v>0</v>
      </c>
      <c r="I91" s="278"/>
      <c r="J91" s="78" t="s">
        <v>707</v>
      </c>
      <c r="K91" s="78" t="s">
        <v>686</v>
      </c>
      <c r="L91" s="78" t="s">
        <v>686</v>
      </c>
      <c r="M91" s="78" t="s">
        <v>686</v>
      </c>
      <c r="N91" s="78" t="s">
        <v>686</v>
      </c>
      <c r="O91" s="78"/>
      <c r="P91" s="78">
        <v>0</v>
      </c>
      <c r="Q91" s="78"/>
      <c r="R91" s="78">
        <v>0</v>
      </c>
      <c r="S91" s="78" t="s">
        <v>687</v>
      </c>
      <c r="T91" s="78">
        <v>100</v>
      </c>
      <c r="U91" s="78"/>
      <c r="V91" s="78">
        <v>0</v>
      </c>
      <c r="W91" s="78"/>
    </row>
    <row r="92" spans="1:23" ht="15" x14ac:dyDescent="0.25">
      <c r="A92" s="275" t="s">
        <v>152</v>
      </c>
      <c r="B92" s="276">
        <v>951</v>
      </c>
      <c r="C92" s="277">
        <v>5286.87</v>
      </c>
      <c r="D92" s="277">
        <v>15.105342857142857</v>
      </c>
      <c r="E92" s="277">
        <v>312.27</v>
      </c>
      <c r="F92" s="277">
        <f t="shared" si="4"/>
        <v>16.93044480737823</v>
      </c>
      <c r="G92" s="78">
        <v>13.71</v>
      </c>
      <c r="H92" s="78">
        <v>0</v>
      </c>
      <c r="I92" s="278"/>
      <c r="J92" s="78" t="s">
        <v>707</v>
      </c>
      <c r="K92" s="78"/>
      <c r="L92" s="78"/>
      <c r="M92" s="78" t="s">
        <v>686</v>
      </c>
      <c r="N92" s="78"/>
      <c r="O92" s="78" t="s">
        <v>687</v>
      </c>
      <c r="P92" s="78">
        <v>50</v>
      </c>
      <c r="Q92" s="78" t="s">
        <v>687</v>
      </c>
      <c r="R92" s="78">
        <v>50</v>
      </c>
      <c r="S92" s="78"/>
      <c r="T92" s="78">
        <v>0</v>
      </c>
      <c r="U92" s="78"/>
      <c r="V92" s="78">
        <v>0</v>
      </c>
      <c r="W92" s="78"/>
    </row>
    <row r="93" spans="1:23" ht="15" x14ac:dyDescent="0.25">
      <c r="A93" s="275" t="s">
        <v>924</v>
      </c>
      <c r="B93" s="276">
        <v>2298</v>
      </c>
      <c r="C93" s="277">
        <v>14619.64</v>
      </c>
      <c r="D93" s="277">
        <v>15.040781893004114</v>
      </c>
      <c r="E93" s="277">
        <v>487.32</v>
      </c>
      <c r="F93" s="277">
        <f t="shared" si="4"/>
        <v>30.000082081589099</v>
      </c>
      <c r="G93" s="78"/>
      <c r="H93" s="78"/>
      <c r="I93" s="278"/>
      <c r="J93" s="78"/>
      <c r="K93" s="78"/>
      <c r="L93" s="78"/>
      <c r="M93" s="78"/>
      <c r="N93" s="78"/>
      <c r="O93" s="78"/>
      <c r="P93" s="78"/>
      <c r="Q93" s="78"/>
      <c r="R93" s="78"/>
      <c r="S93" s="78"/>
      <c r="T93" s="78"/>
      <c r="U93" s="78"/>
      <c r="V93" s="78"/>
      <c r="W93" s="78"/>
    </row>
    <row r="94" spans="1:23" ht="15" x14ac:dyDescent="0.25">
      <c r="A94" s="275" t="s">
        <v>1244</v>
      </c>
      <c r="B94" s="276">
        <v>802</v>
      </c>
      <c r="C94" s="277">
        <v>14835.09</v>
      </c>
      <c r="D94" s="277">
        <v>15.04</v>
      </c>
      <c r="E94" s="277">
        <v>29.78</v>
      </c>
      <c r="F94" s="277">
        <f t="shared" si="4"/>
        <v>498.1561450638012</v>
      </c>
      <c r="G94" s="78">
        <v>520</v>
      </c>
      <c r="H94" s="78">
        <v>1000</v>
      </c>
      <c r="I94" s="278">
        <f>H94/G94</f>
        <v>1.9230769230769231</v>
      </c>
      <c r="J94" s="78" t="s">
        <v>1295</v>
      </c>
      <c r="K94" s="78" t="s">
        <v>686</v>
      </c>
      <c r="L94" s="78" t="s">
        <v>687</v>
      </c>
      <c r="M94" s="78" t="s">
        <v>686</v>
      </c>
      <c r="N94" s="78" t="s">
        <v>686</v>
      </c>
      <c r="O94" s="78"/>
      <c r="P94" s="78">
        <v>0</v>
      </c>
      <c r="Q94" s="78"/>
      <c r="R94" s="78">
        <v>90</v>
      </c>
      <c r="S94" s="78"/>
      <c r="T94" s="78">
        <v>10</v>
      </c>
      <c r="U94" s="78"/>
      <c r="V94" s="78">
        <v>0</v>
      </c>
      <c r="W94" s="78" t="s">
        <v>1291</v>
      </c>
    </row>
    <row r="95" spans="1:23" ht="15" x14ac:dyDescent="0.25">
      <c r="A95" s="275" t="s">
        <v>1175</v>
      </c>
      <c r="B95" s="276">
        <v>2175</v>
      </c>
      <c r="C95" s="277">
        <v>13268.23</v>
      </c>
      <c r="D95" s="277">
        <v>14.82</v>
      </c>
      <c r="E95" s="277">
        <v>82.93</v>
      </c>
      <c r="F95" s="277">
        <f t="shared" si="4"/>
        <v>159.99312673338957</v>
      </c>
      <c r="G95" s="78">
        <v>165</v>
      </c>
      <c r="H95" s="78">
        <v>13645.54</v>
      </c>
      <c r="I95" s="278">
        <f>H95/G95</f>
        <v>82.700242424242433</v>
      </c>
      <c r="J95" s="78"/>
      <c r="K95" s="78" t="s">
        <v>687</v>
      </c>
      <c r="L95" s="78"/>
      <c r="M95" s="78"/>
      <c r="N95" s="78" t="s">
        <v>687</v>
      </c>
      <c r="O95" s="78"/>
      <c r="P95" s="78">
        <v>0</v>
      </c>
      <c r="Q95" s="78" t="s">
        <v>687</v>
      </c>
      <c r="R95" s="78">
        <v>0</v>
      </c>
      <c r="S95" s="78"/>
      <c r="T95" s="78">
        <v>0</v>
      </c>
      <c r="U95" s="78"/>
      <c r="V95" s="78">
        <v>0</v>
      </c>
      <c r="W95" s="78" t="s">
        <v>1291</v>
      </c>
    </row>
    <row r="96" spans="1:23" ht="15" x14ac:dyDescent="0.25">
      <c r="A96" s="275" t="s">
        <v>1104</v>
      </c>
      <c r="B96" s="276">
        <v>3434</v>
      </c>
      <c r="C96" s="277">
        <v>20226</v>
      </c>
      <c r="D96" s="277">
        <v>14.76</v>
      </c>
      <c r="E96" s="277">
        <v>237.87</v>
      </c>
      <c r="F96" s="277">
        <f t="shared" si="4"/>
        <v>85.029638037583553</v>
      </c>
      <c r="G96" s="78"/>
      <c r="H96" s="78"/>
      <c r="I96" s="278"/>
      <c r="J96" s="78"/>
      <c r="K96" s="78"/>
      <c r="L96" s="78"/>
      <c r="M96" s="78"/>
      <c r="N96" s="78"/>
      <c r="O96" s="78"/>
      <c r="P96" s="78"/>
      <c r="Q96" s="78"/>
      <c r="R96" s="78"/>
      <c r="S96" s="78"/>
      <c r="T96" s="78"/>
      <c r="U96" s="78"/>
      <c r="V96" s="78"/>
      <c r="W96" s="78"/>
    </row>
    <row r="97" spans="1:23" ht="15" x14ac:dyDescent="0.25">
      <c r="A97" s="275" t="s">
        <v>10</v>
      </c>
      <c r="B97" s="276">
        <v>4227</v>
      </c>
      <c r="C97" s="277">
        <v>22500</v>
      </c>
      <c r="D97" s="277">
        <v>14.32</v>
      </c>
      <c r="E97" s="277">
        <v>0</v>
      </c>
      <c r="F97" s="277"/>
      <c r="G97" s="78"/>
      <c r="H97" s="78"/>
      <c r="I97" s="78"/>
      <c r="J97" s="78"/>
      <c r="K97" s="78"/>
      <c r="L97" s="78"/>
      <c r="M97" s="78"/>
      <c r="N97" s="78"/>
      <c r="O97" s="78"/>
      <c r="P97" s="78"/>
      <c r="Q97" s="78"/>
      <c r="R97" s="78"/>
      <c r="S97" s="78"/>
      <c r="T97" s="78"/>
      <c r="U97" s="78"/>
      <c r="V97" s="78"/>
      <c r="W97" s="78"/>
    </row>
    <row r="98" spans="1:23" ht="15" x14ac:dyDescent="0.25">
      <c r="A98" s="275" t="s">
        <v>1056</v>
      </c>
      <c r="B98" s="276">
        <v>12968</v>
      </c>
      <c r="C98" s="277">
        <v>69453.259999999995</v>
      </c>
      <c r="D98" s="277">
        <v>12.94</v>
      </c>
      <c r="E98" s="277">
        <v>26.48</v>
      </c>
      <c r="F98" s="277">
        <f t="shared" ref="F98:F107" si="5">C98/E98</f>
        <v>2622.8572507552867</v>
      </c>
      <c r="G98" s="78">
        <v>2425.1799999999998</v>
      </c>
      <c r="H98" s="78">
        <v>74423.14</v>
      </c>
      <c r="I98" s="278">
        <f>H98/G98</f>
        <v>30.687676791001081</v>
      </c>
      <c r="J98" s="78" t="s">
        <v>1283</v>
      </c>
      <c r="K98" s="78" t="s">
        <v>686</v>
      </c>
      <c r="L98" s="78" t="s">
        <v>687</v>
      </c>
      <c r="M98" s="78" t="s">
        <v>687</v>
      </c>
      <c r="N98" s="78"/>
      <c r="O98" s="78"/>
      <c r="P98" s="78">
        <v>0</v>
      </c>
      <c r="Q98" s="78" t="s">
        <v>687</v>
      </c>
      <c r="R98" s="78">
        <v>100</v>
      </c>
      <c r="S98" s="78"/>
      <c r="T98" s="78">
        <v>0</v>
      </c>
      <c r="U98" s="78"/>
      <c r="V98" s="78">
        <v>0</v>
      </c>
      <c r="W98" s="78" t="s">
        <v>1284</v>
      </c>
    </row>
    <row r="99" spans="1:23" ht="15" x14ac:dyDescent="0.25">
      <c r="A99" s="275" t="s">
        <v>158</v>
      </c>
      <c r="B99" s="276">
        <v>4039</v>
      </c>
      <c r="C99" s="277">
        <v>34500</v>
      </c>
      <c r="D99" s="277">
        <v>12.55</v>
      </c>
      <c r="E99" s="277">
        <v>50.74</v>
      </c>
      <c r="F99" s="277">
        <f t="shared" si="5"/>
        <v>679.93693338588878</v>
      </c>
      <c r="G99" s="78">
        <v>250</v>
      </c>
      <c r="H99" s="78">
        <v>0</v>
      </c>
      <c r="I99" s="278"/>
      <c r="J99" s="78" t="s">
        <v>707</v>
      </c>
      <c r="K99" s="78" t="s">
        <v>686</v>
      </c>
      <c r="L99" s="78" t="s">
        <v>686</v>
      </c>
      <c r="M99" s="78" t="s">
        <v>686</v>
      </c>
      <c r="N99" s="78" t="s">
        <v>686</v>
      </c>
      <c r="O99" s="78" t="s">
        <v>687</v>
      </c>
      <c r="P99" s="78">
        <v>100</v>
      </c>
      <c r="Q99" s="78"/>
      <c r="R99" s="78">
        <v>0</v>
      </c>
      <c r="S99" s="78"/>
      <c r="T99" s="78">
        <v>0</v>
      </c>
      <c r="U99" s="78"/>
      <c r="V99" s="78">
        <v>0</v>
      </c>
      <c r="W99" s="78" t="s">
        <v>1289</v>
      </c>
    </row>
    <row r="100" spans="1:23" ht="15" x14ac:dyDescent="0.25">
      <c r="A100" s="275" t="s">
        <v>1133</v>
      </c>
      <c r="B100" s="276">
        <v>2937</v>
      </c>
      <c r="C100" s="277">
        <v>12000</v>
      </c>
      <c r="D100" s="277">
        <v>12.05</v>
      </c>
      <c r="E100" s="277">
        <v>80</v>
      </c>
      <c r="F100" s="277">
        <f t="shared" si="5"/>
        <v>150</v>
      </c>
      <c r="G100" s="78"/>
      <c r="H100" s="78"/>
      <c r="I100" s="278"/>
      <c r="J100" s="78"/>
      <c r="K100" s="78"/>
      <c r="L100" s="78"/>
      <c r="M100" s="78"/>
      <c r="N100" s="78"/>
      <c r="O100" s="78"/>
      <c r="P100" s="78"/>
      <c r="Q100" s="78"/>
      <c r="R100" s="78"/>
      <c r="S100" s="78"/>
      <c r="T100" s="78"/>
      <c r="U100" s="78"/>
      <c r="V100" s="78"/>
      <c r="W100" s="78"/>
    </row>
    <row r="101" spans="1:23" ht="15" x14ac:dyDescent="0.25">
      <c r="A101" s="275" t="s">
        <v>1004</v>
      </c>
      <c r="B101" s="276">
        <v>1869</v>
      </c>
      <c r="C101" s="277">
        <v>8000</v>
      </c>
      <c r="D101" s="277">
        <v>12</v>
      </c>
      <c r="E101" s="277">
        <v>133</v>
      </c>
      <c r="F101" s="277">
        <f t="shared" si="5"/>
        <v>60.150375939849624</v>
      </c>
      <c r="G101" s="78">
        <v>60</v>
      </c>
      <c r="H101" s="78">
        <v>8000</v>
      </c>
      <c r="I101" s="278">
        <f>H101/G101</f>
        <v>133.33333333333334</v>
      </c>
      <c r="J101" s="78" t="s">
        <v>1283</v>
      </c>
      <c r="K101" s="78" t="s">
        <v>687</v>
      </c>
      <c r="L101" s="78"/>
      <c r="M101" s="78" t="s">
        <v>687</v>
      </c>
      <c r="N101" s="78"/>
      <c r="O101" s="78" t="s">
        <v>687</v>
      </c>
      <c r="P101" s="78">
        <v>100</v>
      </c>
      <c r="Q101" s="78"/>
      <c r="R101" s="78">
        <v>0</v>
      </c>
      <c r="S101" s="78"/>
      <c r="T101" s="78">
        <v>0</v>
      </c>
      <c r="U101" s="78"/>
      <c r="V101" s="78">
        <v>0</v>
      </c>
      <c r="W101" s="78" t="s">
        <v>1296</v>
      </c>
    </row>
    <row r="102" spans="1:23" ht="15" x14ac:dyDescent="0.25">
      <c r="A102" s="275" t="s">
        <v>1164</v>
      </c>
      <c r="B102" s="276">
        <v>1595</v>
      </c>
      <c r="C102" s="277">
        <v>8351</v>
      </c>
      <c r="D102" s="277">
        <v>11.29</v>
      </c>
      <c r="E102" s="277">
        <v>36.299999999999997</v>
      </c>
      <c r="F102" s="277">
        <f t="shared" si="5"/>
        <v>230.0550964187328</v>
      </c>
      <c r="G102" s="78">
        <v>0</v>
      </c>
      <c r="H102" s="78">
        <v>0</v>
      </c>
      <c r="I102" s="278"/>
      <c r="J102" s="78" t="s">
        <v>1283</v>
      </c>
      <c r="K102" s="78" t="s">
        <v>686</v>
      </c>
      <c r="L102" s="78" t="s">
        <v>686</v>
      </c>
      <c r="M102" s="78" t="s">
        <v>686</v>
      </c>
      <c r="N102" s="78" t="s">
        <v>686</v>
      </c>
      <c r="O102" s="78" t="s">
        <v>687</v>
      </c>
      <c r="P102" s="78">
        <v>100</v>
      </c>
      <c r="Q102" s="78"/>
      <c r="R102" s="78">
        <v>0</v>
      </c>
      <c r="S102" s="78"/>
      <c r="T102" s="78">
        <v>0</v>
      </c>
      <c r="U102" s="78"/>
      <c r="V102" s="78">
        <v>0</v>
      </c>
      <c r="W102" s="78"/>
    </row>
    <row r="103" spans="1:23" ht="15" x14ac:dyDescent="0.25">
      <c r="A103" s="275" t="s">
        <v>972</v>
      </c>
      <c r="B103" s="276">
        <v>3109</v>
      </c>
      <c r="C103" s="277">
        <v>16000</v>
      </c>
      <c r="D103" s="277">
        <v>10.67</v>
      </c>
      <c r="E103" s="277">
        <v>0.05</v>
      </c>
      <c r="F103" s="277">
        <f t="shared" si="5"/>
        <v>320000</v>
      </c>
      <c r="G103" s="78">
        <v>72</v>
      </c>
      <c r="H103" s="78">
        <v>16000</v>
      </c>
      <c r="I103" s="278">
        <f>H103/G103</f>
        <v>222.22222222222223</v>
      </c>
      <c r="J103" s="78" t="s">
        <v>1285</v>
      </c>
      <c r="K103" s="78" t="s">
        <v>687</v>
      </c>
      <c r="L103" s="78"/>
      <c r="M103" s="78" t="s">
        <v>687</v>
      </c>
      <c r="N103" s="78"/>
      <c r="O103" s="78"/>
      <c r="P103" s="78">
        <v>0</v>
      </c>
      <c r="Q103" s="78" t="s">
        <v>687</v>
      </c>
      <c r="R103" s="78">
        <v>75</v>
      </c>
      <c r="S103" s="78" t="s">
        <v>687</v>
      </c>
      <c r="T103" s="78">
        <v>25</v>
      </c>
      <c r="U103" s="78"/>
      <c r="V103" s="78">
        <v>0</v>
      </c>
      <c r="W103" s="78" t="s">
        <v>1291</v>
      </c>
    </row>
    <row r="104" spans="1:23" ht="15" x14ac:dyDescent="0.25">
      <c r="A104" s="275" t="s">
        <v>1100</v>
      </c>
      <c r="B104" s="276">
        <v>4611</v>
      </c>
      <c r="C104" s="277">
        <v>17147.12</v>
      </c>
      <c r="D104" s="277">
        <v>10.170296559905101</v>
      </c>
      <c r="E104" s="277">
        <v>19</v>
      </c>
      <c r="F104" s="277">
        <f t="shared" si="5"/>
        <v>902.4799999999999</v>
      </c>
      <c r="G104" s="78"/>
      <c r="H104" s="78"/>
      <c r="I104" s="278"/>
      <c r="J104" s="78"/>
      <c r="K104" s="78"/>
      <c r="L104" s="78"/>
      <c r="M104" s="78"/>
      <c r="N104" s="78"/>
      <c r="O104" s="78"/>
      <c r="P104" s="78"/>
      <c r="Q104" s="78"/>
      <c r="R104" s="78"/>
      <c r="S104" s="78"/>
      <c r="T104" s="78"/>
      <c r="U104" s="78"/>
      <c r="V104" s="78"/>
      <c r="W104" s="78"/>
    </row>
    <row r="105" spans="1:23" ht="15" x14ac:dyDescent="0.25">
      <c r="A105" s="275" t="s">
        <v>775</v>
      </c>
      <c r="B105" s="276">
        <v>7609</v>
      </c>
      <c r="C105" s="277">
        <v>24830</v>
      </c>
      <c r="D105" s="277">
        <v>10.039999999999999</v>
      </c>
      <c r="E105" s="277">
        <v>17.05</v>
      </c>
      <c r="F105" s="277">
        <f t="shared" si="5"/>
        <v>1456.3049853372434</v>
      </c>
      <c r="G105" s="78">
        <v>1144</v>
      </c>
      <c r="H105" s="78">
        <v>31180</v>
      </c>
      <c r="I105" s="278">
        <f>H105/G105</f>
        <v>27.255244755244757</v>
      </c>
      <c r="J105" s="78" t="s">
        <v>1285</v>
      </c>
      <c r="K105" s="78" t="s">
        <v>686</v>
      </c>
      <c r="L105" s="78" t="s">
        <v>687</v>
      </c>
      <c r="M105" s="78" t="s">
        <v>686</v>
      </c>
      <c r="N105" s="78"/>
      <c r="O105" s="78"/>
      <c r="P105" s="78">
        <v>0</v>
      </c>
      <c r="Q105" s="78" t="s">
        <v>687</v>
      </c>
      <c r="R105" s="78">
        <v>100</v>
      </c>
      <c r="S105" s="78"/>
      <c r="T105" s="78">
        <v>0</v>
      </c>
      <c r="U105" s="78"/>
      <c r="V105" s="78">
        <v>0</v>
      </c>
      <c r="W105" s="78" t="s">
        <v>1290</v>
      </c>
    </row>
    <row r="106" spans="1:23" ht="15" x14ac:dyDescent="0.25">
      <c r="A106" s="275" t="s">
        <v>976</v>
      </c>
      <c r="B106" s="276">
        <v>2180</v>
      </c>
      <c r="C106" s="277">
        <v>11840</v>
      </c>
      <c r="D106" s="277">
        <v>9.8699999999999992</v>
      </c>
      <c r="E106" s="277">
        <v>11.82</v>
      </c>
      <c r="F106" s="277">
        <f t="shared" si="5"/>
        <v>1001.6920473773265</v>
      </c>
      <c r="G106" s="78">
        <v>1175</v>
      </c>
      <c r="H106" s="78">
        <v>9272</v>
      </c>
      <c r="I106" s="278">
        <f>H106/G106</f>
        <v>7.8910638297872344</v>
      </c>
      <c r="J106" s="78" t="s">
        <v>707</v>
      </c>
      <c r="K106" s="78" t="s">
        <v>686</v>
      </c>
      <c r="L106" s="78" t="s">
        <v>687</v>
      </c>
      <c r="M106" s="78" t="s">
        <v>687</v>
      </c>
      <c r="N106" s="78"/>
      <c r="O106" s="78"/>
      <c r="P106" s="78">
        <v>0</v>
      </c>
      <c r="Q106" s="78" t="s">
        <v>687</v>
      </c>
      <c r="R106" s="78">
        <v>100</v>
      </c>
      <c r="S106" s="78"/>
      <c r="T106" s="78">
        <v>0</v>
      </c>
      <c r="U106" s="78"/>
      <c r="V106" s="78">
        <v>0</v>
      </c>
      <c r="W106" s="78" t="s">
        <v>1286</v>
      </c>
    </row>
    <row r="107" spans="1:23" ht="15" x14ac:dyDescent="0.25">
      <c r="A107" s="275" t="s">
        <v>1101</v>
      </c>
      <c r="B107" s="276">
        <v>403892</v>
      </c>
      <c r="C107" s="277">
        <v>1673812.36</v>
      </c>
      <c r="D107" s="277">
        <v>9.64</v>
      </c>
      <c r="E107" s="277">
        <v>45.33</v>
      </c>
      <c r="F107" s="277">
        <f t="shared" si="5"/>
        <v>36925.046547540267</v>
      </c>
      <c r="G107" s="78">
        <v>39312</v>
      </c>
      <c r="H107" s="78">
        <v>1429216</v>
      </c>
      <c r="I107" s="278">
        <f>H107/G107</f>
        <v>36.355718355718359</v>
      </c>
      <c r="J107" s="78" t="s">
        <v>1283</v>
      </c>
      <c r="K107" s="78" t="s">
        <v>686</v>
      </c>
      <c r="L107" s="78" t="s">
        <v>686</v>
      </c>
      <c r="M107" s="78" t="s">
        <v>687</v>
      </c>
      <c r="N107" s="78"/>
      <c r="O107" s="78" t="s">
        <v>687</v>
      </c>
      <c r="P107" s="78">
        <v>64</v>
      </c>
      <c r="Q107" s="78" t="s">
        <v>687</v>
      </c>
      <c r="R107" s="78">
        <v>36</v>
      </c>
      <c r="S107" s="78"/>
      <c r="T107" s="78">
        <v>0</v>
      </c>
      <c r="U107" s="78"/>
      <c r="V107" s="78">
        <v>0</v>
      </c>
      <c r="W107" s="78" t="s">
        <v>1286</v>
      </c>
    </row>
    <row r="108" spans="1:23" ht="15" x14ac:dyDescent="0.25">
      <c r="A108" s="275" t="s">
        <v>1237</v>
      </c>
      <c r="B108" s="276">
        <v>5845</v>
      </c>
      <c r="C108" s="277">
        <v>201477</v>
      </c>
      <c r="D108" s="277">
        <v>9.11</v>
      </c>
      <c r="E108" s="277">
        <v>0</v>
      </c>
      <c r="F108" s="277"/>
      <c r="G108" s="78">
        <v>985</v>
      </c>
      <c r="H108" s="78">
        <v>108982</v>
      </c>
      <c r="I108" s="278">
        <f>H108/G108</f>
        <v>110.64162436548223</v>
      </c>
      <c r="J108" s="78" t="s">
        <v>1283</v>
      </c>
      <c r="K108" s="78" t="s">
        <v>687</v>
      </c>
      <c r="L108" s="78" t="s">
        <v>686</v>
      </c>
      <c r="M108" s="78" t="s">
        <v>686</v>
      </c>
      <c r="N108" s="78" t="s">
        <v>686</v>
      </c>
      <c r="O108" s="78"/>
      <c r="P108" s="78">
        <v>0</v>
      </c>
      <c r="Q108" s="78"/>
      <c r="R108" s="78">
        <v>0</v>
      </c>
      <c r="S108" s="78" t="s">
        <v>687</v>
      </c>
      <c r="T108" s="78">
        <v>100</v>
      </c>
      <c r="U108" s="78"/>
      <c r="V108" s="78">
        <v>0</v>
      </c>
      <c r="W108" s="78" t="s">
        <v>1291</v>
      </c>
    </row>
    <row r="109" spans="1:23" ht="15" x14ac:dyDescent="0.25">
      <c r="A109" s="275" t="s">
        <v>826</v>
      </c>
      <c r="B109" s="276">
        <v>294</v>
      </c>
      <c r="C109" s="277">
        <v>1045.2</v>
      </c>
      <c r="D109" s="277">
        <v>9.01</v>
      </c>
      <c r="E109" s="277">
        <v>0</v>
      </c>
      <c r="F109" s="277"/>
      <c r="G109" s="78">
        <v>0</v>
      </c>
      <c r="H109" s="78">
        <v>0</v>
      </c>
      <c r="I109" s="278"/>
      <c r="J109" s="78" t="s">
        <v>707</v>
      </c>
      <c r="K109" s="78" t="s">
        <v>686</v>
      </c>
      <c r="L109" s="78" t="s">
        <v>686</v>
      </c>
      <c r="M109" s="78" t="s">
        <v>686</v>
      </c>
      <c r="N109" s="78"/>
      <c r="O109" s="78"/>
      <c r="P109" s="78">
        <v>0</v>
      </c>
      <c r="Q109" s="78"/>
      <c r="R109" s="78">
        <v>0</v>
      </c>
      <c r="S109" s="78"/>
      <c r="T109" s="78">
        <v>0</v>
      </c>
      <c r="U109" s="78" t="s">
        <v>687</v>
      </c>
      <c r="V109" s="78">
        <v>100</v>
      </c>
      <c r="W109" s="78"/>
    </row>
    <row r="110" spans="1:23" ht="15" x14ac:dyDescent="0.25">
      <c r="A110" s="275" t="s">
        <v>1163</v>
      </c>
      <c r="B110" s="276">
        <v>10966</v>
      </c>
      <c r="C110" s="277">
        <v>37185.279999999999</v>
      </c>
      <c r="D110" s="277">
        <v>8.93</v>
      </c>
      <c r="E110" s="277">
        <v>15.8</v>
      </c>
      <c r="F110" s="277">
        <f>C110/E110</f>
        <v>2353.4987341772148</v>
      </c>
      <c r="G110" s="78">
        <v>0</v>
      </c>
      <c r="H110" s="78">
        <v>0</v>
      </c>
      <c r="I110" s="278"/>
      <c r="J110" s="78" t="s">
        <v>1285</v>
      </c>
      <c r="K110" s="78" t="s">
        <v>686</v>
      </c>
      <c r="L110" s="78" t="s">
        <v>686</v>
      </c>
      <c r="M110" s="78" t="s">
        <v>686</v>
      </c>
      <c r="N110" s="78" t="s">
        <v>686</v>
      </c>
      <c r="O110" s="78"/>
      <c r="P110" s="78">
        <v>0</v>
      </c>
      <c r="Q110" s="78"/>
      <c r="R110" s="78">
        <v>0</v>
      </c>
      <c r="S110" s="78"/>
      <c r="T110" s="78">
        <v>0</v>
      </c>
      <c r="U110" s="78" t="s">
        <v>687</v>
      </c>
      <c r="V110" s="78">
        <v>100</v>
      </c>
      <c r="W110" s="78"/>
    </row>
    <row r="111" spans="1:23" ht="15" x14ac:dyDescent="0.25">
      <c r="A111" s="275" t="s">
        <v>1068</v>
      </c>
      <c r="B111" s="276">
        <v>550</v>
      </c>
      <c r="C111" s="277">
        <v>24396</v>
      </c>
      <c r="D111" s="277">
        <v>7.74</v>
      </c>
      <c r="E111" s="277">
        <v>215.89</v>
      </c>
      <c r="F111" s="277">
        <f>C111/E111</f>
        <v>113.00199175506046</v>
      </c>
      <c r="G111" s="78">
        <v>58</v>
      </c>
      <c r="H111" s="78">
        <v>23417</v>
      </c>
      <c r="I111" s="278">
        <f>H111/G111</f>
        <v>403.74137931034483</v>
      </c>
      <c r="J111" s="78" t="s">
        <v>707</v>
      </c>
      <c r="K111" s="78" t="s">
        <v>686</v>
      </c>
      <c r="L111" s="78"/>
      <c r="M111" s="78" t="s">
        <v>686</v>
      </c>
      <c r="N111" s="78" t="s">
        <v>686</v>
      </c>
      <c r="O111" s="78"/>
      <c r="P111" s="78">
        <v>0</v>
      </c>
      <c r="Q111" s="78" t="s">
        <v>687</v>
      </c>
      <c r="R111" s="78">
        <v>100</v>
      </c>
      <c r="S111" s="78"/>
      <c r="T111" s="78">
        <v>0</v>
      </c>
      <c r="U111" s="78"/>
      <c r="V111" s="78">
        <v>0</v>
      </c>
      <c r="W111" s="78" t="s">
        <v>1291</v>
      </c>
    </row>
    <row r="112" spans="1:23" ht="15" x14ac:dyDescent="0.25">
      <c r="A112" s="275" t="s">
        <v>967</v>
      </c>
      <c r="B112" s="276">
        <v>2873</v>
      </c>
      <c r="C112" s="277">
        <v>9043.6200000000008</v>
      </c>
      <c r="D112" s="277">
        <v>7.19</v>
      </c>
      <c r="E112" s="277">
        <v>0.38</v>
      </c>
      <c r="F112" s="277">
        <f>C112/E112</f>
        <v>23799.000000000004</v>
      </c>
      <c r="G112" s="78"/>
      <c r="H112" s="78"/>
      <c r="I112" s="278"/>
      <c r="J112" s="78"/>
      <c r="K112" s="78"/>
      <c r="L112" s="78"/>
      <c r="M112" s="78"/>
      <c r="N112" s="78"/>
      <c r="O112" s="78"/>
      <c r="P112" s="78"/>
      <c r="Q112" s="78"/>
      <c r="R112" s="78"/>
      <c r="S112" s="78"/>
      <c r="T112" s="78"/>
      <c r="U112" s="78"/>
      <c r="V112" s="78"/>
      <c r="W112" s="78"/>
    </row>
    <row r="113" spans="1:23" ht="15" x14ac:dyDescent="0.25">
      <c r="A113" s="275" t="s">
        <v>1063</v>
      </c>
      <c r="B113" s="276">
        <v>2379</v>
      </c>
      <c r="C113" s="277">
        <v>85300</v>
      </c>
      <c r="D113" s="277">
        <v>6.5</v>
      </c>
      <c r="E113" s="277">
        <v>14.25</v>
      </c>
      <c r="F113" s="277">
        <f>C113/E113</f>
        <v>5985.9649122807014</v>
      </c>
      <c r="G113" s="78">
        <v>280</v>
      </c>
      <c r="H113" s="78">
        <v>98000</v>
      </c>
      <c r="I113" s="278">
        <f>H113/G113</f>
        <v>350</v>
      </c>
      <c r="J113" s="78" t="s">
        <v>1283</v>
      </c>
      <c r="K113" s="78" t="s">
        <v>687</v>
      </c>
      <c r="L113" s="78"/>
      <c r="M113" s="78" t="s">
        <v>687</v>
      </c>
      <c r="N113" s="78"/>
      <c r="O113" s="78" t="s">
        <v>687</v>
      </c>
      <c r="P113" s="78">
        <v>20</v>
      </c>
      <c r="Q113" s="78" t="s">
        <v>687</v>
      </c>
      <c r="R113" s="78">
        <v>30</v>
      </c>
      <c r="S113" s="78" t="s">
        <v>687</v>
      </c>
      <c r="T113" s="78">
        <v>50</v>
      </c>
      <c r="U113" s="78"/>
      <c r="V113" s="78">
        <v>0</v>
      </c>
      <c r="W113" s="78" t="s">
        <v>1284</v>
      </c>
    </row>
    <row r="114" spans="1:23" ht="15" x14ac:dyDescent="0.25">
      <c r="A114" s="275" t="s">
        <v>13</v>
      </c>
      <c r="B114" s="276">
        <v>1150</v>
      </c>
      <c r="C114" s="277">
        <v>4940</v>
      </c>
      <c r="D114" s="277">
        <v>6.07</v>
      </c>
      <c r="E114" s="277">
        <v>40</v>
      </c>
      <c r="F114" s="277">
        <f>C114/E114</f>
        <v>123.5</v>
      </c>
      <c r="G114" s="78">
        <v>59</v>
      </c>
      <c r="H114" s="78">
        <v>0</v>
      </c>
      <c r="I114" s="278"/>
      <c r="J114" s="78" t="s">
        <v>1285</v>
      </c>
      <c r="K114" s="78" t="s">
        <v>686</v>
      </c>
      <c r="L114" s="78" t="s">
        <v>687</v>
      </c>
      <c r="M114" s="78" t="s">
        <v>687</v>
      </c>
      <c r="N114" s="78"/>
      <c r="O114" s="78"/>
      <c r="P114" s="78">
        <v>0</v>
      </c>
      <c r="Q114" s="78" t="s">
        <v>687</v>
      </c>
      <c r="R114" s="78">
        <v>100</v>
      </c>
      <c r="S114" s="78"/>
      <c r="T114" s="78">
        <v>0</v>
      </c>
      <c r="U114" s="78"/>
      <c r="V114" s="78">
        <v>0</v>
      </c>
      <c r="W114" s="78" t="s">
        <v>1291</v>
      </c>
    </row>
    <row r="115" spans="1:23" ht="15" x14ac:dyDescent="0.25">
      <c r="A115" s="275" t="s">
        <v>964</v>
      </c>
      <c r="B115" s="276">
        <v>3272</v>
      </c>
      <c r="C115" s="277">
        <v>13458</v>
      </c>
      <c r="D115" s="277">
        <v>5.0272693313410537</v>
      </c>
      <c r="E115" s="277">
        <v>0</v>
      </c>
      <c r="F115" s="277"/>
      <c r="G115" s="78">
        <v>0</v>
      </c>
      <c r="H115" s="78">
        <v>0</v>
      </c>
      <c r="I115" s="278"/>
      <c r="J115" s="78" t="s">
        <v>707</v>
      </c>
      <c r="K115" s="78" t="s">
        <v>687</v>
      </c>
      <c r="L115" s="78"/>
      <c r="M115" s="78" t="s">
        <v>687</v>
      </c>
      <c r="N115" s="78"/>
      <c r="O115" s="78"/>
      <c r="P115" s="78">
        <v>0</v>
      </c>
      <c r="Q115" s="78" t="s">
        <v>687</v>
      </c>
      <c r="R115" s="78">
        <v>0</v>
      </c>
      <c r="S115" s="78"/>
      <c r="T115" s="78">
        <v>0</v>
      </c>
      <c r="U115" s="78"/>
      <c r="V115" s="78">
        <v>0</v>
      </c>
      <c r="W115" s="78" t="s">
        <v>1284</v>
      </c>
    </row>
    <row r="116" spans="1:23" ht="15" x14ac:dyDescent="0.25">
      <c r="A116" s="275" t="s">
        <v>1019</v>
      </c>
      <c r="B116" s="276">
        <v>11393</v>
      </c>
      <c r="C116" s="277">
        <v>23981.599999999999</v>
      </c>
      <c r="D116" s="277">
        <v>5</v>
      </c>
      <c r="E116" s="277">
        <v>14</v>
      </c>
      <c r="F116" s="277">
        <f>C116/E116</f>
        <v>1712.9714285714285</v>
      </c>
      <c r="G116" s="78">
        <v>1416</v>
      </c>
      <c r="H116" s="78">
        <v>17270</v>
      </c>
      <c r="I116" s="278">
        <f>H116/G116</f>
        <v>12.19632768361582</v>
      </c>
      <c r="J116" s="78" t="s">
        <v>707</v>
      </c>
      <c r="K116" s="78" t="s">
        <v>686</v>
      </c>
      <c r="L116" s="78" t="s">
        <v>686</v>
      </c>
      <c r="M116" s="78" t="s">
        <v>686</v>
      </c>
      <c r="N116" s="78" t="s">
        <v>687</v>
      </c>
      <c r="O116" s="78"/>
      <c r="P116" s="78">
        <v>0</v>
      </c>
      <c r="Q116" s="78" t="s">
        <v>687</v>
      </c>
      <c r="R116" s="78">
        <v>50</v>
      </c>
      <c r="S116" s="78" t="s">
        <v>687</v>
      </c>
      <c r="T116" s="78">
        <v>50</v>
      </c>
      <c r="U116" s="78"/>
      <c r="V116" s="78">
        <v>0</v>
      </c>
      <c r="W116" s="78"/>
    </row>
    <row r="117" spans="1:23" ht="15" x14ac:dyDescent="0.25">
      <c r="A117" s="275" t="s">
        <v>1202</v>
      </c>
      <c r="B117" s="276">
        <v>26757</v>
      </c>
      <c r="C117" s="277">
        <v>52104</v>
      </c>
      <c r="D117" s="277">
        <v>4.92</v>
      </c>
      <c r="E117" s="277">
        <v>24</v>
      </c>
      <c r="F117" s="277">
        <f>C117/E117</f>
        <v>2171</v>
      </c>
      <c r="G117" s="78">
        <v>0</v>
      </c>
      <c r="H117" s="78">
        <v>57384</v>
      </c>
      <c r="I117" s="278"/>
      <c r="J117" s="78" t="s">
        <v>1283</v>
      </c>
      <c r="K117" s="78" t="s">
        <v>686</v>
      </c>
      <c r="L117" s="78"/>
      <c r="M117" s="78" t="s">
        <v>686</v>
      </c>
      <c r="N117" s="78" t="s">
        <v>687</v>
      </c>
      <c r="O117" s="78" t="s">
        <v>687</v>
      </c>
      <c r="P117" s="78">
        <v>15</v>
      </c>
      <c r="Q117" s="78" t="s">
        <v>687</v>
      </c>
      <c r="R117" s="78">
        <v>85</v>
      </c>
      <c r="S117" s="78"/>
      <c r="T117" s="78">
        <v>0</v>
      </c>
      <c r="U117" s="78"/>
      <c r="V117" s="78">
        <v>0</v>
      </c>
      <c r="W117" s="78"/>
    </row>
    <row r="118" spans="1:23" ht="15" x14ac:dyDescent="0.25">
      <c r="A118" s="275" t="s">
        <v>748</v>
      </c>
      <c r="B118" s="276">
        <v>10076</v>
      </c>
      <c r="C118" s="277">
        <v>18602.650000000001</v>
      </c>
      <c r="D118" s="277">
        <v>4.58</v>
      </c>
      <c r="E118" s="277">
        <v>0</v>
      </c>
      <c r="F118" s="277"/>
      <c r="G118" s="78">
        <v>0</v>
      </c>
      <c r="H118" s="78">
        <v>25717</v>
      </c>
      <c r="I118" s="278"/>
      <c r="J118" s="78" t="s">
        <v>707</v>
      </c>
      <c r="K118" s="78" t="s">
        <v>686</v>
      </c>
      <c r="L118" s="78" t="s">
        <v>687</v>
      </c>
      <c r="M118" s="78" t="s">
        <v>686</v>
      </c>
      <c r="N118" s="78" t="s">
        <v>687</v>
      </c>
      <c r="O118" s="78"/>
      <c r="P118" s="78">
        <v>0</v>
      </c>
      <c r="Q118" s="78" t="s">
        <v>687</v>
      </c>
      <c r="R118" s="78">
        <v>100</v>
      </c>
      <c r="S118" s="78"/>
      <c r="T118" s="78">
        <v>0</v>
      </c>
      <c r="U118" s="78"/>
      <c r="V118" s="78">
        <v>0</v>
      </c>
      <c r="W118" s="78" t="s">
        <v>1289</v>
      </c>
    </row>
    <row r="119" spans="1:23" ht="15" x14ac:dyDescent="0.25">
      <c r="A119" s="275" t="s">
        <v>884</v>
      </c>
      <c r="B119" s="276">
        <v>7476</v>
      </c>
      <c r="C119" s="277">
        <v>13500</v>
      </c>
      <c r="D119" s="277">
        <v>4.4865403788634097</v>
      </c>
      <c r="E119" s="277">
        <v>10</v>
      </c>
      <c r="F119" s="277">
        <f>C119/E119</f>
        <v>1350</v>
      </c>
      <c r="G119" s="78">
        <v>1650</v>
      </c>
      <c r="H119" s="78">
        <v>16500</v>
      </c>
      <c r="I119" s="278">
        <f>H119/G119</f>
        <v>10</v>
      </c>
      <c r="J119" s="78" t="s">
        <v>1283</v>
      </c>
      <c r="K119" s="78" t="s">
        <v>686</v>
      </c>
      <c r="L119" s="78" t="s">
        <v>687</v>
      </c>
      <c r="M119" s="78" t="s">
        <v>687</v>
      </c>
      <c r="N119" s="78"/>
      <c r="O119" s="78"/>
      <c r="P119" s="78">
        <v>0</v>
      </c>
      <c r="Q119" s="78" t="s">
        <v>687</v>
      </c>
      <c r="R119" s="78">
        <v>100</v>
      </c>
      <c r="S119" s="78"/>
      <c r="T119" s="78">
        <v>0</v>
      </c>
      <c r="U119" s="78"/>
      <c r="V119" s="78">
        <v>0</v>
      </c>
      <c r="W119" s="78" t="s">
        <v>1291</v>
      </c>
    </row>
    <row r="120" spans="1:23" ht="15" x14ac:dyDescent="0.25">
      <c r="A120" s="275" t="s">
        <v>783</v>
      </c>
      <c r="B120" s="276">
        <v>3872</v>
      </c>
      <c r="C120" s="277">
        <v>60320</v>
      </c>
      <c r="D120" s="277">
        <v>4.0199999999999996</v>
      </c>
      <c r="E120" s="277">
        <v>0</v>
      </c>
      <c r="F120" s="277"/>
      <c r="G120" s="78">
        <v>0</v>
      </c>
      <c r="H120" s="78">
        <v>0</v>
      </c>
      <c r="I120" s="278"/>
      <c r="J120" s="78" t="s">
        <v>1283</v>
      </c>
      <c r="K120" s="78" t="s">
        <v>686</v>
      </c>
      <c r="L120" s="78" t="s">
        <v>687</v>
      </c>
      <c r="M120" s="78" t="s">
        <v>687</v>
      </c>
      <c r="N120" s="78"/>
      <c r="O120" s="78" t="s">
        <v>687</v>
      </c>
      <c r="P120" s="78">
        <v>10</v>
      </c>
      <c r="Q120" s="78" t="s">
        <v>687</v>
      </c>
      <c r="R120" s="78">
        <v>90</v>
      </c>
      <c r="S120" s="78"/>
      <c r="T120" s="78">
        <v>0</v>
      </c>
      <c r="U120" s="78"/>
      <c r="V120" s="78">
        <v>0</v>
      </c>
      <c r="W120" s="78" t="s">
        <v>1296</v>
      </c>
    </row>
    <row r="121" spans="1:23" ht="15" x14ac:dyDescent="0.25">
      <c r="A121" s="275" t="s">
        <v>1119</v>
      </c>
      <c r="B121" s="276">
        <v>1097</v>
      </c>
      <c r="C121" s="277">
        <v>1850</v>
      </c>
      <c r="D121" s="277">
        <v>4</v>
      </c>
      <c r="E121" s="277">
        <v>195</v>
      </c>
      <c r="F121" s="277">
        <f>C121/E121</f>
        <v>9.4871794871794872</v>
      </c>
      <c r="G121" s="78"/>
      <c r="H121" s="78"/>
      <c r="I121" s="278"/>
      <c r="J121" s="78"/>
      <c r="K121" s="78"/>
      <c r="L121" s="78"/>
      <c r="M121" s="78"/>
      <c r="N121" s="78"/>
      <c r="O121" s="78"/>
      <c r="P121" s="78"/>
      <c r="Q121" s="78"/>
      <c r="R121" s="78"/>
      <c r="S121" s="78"/>
      <c r="T121" s="78"/>
      <c r="U121" s="78"/>
      <c r="V121" s="78"/>
      <c r="W121" s="78"/>
    </row>
    <row r="122" spans="1:23" ht="15" x14ac:dyDescent="0.25">
      <c r="A122" s="275" t="s">
        <v>897</v>
      </c>
      <c r="B122" s="276">
        <v>71741</v>
      </c>
      <c r="C122" s="277">
        <v>97941.77</v>
      </c>
      <c r="D122" s="277">
        <v>3.7583181120491176</v>
      </c>
      <c r="E122" s="277">
        <v>0</v>
      </c>
      <c r="F122" s="277"/>
      <c r="G122" s="78">
        <v>7391.75</v>
      </c>
      <c r="H122" s="78">
        <v>62030.98</v>
      </c>
      <c r="I122" s="278">
        <f>H122/G122</f>
        <v>8.3919207224270309</v>
      </c>
      <c r="J122" s="78" t="s">
        <v>1283</v>
      </c>
      <c r="K122" s="78" t="s">
        <v>686</v>
      </c>
      <c r="L122" s="78" t="s">
        <v>687</v>
      </c>
      <c r="M122" s="78" t="s">
        <v>687</v>
      </c>
      <c r="N122" s="78"/>
      <c r="O122" s="78"/>
      <c r="P122" s="78">
        <v>0</v>
      </c>
      <c r="Q122" s="78" t="s">
        <v>687</v>
      </c>
      <c r="R122" s="78">
        <v>100</v>
      </c>
      <c r="S122" s="78"/>
      <c r="T122" s="78">
        <v>0</v>
      </c>
      <c r="U122" s="78"/>
      <c r="V122" s="78">
        <v>0</v>
      </c>
      <c r="W122" s="78" t="s">
        <v>1290</v>
      </c>
    </row>
    <row r="123" spans="1:23" ht="15" x14ac:dyDescent="0.25">
      <c r="A123" s="275" t="s">
        <v>773</v>
      </c>
      <c r="B123" s="276">
        <v>1222</v>
      </c>
      <c r="C123" s="277">
        <v>1888.69</v>
      </c>
      <c r="D123" s="277">
        <v>3.6320961538461538</v>
      </c>
      <c r="E123" s="277">
        <v>0.94</v>
      </c>
      <c r="F123" s="277">
        <f t="shared" ref="F123:F135" si="6">C123/E123</f>
        <v>2009.244680851064</v>
      </c>
      <c r="G123" s="78">
        <v>100</v>
      </c>
      <c r="H123" s="78">
        <v>0</v>
      </c>
      <c r="I123" s="278"/>
      <c r="J123" s="78" t="s">
        <v>707</v>
      </c>
      <c r="K123" s="78" t="s">
        <v>687</v>
      </c>
      <c r="L123" s="78"/>
      <c r="M123" s="78" t="s">
        <v>687</v>
      </c>
      <c r="N123" s="78"/>
      <c r="O123" s="78" t="s">
        <v>687</v>
      </c>
      <c r="P123" s="78">
        <v>15</v>
      </c>
      <c r="Q123" s="78" t="s">
        <v>687</v>
      </c>
      <c r="R123" s="78">
        <v>85</v>
      </c>
      <c r="S123" s="78"/>
      <c r="T123" s="78">
        <v>0</v>
      </c>
      <c r="U123" s="78"/>
      <c r="V123" s="78">
        <v>0</v>
      </c>
      <c r="W123" s="78" t="s">
        <v>1291</v>
      </c>
    </row>
    <row r="124" spans="1:23" ht="15" x14ac:dyDescent="0.25">
      <c r="A124" s="275" t="s">
        <v>1049</v>
      </c>
      <c r="B124" s="276">
        <v>2757</v>
      </c>
      <c r="C124" s="277">
        <v>18000</v>
      </c>
      <c r="D124" s="277">
        <v>3.5856573705179282</v>
      </c>
      <c r="E124" s="277">
        <v>60</v>
      </c>
      <c r="F124" s="277">
        <f t="shared" si="6"/>
        <v>300</v>
      </c>
      <c r="G124" s="78"/>
      <c r="H124" s="78"/>
      <c r="I124" s="278"/>
      <c r="J124" s="78"/>
      <c r="K124" s="78"/>
      <c r="L124" s="78"/>
      <c r="M124" s="78"/>
      <c r="N124" s="78"/>
      <c r="O124" s="78"/>
      <c r="P124" s="78"/>
      <c r="Q124" s="78"/>
      <c r="R124" s="78"/>
      <c r="S124" s="78"/>
      <c r="T124" s="78"/>
      <c r="U124" s="78"/>
      <c r="V124" s="78"/>
      <c r="W124" s="78"/>
    </row>
    <row r="125" spans="1:23" ht="15" x14ac:dyDescent="0.25">
      <c r="A125" s="275" t="s">
        <v>957</v>
      </c>
      <c r="B125" s="276">
        <v>6683</v>
      </c>
      <c r="C125" s="277">
        <v>21902</v>
      </c>
      <c r="D125" s="277">
        <v>3.317982123920618</v>
      </c>
      <c r="E125" s="277">
        <v>15.21</v>
      </c>
      <c r="F125" s="277">
        <f t="shared" si="6"/>
        <v>1439.973701512163</v>
      </c>
      <c r="G125" s="78">
        <v>560</v>
      </c>
      <c r="H125" s="78">
        <v>24497</v>
      </c>
      <c r="I125" s="278">
        <f>H125/G125</f>
        <v>43.744642857142857</v>
      </c>
      <c r="J125" s="78" t="s">
        <v>707</v>
      </c>
      <c r="K125" s="78" t="s">
        <v>686</v>
      </c>
      <c r="L125" s="78" t="s">
        <v>687</v>
      </c>
      <c r="M125" s="78" t="s">
        <v>687</v>
      </c>
      <c r="N125" s="78"/>
      <c r="O125" s="78"/>
      <c r="P125" s="78">
        <v>0</v>
      </c>
      <c r="Q125" s="78" t="s">
        <v>687</v>
      </c>
      <c r="R125" s="78">
        <v>100</v>
      </c>
      <c r="S125" s="78"/>
      <c r="T125" s="78">
        <v>0</v>
      </c>
      <c r="U125" s="78"/>
      <c r="V125" s="78">
        <v>0</v>
      </c>
      <c r="W125" s="78" t="s">
        <v>1291</v>
      </c>
    </row>
    <row r="126" spans="1:23" ht="15" x14ac:dyDescent="0.25">
      <c r="A126" s="275" t="s">
        <v>962</v>
      </c>
      <c r="B126" s="276">
        <v>21677</v>
      </c>
      <c r="C126" s="277">
        <v>23546</v>
      </c>
      <c r="D126" s="277">
        <v>3.2254794520547945</v>
      </c>
      <c r="E126" s="277">
        <v>13</v>
      </c>
      <c r="F126" s="277">
        <f t="shared" si="6"/>
        <v>1811.2307692307693</v>
      </c>
      <c r="G126" s="78"/>
      <c r="H126" s="78"/>
      <c r="I126" s="278"/>
      <c r="J126" s="78"/>
      <c r="K126" s="78"/>
      <c r="L126" s="78"/>
      <c r="M126" s="78"/>
      <c r="N126" s="78"/>
      <c r="O126" s="78"/>
      <c r="P126" s="78"/>
      <c r="Q126" s="78"/>
      <c r="R126" s="78"/>
      <c r="S126" s="78"/>
      <c r="T126" s="78"/>
      <c r="U126" s="78"/>
      <c r="V126" s="78"/>
      <c r="W126" s="78"/>
    </row>
    <row r="127" spans="1:23" ht="15" x14ac:dyDescent="0.25">
      <c r="A127" s="275" t="s">
        <v>784</v>
      </c>
      <c r="B127" s="276">
        <v>49963</v>
      </c>
      <c r="C127" s="277">
        <v>49055.32</v>
      </c>
      <c r="D127" s="277">
        <v>3.0251184015786876</v>
      </c>
      <c r="E127" s="277">
        <v>13.12</v>
      </c>
      <c r="F127" s="277">
        <f t="shared" si="6"/>
        <v>3738.9725609756101</v>
      </c>
      <c r="G127" s="78">
        <v>3623.83</v>
      </c>
      <c r="H127" s="78">
        <v>63388.92</v>
      </c>
      <c r="I127" s="278">
        <f>H127/G127</f>
        <v>17.492244393362824</v>
      </c>
      <c r="J127" s="78" t="s">
        <v>1283</v>
      </c>
      <c r="K127" s="78" t="s">
        <v>686</v>
      </c>
      <c r="L127" s="78"/>
      <c r="M127" s="78" t="s">
        <v>686</v>
      </c>
      <c r="N127" s="78" t="s">
        <v>686</v>
      </c>
      <c r="O127" s="78"/>
      <c r="P127" s="78">
        <v>0</v>
      </c>
      <c r="Q127" s="78"/>
      <c r="R127" s="78">
        <v>0</v>
      </c>
      <c r="S127" s="78" t="s">
        <v>687</v>
      </c>
      <c r="T127" s="78">
        <v>100</v>
      </c>
      <c r="U127" s="78"/>
      <c r="V127" s="78">
        <v>0</v>
      </c>
      <c r="W127" s="78"/>
    </row>
    <row r="128" spans="1:23" ht="15" x14ac:dyDescent="0.25">
      <c r="A128" s="275" t="s">
        <v>946</v>
      </c>
      <c r="B128" s="276">
        <v>33518</v>
      </c>
      <c r="C128" s="277">
        <v>10657.15</v>
      </c>
      <c r="D128" s="277">
        <v>2.75</v>
      </c>
      <c r="E128" s="277">
        <v>30</v>
      </c>
      <c r="F128" s="277">
        <f t="shared" si="6"/>
        <v>355.23833333333334</v>
      </c>
      <c r="G128" s="78"/>
      <c r="H128" s="78"/>
      <c r="I128" s="278"/>
      <c r="J128" s="78"/>
      <c r="K128" s="78"/>
      <c r="L128" s="78"/>
      <c r="M128" s="78"/>
      <c r="N128" s="78"/>
      <c r="O128" s="78"/>
      <c r="P128" s="78"/>
      <c r="Q128" s="78"/>
      <c r="R128" s="78"/>
      <c r="S128" s="78"/>
      <c r="T128" s="78"/>
      <c r="U128" s="78"/>
      <c r="V128" s="78"/>
      <c r="W128" s="78"/>
    </row>
    <row r="129" spans="1:23" ht="15" x14ac:dyDescent="0.25">
      <c r="A129" s="275" t="s">
        <v>187</v>
      </c>
      <c r="B129" s="276">
        <v>14153</v>
      </c>
      <c r="C129" s="277">
        <v>11268</v>
      </c>
      <c r="D129" s="277">
        <v>2.3199999999999998</v>
      </c>
      <c r="E129" s="277">
        <v>19</v>
      </c>
      <c r="F129" s="277">
        <f t="shared" si="6"/>
        <v>593.0526315789474</v>
      </c>
      <c r="G129" s="78">
        <v>586.48</v>
      </c>
      <c r="H129" s="78">
        <v>11068</v>
      </c>
      <c r="I129" s="278">
        <f>H129/G129</f>
        <v>18.871913790751602</v>
      </c>
      <c r="J129" s="78" t="s">
        <v>1283</v>
      </c>
      <c r="K129" s="78" t="s">
        <v>686</v>
      </c>
      <c r="L129" s="78" t="s">
        <v>686</v>
      </c>
      <c r="M129" s="78" t="s">
        <v>686</v>
      </c>
      <c r="N129" s="78" t="s">
        <v>686</v>
      </c>
      <c r="O129" s="78"/>
      <c r="P129" s="78">
        <v>0</v>
      </c>
      <c r="Q129" s="78"/>
      <c r="R129" s="78">
        <v>0</v>
      </c>
      <c r="S129" s="78" t="s">
        <v>687</v>
      </c>
      <c r="T129" s="78">
        <v>100</v>
      </c>
      <c r="U129" s="78"/>
      <c r="V129" s="78">
        <v>0</v>
      </c>
      <c r="W129" s="78" t="s">
        <v>1287</v>
      </c>
    </row>
    <row r="130" spans="1:23" ht="15" x14ac:dyDescent="0.25">
      <c r="A130" s="275" t="s">
        <v>194</v>
      </c>
      <c r="B130" s="276">
        <v>15368</v>
      </c>
      <c r="C130" s="277">
        <v>136368</v>
      </c>
      <c r="D130" s="277">
        <v>2</v>
      </c>
      <c r="E130" s="277">
        <v>61.85</v>
      </c>
      <c r="F130" s="277">
        <f t="shared" si="6"/>
        <v>2204.8181083265968</v>
      </c>
      <c r="G130" s="78">
        <v>1904.3</v>
      </c>
      <c r="H130" s="78">
        <v>100000</v>
      </c>
      <c r="I130" s="278">
        <f>H130/G130</f>
        <v>52.512734338076982</v>
      </c>
      <c r="J130" s="78" t="s">
        <v>1283</v>
      </c>
      <c r="K130" s="78" t="s">
        <v>686</v>
      </c>
      <c r="L130" s="78" t="s">
        <v>686</v>
      </c>
      <c r="M130" s="78" t="s">
        <v>686</v>
      </c>
      <c r="N130" s="78" t="s">
        <v>686</v>
      </c>
      <c r="O130" s="78"/>
      <c r="P130" s="78">
        <v>0</v>
      </c>
      <c r="Q130" s="78"/>
      <c r="R130" s="78">
        <v>0</v>
      </c>
      <c r="S130" s="78" t="s">
        <v>687</v>
      </c>
      <c r="T130" s="78">
        <v>100</v>
      </c>
      <c r="U130" s="78"/>
      <c r="V130" s="78">
        <v>0</v>
      </c>
      <c r="W130" s="78" t="s">
        <v>1291</v>
      </c>
    </row>
    <row r="131" spans="1:23" ht="15" x14ac:dyDescent="0.25">
      <c r="A131" s="275" t="s">
        <v>777</v>
      </c>
      <c r="B131" s="276">
        <v>1229</v>
      </c>
      <c r="C131" s="277">
        <v>1056</v>
      </c>
      <c r="D131" s="277">
        <v>1.72</v>
      </c>
      <c r="E131" s="277">
        <v>33</v>
      </c>
      <c r="F131" s="277">
        <f t="shared" si="6"/>
        <v>32</v>
      </c>
      <c r="G131" s="78">
        <v>36</v>
      </c>
      <c r="H131" s="78">
        <v>1100</v>
      </c>
      <c r="I131" s="278">
        <f>H131/G131</f>
        <v>30.555555555555557</v>
      </c>
      <c r="J131" s="78" t="s">
        <v>707</v>
      </c>
      <c r="K131" s="78" t="s">
        <v>686</v>
      </c>
      <c r="L131" s="78" t="s">
        <v>687</v>
      </c>
      <c r="M131" s="78" t="s">
        <v>686</v>
      </c>
      <c r="N131" s="78" t="s">
        <v>687</v>
      </c>
      <c r="O131" s="78" t="s">
        <v>687</v>
      </c>
      <c r="P131" s="78">
        <v>30</v>
      </c>
      <c r="Q131" s="78" t="s">
        <v>687</v>
      </c>
      <c r="R131" s="78">
        <v>15</v>
      </c>
      <c r="S131" s="78" t="s">
        <v>687</v>
      </c>
      <c r="T131" s="78">
        <v>55</v>
      </c>
      <c r="U131" s="78"/>
      <c r="V131" s="78">
        <v>0</v>
      </c>
      <c r="W131" s="78" t="s">
        <v>1284</v>
      </c>
    </row>
    <row r="132" spans="1:23" ht="15" x14ac:dyDescent="0.25">
      <c r="A132" s="275" t="s">
        <v>1204</v>
      </c>
      <c r="B132" s="276">
        <v>368</v>
      </c>
      <c r="C132" s="277">
        <v>2085</v>
      </c>
      <c r="D132" s="277">
        <v>1.64</v>
      </c>
      <c r="E132" s="277">
        <v>28</v>
      </c>
      <c r="F132" s="277">
        <f t="shared" si="6"/>
        <v>74.464285714285708</v>
      </c>
      <c r="G132" s="78">
        <v>0</v>
      </c>
      <c r="H132" s="78">
        <v>0</v>
      </c>
      <c r="I132" s="278"/>
      <c r="J132" s="78" t="s">
        <v>707</v>
      </c>
      <c r="K132" s="78" t="s">
        <v>686</v>
      </c>
      <c r="L132" s="78" t="s">
        <v>686</v>
      </c>
      <c r="M132" s="78" t="s">
        <v>686</v>
      </c>
      <c r="N132" s="78" t="s">
        <v>686</v>
      </c>
      <c r="O132" s="78"/>
      <c r="P132" s="78">
        <v>0</v>
      </c>
      <c r="Q132" s="78"/>
      <c r="R132" s="78">
        <v>0</v>
      </c>
      <c r="S132" s="78" t="s">
        <v>687</v>
      </c>
      <c r="T132" s="78">
        <v>100</v>
      </c>
      <c r="U132" s="78"/>
      <c r="V132" s="78">
        <v>0</v>
      </c>
      <c r="W132" s="78"/>
    </row>
    <row r="133" spans="1:23" ht="15" x14ac:dyDescent="0.25">
      <c r="A133" s="275" t="s">
        <v>1086</v>
      </c>
      <c r="B133" s="276">
        <v>13124</v>
      </c>
      <c r="C133" s="277">
        <v>11837.38</v>
      </c>
      <c r="D133" s="277">
        <v>1.54</v>
      </c>
      <c r="E133" s="277">
        <v>12.16</v>
      </c>
      <c r="F133" s="277">
        <f t="shared" si="6"/>
        <v>973.46874999999989</v>
      </c>
      <c r="G133" s="78">
        <v>960</v>
      </c>
      <c r="H133" s="78">
        <v>250000</v>
      </c>
      <c r="I133" s="278">
        <f>H133/G133</f>
        <v>260.41666666666669</v>
      </c>
      <c r="J133" s="78" t="s">
        <v>1283</v>
      </c>
      <c r="K133" s="78" t="s">
        <v>686</v>
      </c>
      <c r="L133" s="78" t="s">
        <v>686</v>
      </c>
      <c r="M133" s="78" t="s">
        <v>686</v>
      </c>
      <c r="N133" s="78" t="s">
        <v>686</v>
      </c>
      <c r="O133" s="78" t="s">
        <v>687</v>
      </c>
      <c r="P133" s="78">
        <v>100</v>
      </c>
      <c r="Q133" s="78"/>
      <c r="R133" s="78">
        <v>0</v>
      </c>
      <c r="S133" s="78"/>
      <c r="T133" s="78">
        <v>0</v>
      </c>
      <c r="U133" s="78"/>
      <c r="V133" s="78">
        <v>0</v>
      </c>
      <c r="W133" s="78"/>
    </row>
    <row r="134" spans="1:23" ht="15" x14ac:dyDescent="0.25">
      <c r="A134" s="275" t="s">
        <v>980</v>
      </c>
      <c r="B134" s="276">
        <v>13527</v>
      </c>
      <c r="C134" s="277">
        <v>7489</v>
      </c>
      <c r="D134" s="277">
        <v>1.2867697594501719</v>
      </c>
      <c r="E134" s="277">
        <v>70.3</v>
      </c>
      <c r="F134" s="277">
        <f t="shared" si="6"/>
        <v>106.52916073968706</v>
      </c>
      <c r="G134" s="78">
        <v>0</v>
      </c>
      <c r="H134" s="78">
        <v>6825</v>
      </c>
      <c r="I134" s="278"/>
      <c r="J134" s="78" t="s">
        <v>1297</v>
      </c>
      <c r="K134" s="78"/>
      <c r="L134" s="78"/>
      <c r="M134" s="78"/>
      <c r="N134" s="78"/>
      <c r="O134" s="78"/>
      <c r="P134" s="78"/>
      <c r="Q134" s="78"/>
      <c r="R134" s="78"/>
      <c r="S134" s="78"/>
      <c r="T134" s="78"/>
      <c r="U134" s="78"/>
      <c r="V134" s="78"/>
      <c r="W134" s="78"/>
    </row>
    <row r="135" spans="1:23" ht="15" x14ac:dyDescent="0.25">
      <c r="A135" s="275" t="s">
        <v>834</v>
      </c>
      <c r="B135" s="276">
        <v>4124</v>
      </c>
      <c r="C135" s="277">
        <v>1847</v>
      </c>
      <c r="D135" s="277">
        <v>1.25</v>
      </c>
      <c r="E135" s="277">
        <v>32.53</v>
      </c>
      <c r="F135" s="277">
        <f t="shared" si="6"/>
        <v>56.778358438364585</v>
      </c>
      <c r="G135" s="78">
        <v>0</v>
      </c>
      <c r="H135" s="78">
        <v>0</v>
      </c>
      <c r="I135" s="278"/>
      <c r="J135" s="78" t="s">
        <v>1285</v>
      </c>
      <c r="K135" s="78" t="s">
        <v>687</v>
      </c>
      <c r="L135" s="78" t="s">
        <v>686</v>
      </c>
      <c r="M135" s="78" t="s">
        <v>686</v>
      </c>
      <c r="N135" s="78" t="s">
        <v>687</v>
      </c>
      <c r="O135" s="78"/>
      <c r="P135" s="78">
        <v>0</v>
      </c>
      <c r="Q135" s="78" t="s">
        <v>687</v>
      </c>
      <c r="R135" s="78">
        <v>40</v>
      </c>
      <c r="S135" s="78" t="s">
        <v>687</v>
      </c>
      <c r="T135" s="78">
        <v>60</v>
      </c>
      <c r="U135" s="78"/>
      <c r="V135" s="78">
        <v>0</v>
      </c>
      <c r="W135" s="78"/>
    </row>
    <row r="136" spans="1:23" ht="15" x14ac:dyDescent="0.25">
      <c r="A136" s="275" t="s">
        <v>1233</v>
      </c>
      <c r="B136" s="276">
        <v>9859</v>
      </c>
      <c r="C136" s="277">
        <v>0</v>
      </c>
      <c r="D136" s="277">
        <v>1.2</v>
      </c>
      <c r="E136" s="277">
        <v>0</v>
      </c>
      <c r="F136" s="277"/>
      <c r="G136" s="78">
        <v>468</v>
      </c>
      <c r="H136" s="78">
        <v>0</v>
      </c>
      <c r="I136" s="278"/>
      <c r="J136" s="78" t="s">
        <v>1283</v>
      </c>
      <c r="K136" s="78" t="s">
        <v>686</v>
      </c>
      <c r="L136" s="78"/>
      <c r="M136" s="78" t="s">
        <v>687</v>
      </c>
      <c r="N136" s="78"/>
      <c r="O136" s="78" t="s">
        <v>687</v>
      </c>
      <c r="P136" s="78">
        <v>20</v>
      </c>
      <c r="Q136" s="78"/>
      <c r="R136" s="78">
        <v>0</v>
      </c>
      <c r="S136" s="78" t="s">
        <v>687</v>
      </c>
      <c r="T136" s="78">
        <v>80</v>
      </c>
      <c r="U136" s="78"/>
      <c r="V136" s="78">
        <v>0</v>
      </c>
      <c r="W136" s="78" t="s">
        <v>1291</v>
      </c>
    </row>
    <row r="137" spans="1:23" ht="15" x14ac:dyDescent="0.25">
      <c r="A137" s="275" t="s">
        <v>684</v>
      </c>
      <c r="B137" s="276">
        <v>6350</v>
      </c>
      <c r="C137" s="277">
        <v>2280</v>
      </c>
      <c r="D137" s="277">
        <v>0.92</v>
      </c>
      <c r="E137" s="277">
        <v>12.39</v>
      </c>
      <c r="F137" s="277">
        <f>C137/E137</f>
        <v>184.01937046004841</v>
      </c>
      <c r="G137" s="78">
        <v>1706</v>
      </c>
      <c r="H137" s="78">
        <v>0</v>
      </c>
      <c r="I137" s="278"/>
      <c r="J137" s="78" t="s">
        <v>707</v>
      </c>
      <c r="K137" s="78" t="s">
        <v>686</v>
      </c>
      <c r="L137" s="78" t="s">
        <v>686</v>
      </c>
      <c r="M137" s="78" t="s">
        <v>686</v>
      </c>
      <c r="N137" s="78" t="s">
        <v>686</v>
      </c>
      <c r="O137" s="78"/>
      <c r="P137" s="78">
        <v>0</v>
      </c>
      <c r="Q137" s="78" t="s">
        <v>687</v>
      </c>
      <c r="R137" s="78">
        <v>100</v>
      </c>
      <c r="S137" s="78"/>
      <c r="T137" s="78">
        <v>0</v>
      </c>
      <c r="U137" s="78"/>
      <c r="V137" s="78">
        <v>0</v>
      </c>
      <c r="W137" s="78" t="s">
        <v>1284</v>
      </c>
    </row>
    <row r="138" spans="1:23" ht="15" x14ac:dyDescent="0.25">
      <c r="A138" s="275" t="s">
        <v>785</v>
      </c>
      <c r="B138" s="276">
        <v>1693</v>
      </c>
      <c r="C138" s="277">
        <v>500</v>
      </c>
      <c r="D138" s="277">
        <v>0.81967213114754101</v>
      </c>
      <c r="E138" s="277">
        <v>0</v>
      </c>
      <c r="F138" s="277"/>
      <c r="G138" s="78"/>
      <c r="H138" s="78"/>
      <c r="I138" s="78"/>
      <c r="J138" s="78"/>
      <c r="K138" s="78"/>
      <c r="L138" s="78"/>
      <c r="M138" s="78"/>
      <c r="N138" s="78"/>
      <c r="O138" s="78"/>
      <c r="P138" s="78"/>
      <c r="Q138" s="78"/>
      <c r="R138" s="78"/>
      <c r="S138" s="78"/>
      <c r="T138" s="78"/>
      <c r="U138" s="78"/>
      <c r="V138" s="78"/>
      <c r="W138" s="78"/>
    </row>
    <row r="139" spans="1:23" ht="15" x14ac:dyDescent="0.25">
      <c r="A139" s="275" t="s">
        <v>872</v>
      </c>
      <c r="B139" s="276">
        <v>2663</v>
      </c>
      <c r="C139" s="277">
        <v>0</v>
      </c>
      <c r="D139" s="277">
        <v>0</v>
      </c>
      <c r="E139" s="277">
        <v>0</v>
      </c>
      <c r="F139" s="277"/>
      <c r="G139" s="78">
        <v>100</v>
      </c>
      <c r="H139" s="78">
        <v>240000</v>
      </c>
      <c r="I139" s="278">
        <f t="shared" ref="I139:I152" si="7">H139/G139</f>
        <v>2400</v>
      </c>
      <c r="J139" s="78" t="s">
        <v>1283</v>
      </c>
      <c r="K139" s="78" t="s">
        <v>686</v>
      </c>
      <c r="L139" s="78" t="s">
        <v>687</v>
      </c>
      <c r="M139" s="78" t="s">
        <v>687</v>
      </c>
      <c r="N139" s="78"/>
      <c r="O139" s="78"/>
      <c r="P139" s="78">
        <v>0</v>
      </c>
      <c r="Q139" s="78" t="s">
        <v>687</v>
      </c>
      <c r="R139" s="78">
        <v>0</v>
      </c>
      <c r="S139" s="78"/>
      <c r="T139" s="78">
        <v>0</v>
      </c>
      <c r="U139" s="78"/>
      <c r="V139" s="78">
        <v>0</v>
      </c>
      <c r="W139" s="78" t="s">
        <v>1296</v>
      </c>
    </row>
    <row r="140" spans="1:23" ht="15" x14ac:dyDescent="0.25">
      <c r="A140" s="275" t="s">
        <v>1259</v>
      </c>
      <c r="B140" s="276">
        <v>2477</v>
      </c>
      <c r="C140" s="277">
        <v>46113.96</v>
      </c>
      <c r="D140" s="277">
        <v>0</v>
      </c>
      <c r="E140" s="277">
        <v>287.48</v>
      </c>
      <c r="F140" s="277">
        <f>C140/E140</f>
        <v>160.40754139418394</v>
      </c>
      <c r="G140" s="78">
        <v>127.34</v>
      </c>
      <c r="H140" s="78">
        <v>46319</v>
      </c>
      <c r="I140" s="278">
        <f t="shared" si="7"/>
        <v>363.74273598240927</v>
      </c>
      <c r="J140" s="78" t="s">
        <v>1285</v>
      </c>
      <c r="K140" s="78" t="s">
        <v>686</v>
      </c>
      <c r="L140" s="78" t="s">
        <v>686</v>
      </c>
      <c r="M140" s="78" t="s">
        <v>686</v>
      </c>
      <c r="N140" s="78" t="s">
        <v>686</v>
      </c>
      <c r="O140" s="78"/>
      <c r="P140" s="78">
        <v>0</v>
      </c>
      <c r="Q140" s="78" t="s">
        <v>687</v>
      </c>
      <c r="R140" s="78">
        <v>100</v>
      </c>
      <c r="S140" s="78"/>
      <c r="T140" s="78">
        <v>0</v>
      </c>
      <c r="U140" s="78"/>
      <c r="V140" s="78">
        <v>0</v>
      </c>
      <c r="W140" s="78" t="s">
        <v>1287</v>
      </c>
    </row>
    <row r="141" spans="1:23" ht="15" x14ac:dyDescent="0.25">
      <c r="A141" s="275" t="s">
        <v>1110</v>
      </c>
      <c r="B141" s="276">
        <v>14520</v>
      </c>
      <c r="C141" s="277">
        <v>585403</v>
      </c>
      <c r="D141" s="277">
        <v>0</v>
      </c>
      <c r="E141" s="277">
        <v>0</v>
      </c>
      <c r="F141" s="277"/>
      <c r="G141" s="78">
        <v>3518</v>
      </c>
      <c r="H141" s="78">
        <v>417150</v>
      </c>
      <c r="I141" s="278">
        <f t="shared" si="7"/>
        <v>118.57589539511086</v>
      </c>
      <c r="J141" s="78" t="s">
        <v>1283</v>
      </c>
      <c r="K141" s="78" t="s">
        <v>686</v>
      </c>
      <c r="L141" s="78" t="s">
        <v>687</v>
      </c>
      <c r="M141" s="78" t="s">
        <v>687</v>
      </c>
      <c r="N141" s="78"/>
      <c r="O141" s="78"/>
      <c r="P141" s="78">
        <v>48</v>
      </c>
      <c r="Q141" s="78"/>
      <c r="R141" s="78">
        <v>52</v>
      </c>
      <c r="S141" s="78"/>
      <c r="T141" s="78">
        <v>0</v>
      </c>
      <c r="U141" s="78"/>
      <c r="V141" s="78">
        <v>0</v>
      </c>
      <c r="W141" s="78" t="s">
        <v>1284</v>
      </c>
    </row>
    <row r="142" spans="1:23" ht="15" x14ac:dyDescent="0.25">
      <c r="A142" s="275" t="s">
        <v>1055</v>
      </c>
      <c r="B142" s="276">
        <v>4150</v>
      </c>
      <c r="C142" s="277">
        <v>0</v>
      </c>
      <c r="D142" s="277">
        <v>0</v>
      </c>
      <c r="E142" s="277">
        <v>0</v>
      </c>
      <c r="F142" s="277"/>
      <c r="G142" s="78">
        <v>68</v>
      </c>
      <c r="H142" s="78">
        <v>5000</v>
      </c>
      <c r="I142" s="278">
        <f t="shared" si="7"/>
        <v>73.529411764705884</v>
      </c>
      <c r="J142" s="78" t="s">
        <v>707</v>
      </c>
      <c r="K142" s="78" t="s">
        <v>686</v>
      </c>
      <c r="L142" s="78" t="s">
        <v>686</v>
      </c>
      <c r="M142" s="78" t="s">
        <v>687</v>
      </c>
      <c r="N142" s="78"/>
      <c r="O142" s="78" t="s">
        <v>687</v>
      </c>
      <c r="P142" s="78">
        <v>100</v>
      </c>
      <c r="Q142" s="78"/>
      <c r="R142" s="78">
        <v>0</v>
      </c>
      <c r="S142" s="78"/>
      <c r="T142" s="78">
        <v>0</v>
      </c>
      <c r="U142" s="78"/>
      <c r="V142" s="78">
        <v>0</v>
      </c>
      <c r="W142" s="78" t="s">
        <v>1296</v>
      </c>
    </row>
    <row r="143" spans="1:23" ht="15" x14ac:dyDescent="0.25">
      <c r="A143" s="275" t="s">
        <v>720</v>
      </c>
      <c r="B143" s="276">
        <v>25012</v>
      </c>
      <c r="C143" s="277">
        <v>0</v>
      </c>
      <c r="D143" s="277">
        <v>0</v>
      </c>
      <c r="E143" s="277">
        <v>0</v>
      </c>
      <c r="F143" s="277"/>
      <c r="G143" s="78">
        <v>3760.78</v>
      </c>
      <c r="H143" s="78">
        <v>190000</v>
      </c>
      <c r="I143" s="278">
        <f t="shared" si="7"/>
        <v>50.521434383292828</v>
      </c>
      <c r="J143" s="78" t="s">
        <v>1283</v>
      </c>
      <c r="K143" s="78"/>
      <c r="L143" s="78" t="s">
        <v>686</v>
      </c>
      <c r="M143" s="78" t="s">
        <v>686</v>
      </c>
      <c r="N143" s="78" t="s">
        <v>687</v>
      </c>
      <c r="O143" s="78" t="s">
        <v>687</v>
      </c>
      <c r="P143" s="78">
        <v>63</v>
      </c>
      <c r="Q143" s="78"/>
      <c r="R143" s="78">
        <v>0</v>
      </c>
      <c r="S143" s="78" t="s">
        <v>687</v>
      </c>
      <c r="T143" s="78">
        <v>37</v>
      </c>
      <c r="U143" s="78"/>
      <c r="V143" s="78">
        <v>0</v>
      </c>
      <c r="W143" s="78"/>
    </row>
    <row r="144" spans="1:23" ht="15" x14ac:dyDescent="0.25">
      <c r="A144" s="275" t="s">
        <v>929</v>
      </c>
      <c r="B144" s="276">
        <v>104371</v>
      </c>
      <c r="C144" s="277">
        <v>705731</v>
      </c>
      <c r="D144" s="277">
        <v>0</v>
      </c>
      <c r="E144" s="277">
        <v>45.24</v>
      </c>
      <c r="F144" s="277">
        <f>C144/E144</f>
        <v>15599.71264367816</v>
      </c>
      <c r="G144" s="78">
        <v>13882.65</v>
      </c>
      <c r="H144" s="78">
        <v>500000</v>
      </c>
      <c r="I144" s="278">
        <f t="shared" si="7"/>
        <v>36.016178467367546</v>
      </c>
      <c r="J144" s="78" t="s">
        <v>1283</v>
      </c>
      <c r="K144" s="78" t="s">
        <v>687</v>
      </c>
      <c r="L144" s="78" t="s">
        <v>686</v>
      </c>
      <c r="M144" s="78" t="s">
        <v>687</v>
      </c>
      <c r="N144" s="78" t="s">
        <v>687</v>
      </c>
      <c r="O144" s="78" t="s">
        <v>687</v>
      </c>
      <c r="P144" s="78">
        <v>0</v>
      </c>
      <c r="Q144" s="78" t="s">
        <v>687</v>
      </c>
      <c r="R144" s="78">
        <v>0</v>
      </c>
      <c r="S144" s="78"/>
      <c r="T144" s="78">
        <v>0</v>
      </c>
      <c r="U144" s="78"/>
      <c r="V144" s="78">
        <v>0</v>
      </c>
      <c r="W144" s="78" t="s">
        <v>1286</v>
      </c>
    </row>
    <row r="145" spans="1:23" ht="15" x14ac:dyDescent="0.25">
      <c r="A145" s="275" t="s">
        <v>4</v>
      </c>
      <c r="B145" s="276">
        <v>1343</v>
      </c>
      <c r="C145" s="277">
        <v>72730</v>
      </c>
      <c r="D145" s="277">
        <v>0</v>
      </c>
      <c r="E145" s="277">
        <v>0</v>
      </c>
      <c r="F145" s="277"/>
      <c r="G145" s="78">
        <v>1254</v>
      </c>
      <c r="H145" s="78">
        <v>43890</v>
      </c>
      <c r="I145" s="278">
        <f t="shared" si="7"/>
        <v>35</v>
      </c>
      <c r="J145" s="78" t="s">
        <v>707</v>
      </c>
      <c r="K145" s="78" t="s">
        <v>686</v>
      </c>
      <c r="L145" s="78" t="s">
        <v>687</v>
      </c>
      <c r="M145" s="78" t="s">
        <v>686</v>
      </c>
      <c r="N145" s="78" t="s">
        <v>687</v>
      </c>
      <c r="O145" s="78"/>
      <c r="P145" s="78">
        <v>0</v>
      </c>
      <c r="Q145" s="78"/>
      <c r="R145" s="78">
        <v>0</v>
      </c>
      <c r="S145" s="78"/>
      <c r="T145" s="78">
        <v>0</v>
      </c>
      <c r="U145" s="78"/>
      <c r="V145" s="78">
        <v>0</v>
      </c>
      <c r="W145" s="78" t="s">
        <v>1287</v>
      </c>
    </row>
    <row r="146" spans="1:23" ht="15" x14ac:dyDescent="0.25">
      <c r="A146" s="275" t="s">
        <v>763</v>
      </c>
      <c r="B146" s="276">
        <v>1241</v>
      </c>
      <c r="C146" s="277">
        <v>0</v>
      </c>
      <c r="D146" s="277">
        <v>0</v>
      </c>
      <c r="E146" s="277">
        <v>0</v>
      </c>
      <c r="F146" s="277"/>
      <c r="G146" s="78">
        <v>468</v>
      </c>
      <c r="H146" s="78">
        <v>10000</v>
      </c>
      <c r="I146" s="278">
        <f t="shared" si="7"/>
        <v>21.367521367521366</v>
      </c>
      <c r="J146" s="78" t="s">
        <v>1285</v>
      </c>
      <c r="K146" s="78" t="s">
        <v>687</v>
      </c>
      <c r="L146" s="78"/>
      <c r="M146" s="78" t="s">
        <v>686</v>
      </c>
      <c r="N146" s="78" t="s">
        <v>687</v>
      </c>
      <c r="O146" s="78"/>
      <c r="P146" s="78">
        <v>0</v>
      </c>
      <c r="Q146" s="78" t="s">
        <v>687</v>
      </c>
      <c r="R146" s="78">
        <v>60</v>
      </c>
      <c r="S146" s="78" t="s">
        <v>687</v>
      </c>
      <c r="T146" s="78">
        <v>40</v>
      </c>
      <c r="U146" s="78"/>
      <c r="V146" s="78">
        <v>0</v>
      </c>
      <c r="W146" s="78" t="s">
        <v>1284</v>
      </c>
    </row>
    <row r="147" spans="1:23" ht="15" x14ac:dyDescent="0.25">
      <c r="A147" s="275" t="s">
        <v>1262</v>
      </c>
      <c r="B147" s="276">
        <v>1157</v>
      </c>
      <c r="C147" s="277">
        <v>0</v>
      </c>
      <c r="D147" s="277">
        <v>0</v>
      </c>
      <c r="E147" s="277">
        <v>0</v>
      </c>
      <c r="F147" s="277"/>
      <c r="G147" s="78">
        <v>42.5</v>
      </c>
      <c r="H147" s="78">
        <v>805</v>
      </c>
      <c r="I147" s="278">
        <f t="shared" si="7"/>
        <v>18.941176470588236</v>
      </c>
      <c r="J147" s="78" t="s">
        <v>1283</v>
      </c>
      <c r="K147" s="78"/>
      <c r="L147" s="78" t="s">
        <v>686</v>
      </c>
      <c r="M147" s="78" t="s">
        <v>686</v>
      </c>
      <c r="N147" s="78" t="s">
        <v>687</v>
      </c>
      <c r="O147" s="78"/>
      <c r="P147" s="78">
        <v>0</v>
      </c>
      <c r="Q147" s="78"/>
      <c r="R147" s="78">
        <v>0</v>
      </c>
      <c r="S147" s="78"/>
      <c r="T147" s="78">
        <v>0</v>
      </c>
      <c r="U147" s="78" t="s">
        <v>687</v>
      </c>
      <c r="V147" s="78">
        <v>0</v>
      </c>
      <c r="W147" s="78"/>
    </row>
    <row r="148" spans="1:23" ht="15" x14ac:dyDescent="0.25">
      <c r="A148" s="275" t="s">
        <v>1061</v>
      </c>
      <c r="B148" s="276">
        <v>4245</v>
      </c>
      <c r="C148" s="277">
        <v>25000</v>
      </c>
      <c r="D148" s="277">
        <v>0</v>
      </c>
      <c r="E148" s="277">
        <v>0</v>
      </c>
      <c r="F148" s="277"/>
      <c r="G148" s="78">
        <v>2000</v>
      </c>
      <c r="H148" s="78">
        <v>25000</v>
      </c>
      <c r="I148" s="278">
        <f t="shared" si="7"/>
        <v>12.5</v>
      </c>
      <c r="J148" s="78" t="s">
        <v>1285</v>
      </c>
      <c r="K148" s="78" t="s">
        <v>686</v>
      </c>
      <c r="L148" s="78" t="s">
        <v>687</v>
      </c>
      <c r="M148" s="78" t="s">
        <v>687</v>
      </c>
      <c r="N148" s="78"/>
      <c r="O148" s="78"/>
      <c r="P148" s="78">
        <v>0</v>
      </c>
      <c r="Q148" s="78" t="s">
        <v>687</v>
      </c>
      <c r="R148" s="78">
        <v>100</v>
      </c>
      <c r="S148" s="78"/>
      <c r="T148" s="78">
        <v>0</v>
      </c>
      <c r="U148" s="78"/>
      <c r="V148" s="78">
        <v>0</v>
      </c>
      <c r="W148" s="78" t="s">
        <v>1284</v>
      </c>
    </row>
    <row r="149" spans="1:23" ht="15" x14ac:dyDescent="0.25">
      <c r="A149" s="275" t="s">
        <v>883</v>
      </c>
      <c r="B149" s="276">
        <v>7187</v>
      </c>
      <c r="C149" s="277">
        <v>0</v>
      </c>
      <c r="D149" s="277">
        <v>0</v>
      </c>
      <c r="E149" s="277">
        <v>0</v>
      </c>
      <c r="F149" s="277"/>
      <c r="G149" s="78">
        <v>3000</v>
      </c>
      <c r="H149" s="78">
        <v>30000</v>
      </c>
      <c r="I149" s="278">
        <f t="shared" si="7"/>
        <v>10</v>
      </c>
      <c r="J149" s="78" t="s">
        <v>1283</v>
      </c>
      <c r="K149" s="78" t="s">
        <v>687</v>
      </c>
      <c r="L149" s="78"/>
      <c r="M149" s="78" t="s">
        <v>686</v>
      </c>
      <c r="N149" s="78" t="s">
        <v>687</v>
      </c>
      <c r="O149" s="78"/>
      <c r="P149" s="78">
        <v>0</v>
      </c>
      <c r="Q149" s="78" t="s">
        <v>687</v>
      </c>
      <c r="R149" s="78">
        <v>100</v>
      </c>
      <c r="S149" s="78"/>
      <c r="T149" s="78">
        <v>0</v>
      </c>
      <c r="U149" s="78"/>
      <c r="V149" s="78">
        <v>0</v>
      </c>
      <c r="W149" s="78" t="s">
        <v>1284</v>
      </c>
    </row>
    <row r="150" spans="1:23" ht="15" x14ac:dyDescent="0.25">
      <c r="A150" s="275" t="s">
        <v>928</v>
      </c>
      <c r="B150" s="276">
        <v>40010</v>
      </c>
      <c r="C150" s="277">
        <v>775543</v>
      </c>
      <c r="D150" s="277">
        <v>0</v>
      </c>
      <c r="E150" s="277">
        <v>124.63</v>
      </c>
      <c r="F150" s="277">
        <f>C150/E150</f>
        <v>6222.7633796036271</v>
      </c>
      <c r="G150" s="78">
        <v>5722</v>
      </c>
      <c r="H150" s="78">
        <v>40000</v>
      </c>
      <c r="I150" s="278">
        <f t="shared" si="7"/>
        <v>6.9905627403005939</v>
      </c>
      <c r="J150" s="78" t="s">
        <v>1283</v>
      </c>
      <c r="K150" s="78" t="s">
        <v>686</v>
      </c>
      <c r="L150" s="78" t="s">
        <v>687</v>
      </c>
      <c r="M150" s="78" t="s">
        <v>687</v>
      </c>
      <c r="N150" s="78"/>
      <c r="O150" s="78" t="s">
        <v>687</v>
      </c>
      <c r="P150" s="78">
        <v>35</v>
      </c>
      <c r="Q150" s="78" t="s">
        <v>687</v>
      </c>
      <c r="R150" s="78">
        <v>65</v>
      </c>
      <c r="S150" s="78"/>
      <c r="T150" s="78">
        <v>0</v>
      </c>
      <c r="U150" s="78"/>
      <c r="V150" s="78">
        <v>0</v>
      </c>
      <c r="W150" s="78" t="s">
        <v>1292</v>
      </c>
    </row>
    <row r="151" spans="1:23" ht="15" x14ac:dyDescent="0.25">
      <c r="A151" s="275" t="s">
        <v>1123</v>
      </c>
      <c r="B151" s="276">
        <v>57477</v>
      </c>
      <c r="C151" s="277">
        <v>0</v>
      </c>
      <c r="D151" s="277">
        <v>0</v>
      </c>
      <c r="E151" s="277">
        <v>0</v>
      </c>
      <c r="F151" s="277"/>
      <c r="G151" s="78">
        <v>8700</v>
      </c>
      <c r="H151" s="78">
        <v>60000</v>
      </c>
      <c r="I151" s="278">
        <f t="shared" si="7"/>
        <v>6.8965517241379306</v>
      </c>
      <c r="J151" s="78" t="s">
        <v>1283</v>
      </c>
      <c r="K151" s="78" t="s">
        <v>686</v>
      </c>
      <c r="L151" s="78" t="s">
        <v>686</v>
      </c>
      <c r="M151" s="78" t="s">
        <v>687</v>
      </c>
      <c r="N151" s="78"/>
      <c r="O151" s="78" t="s">
        <v>687</v>
      </c>
      <c r="P151" s="78">
        <v>50</v>
      </c>
      <c r="Q151" s="78" t="s">
        <v>687</v>
      </c>
      <c r="R151" s="78">
        <v>50</v>
      </c>
      <c r="S151" s="78"/>
      <c r="T151" s="78">
        <v>0</v>
      </c>
      <c r="U151" s="78"/>
      <c r="V151" s="78">
        <v>0</v>
      </c>
      <c r="W151" s="78" t="s">
        <v>1291</v>
      </c>
    </row>
    <row r="152" spans="1:23" ht="15" x14ac:dyDescent="0.25">
      <c r="A152" s="275" t="s">
        <v>1102</v>
      </c>
      <c r="B152" s="276">
        <v>1692</v>
      </c>
      <c r="C152" s="277">
        <v>35000</v>
      </c>
      <c r="D152" s="277">
        <v>0</v>
      </c>
      <c r="E152" s="277">
        <v>0</v>
      </c>
      <c r="F152" s="277"/>
      <c r="G152" s="78">
        <v>210</v>
      </c>
      <c r="H152" s="78">
        <v>500</v>
      </c>
      <c r="I152" s="278">
        <f t="shared" si="7"/>
        <v>2.3809523809523809</v>
      </c>
      <c r="J152" s="78" t="s">
        <v>1285</v>
      </c>
      <c r="K152" s="78" t="s">
        <v>687</v>
      </c>
      <c r="L152" s="78"/>
      <c r="M152" s="78" t="s">
        <v>687</v>
      </c>
      <c r="N152" s="78"/>
      <c r="O152" s="78"/>
      <c r="P152" s="78">
        <v>70</v>
      </c>
      <c r="Q152" s="78"/>
      <c r="R152" s="78">
        <v>25</v>
      </c>
      <c r="S152" s="78"/>
      <c r="T152" s="78">
        <v>5</v>
      </c>
      <c r="U152" s="78"/>
      <c r="V152" s="78">
        <v>0</v>
      </c>
      <c r="W152" s="78" t="s">
        <v>1287</v>
      </c>
    </row>
    <row r="153" spans="1:23" ht="15" x14ac:dyDescent="0.25">
      <c r="A153" s="275" t="s">
        <v>691</v>
      </c>
      <c r="B153" s="276">
        <v>5039</v>
      </c>
      <c r="C153" s="277">
        <v>0</v>
      </c>
      <c r="D153" s="277">
        <v>0</v>
      </c>
      <c r="E153" s="277">
        <v>0</v>
      </c>
      <c r="F153" s="277"/>
      <c r="G153" s="78"/>
      <c r="H153" s="78"/>
      <c r="I153" s="78"/>
      <c r="J153" s="78"/>
      <c r="K153" s="78"/>
      <c r="L153" s="78"/>
      <c r="M153" s="78"/>
      <c r="N153" s="78"/>
      <c r="O153" s="78"/>
      <c r="P153" s="78"/>
      <c r="Q153" s="78"/>
      <c r="R153" s="78"/>
      <c r="S153" s="78"/>
      <c r="T153" s="78"/>
      <c r="U153" s="78"/>
      <c r="V153" s="78"/>
      <c r="W153" s="78"/>
    </row>
    <row r="154" spans="1:23" ht="15" x14ac:dyDescent="0.25">
      <c r="A154" s="275" t="s">
        <v>700</v>
      </c>
      <c r="B154" s="276">
        <v>15903</v>
      </c>
      <c r="C154" s="277">
        <v>0</v>
      </c>
      <c r="D154" s="277">
        <v>0</v>
      </c>
      <c r="E154" s="277">
        <v>0</v>
      </c>
      <c r="F154" s="277"/>
      <c r="G154" s="78"/>
      <c r="H154" s="78"/>
      <c r="I154" s="78"/>
      <c r="J154" s="78"/>
      <c r="K154" s="78"/>
      <c r="L154" s="78"/>
      <c r="M154" s="78"/>
      <c r="N154" s="78"/>
      <c r="O154" s="78"/>
      <c r="P154" s="78"/>
      <c r="Q154" s="78"/>
      <c r="R154" s="78"/>
      <c r="S154" s="78"/>
      <c r="T154" s="78"/>
      <c r="U154" s="78"/>
      <c r="V154" s="78"/>
      <c r="W154" s="78"/>
    </row>
    <row r="155" spans="1:23" ht="15" x14ac:dyDescent="0.25">
      <c r="A155" s="275" t="s">
        <v>704</v>
      </c>
      <c r="B155" s="276">
        <v>776</v>
      </c>
      <c r="C155" s="277">
        <v>0</v>
      </c>
      <c r="D155" s="277">
        <v>0</v>
      </c>
      <c r="E155" s="277">
        <v>0</v>
      </c>
      <c r="F155" s="277"/>
      <c r="G155" s="78"/>
      <c r="H155" s="78"/>
      <c r="I155" s="78"/>
      <c r="J155" s="78"/>
      <c r="K155" s="78"/>
      <c r="L155" s="78"/>
      <c r="M155" s="78"/>
      <c r="N155" s="78"/>
      <c r="O155" s="78"/>
      <c r="P155" s="78"/>
      <c r="Q155" s="78"/>
      <c r="R155" s="78"/>
      <c r="S155" s="78"/>
      <c r="T155" s="78"/>
      <c r="U155" s="78"/>
      <c r="V155" s="78"/>
      <c r="W155" s="78"/>
    </row>
    <row r="156" spans="1:23" ht="15" x14ac:dyDescent="0.25">
      <c r="A156" s="275" t="s">
        <v>706</v>
      </c>
      <c r="B156" s="276">
        <v>1781</v>
      </c>
      <c r="C156" s="277">
        <v>0</v>
      </c>
      <c r="D156" s="277">
        <v>0</v>
      </c>
      <c r="E156" s="277">
        <v>0</v>
      </c>
      <c r="F156" s="277"/>
      <c r="G156" s="78"/>
      <c r="H156" s="78"/>
      <c r="I156" s="78"/>
      <c r="J156" s="78"/>
      <c r="K156" s="78"/>
      <c r="L156" s="78"/>
      <c r="M156" s="78"/>
      <c r="N156" s="78"/>
      <c r="O156" s="78"/>
      <c r="P156" s="78"/>
      <c r="Q156" s="78"/>
      <c r="R156" s="78"/>
      <c r="S156" s="78"/>
      <c r="T156" s="78"/>
      <c r="U156" s="78"/>
      <c r="V156" s="78"/>
      <c r="W156" s="78"/>
    </row>
    <row r="157" spans="1:23" ht="15" x14ac:dyDescent="0.25">
      <c r="A157" s="275" t="s">
        <v>709</v>
      </c>
      <c r="B157" s="276">
        <v>4350</v>
      </c>
      <c r="C157" s="277">
        <v>0</v>
      </c>
      <c r="D157" s="277">
        <v>0</v>
      </c>
      <c r="E157" s="277">
        <v>0</v>
      </c>
      <c r="F157" s="277"/>
      <c r="G157" s="78"/>
      <c r="H157" s="78"/>
      <c r="I157" s="78"/>
      <c r="J157" s="78"/>
      <c r="K157" s="78"/>
      <c r="L157" s="78"/>
      <c r="M157" s="78"/>
      <c r="N157" s="78"/>
      <c r="O157" s="78"/>
      <c r="P157" s="78"/>
      <c r="Q157" s="78"/>
      <c r="R157" s="78"/>
      <c r="S157" s="78"/>
      <c r="T157" s="78"/>
      <c r="U157" s="78"/>
      <c r="V157" s="78"/>
      <c r="W157" s="78"/>
    </row>
    <row r="158" spans="1:23" ht="15" x14ac:dyDescent="0.25">
      <c r="A158" s="275" t="s">
        <v>711</v>
      </c>
      <c r="B158" s="276">
        <v>631</v>
      </c>
      <c r="C158" s="277">
        <v>0</v>
      </c>
      <c r="D158" s="277">
        <v>0</v>
      </c>
      <c r="E158" s="277">
        <v>0</v>
      </c>
      <c r="F158" s="277"/>
      <c r="G158" s="78">
        <v>0</v>
      </c>
      <c r="H158" s="78">
        <v>0</v>
      </c>
      <c r="I158" s="278"/>
      <c r="J158" s="78" t="s">
        <v>1297</v>
      </c>
      <c r="K158" s="78"/>
      <c r="L158" s="78"/>
      <c r="M158" s="78"/>
      <c r="N158" s="78"/>
      <c r="O158" s="78"/>
      <c r="P158" s="78"/>
      <c r="Q158" s="78"/>
      <c r="R158" s="78"/>
      <c r="S158" s="78"/>
      <c r="T158" s="78"/>
      <c r="U158" s="78"/>
      <c r="V158" s="78"/>
      <c r="W158" s="78"/>
    </row>
    <row r="159" spans="1:23" ht="15" x14ac:dyDescent="0.25">
      <c r="A159" s="275" t="s">
        <v>715</v>
      </c>
      <c r="B159" s="276">
        <v>556</v>
      </c>
      <c r="C159" s="277">
        <v>0</v>
      </c>
      <c r="D159" s="277">
        <v>0</v>
      </c>
      <c r="E159" s="277">
        <v>0</v>
      </c>
      <c r="F159" s="277"/>
      <c r="G159" s="78"/>
      <c r="H159" s="78"/>
      <c r="I159" s="78"/>
      <c r="J159" s="78"/>
      <c r="K159" s="78"/>
      <c r="L159" s="78"/>
      <c r="M159" s="78"/>
      <c r="N159" s="78"/>
      <c r="O159" s="78"/>
      <c r="P159" s="78"/>
      <c r="Q159" s="78"/>
      <c r="R159" s="78"/>
      <c r="S159" s="78"/>
      <c r="T159" s="78"/>
      <c r="U159" s="78"/>
      <c r="V159" s="78"/>
      <c r="W159" s="78"/>
    </row>
    <row r="160" spans="1:23" ht="15" x14ac:dyDescent="0.25">
      <c r="A160" s="275" t="s">
        <v>716</v>
      </c>
      <c r="B160" s="276">
        <v>11415</v>
      </c>
      <c r="C160" s="277">
        <v>0</v>
      </c>
      <c r="D160" s="277">
        <v>0</v>
      </c>
      <c r="E160" s="277">
        <v>0</v>
      </c>
      <c r="F160" s="277"/>
      <c r="G160" s="78">
        <v>0</v>
      </c>
      <c r="H160" s="78">
        <v>0</v>
      </c>
      <c r="I160" s="278"/>
      <c r="J160" s="78" t="s">
        <v>1285</v>
      </c>
      <c r="K160" s="78" t="s">
        <v>687</v>
      </c>
      <c r="L160" s="78"/>
      <c r="M160" s="78" t="s">
        <v>687</v>
      </c>
      <c r="N160" s="78"/>
      <c r="O160" s="78"/>
      <c r="P160" s="78">
        <v>0</v>
      </c>
      <c r="Q160" s="78" t="s">
        <v>687</v>
      </c>
      <c r="R160" s="78">
        <v>100</v>
      </c>
      <c r="S160" s="78"/>
      <c r="T160" s="78">
        <v>0</v>
      </c>
      <c r="U160" s="78"/>
      <c r="V160" s="78">
        <v>0</v>
      </c>
      <c r="W160" s="78" t="s">
        <v>1291</v>
      </c>
    </row>
    <row r="161" spans="1:23" ht="15" x14ac:dyDescent="0.25">
      <c r="A161" s="275" t="s">
        <v>719</v>
      </c>
      <c r="B161" s="276">
        <v>4292</v>
      </c>
      <c r="C161" s="277">
        <v>0</v>
      </c>
      <c r="D161" s="277">
        <v>0</v>
      </c>
      <c r="E161" s="277">
        <v>0</v>
      </c>
      <c r="F161" s="277"/>
      <c r="G161" s="78"/>
      <c r="H161" s="78"/>
      <c r="I161" s="78"/>
      <c r="J161" s="78"/>
      <c r="K161" s="78"/>
      <c r="L161" s="78"/>
      <c r="M161" s="78"/>
      <c r="N161" s="78"/>
      <c r="O161" s="78"/>
      <c r="P161" s="78"/>
      <c r="Q161" s="78"/>
      <c r="R161" s="78"/>
      <c r="S161" s="78"/>
      <c r="T161" s="78"/>
      <c r="U161" s="78"/>
      <c r="V161" s="78"/>
      <c r="W161" s="78"/>
    </row>
    <row r="162" spans="1:23" ht="15" x14ac:dyDescent="0.25">
      <c r="A162" s="275" t="s">
        <v>724</v>
      </c>
      <c r="B162" s="276">
        <v>241</v>
      </c>
      <c r="C162" s="277">
        <v>0</v>
      </c>
      <c r="D162" s="277">
        <v>0</v>
      </c>
      <c r="E162" s="277">
        <v>0</v>
      </c>
      <c r="F162" s="277"/>
      <c r="G162" s="78">
        <v>0</v>
      </c>
      <c r="H162" s="78">
        <v>0</v>
      </c>
      <c r="I162" s="278"/>
      <c r="J162" s="78" t="s">
        <v>1297</v>
      </c>
      <c r="K162" s="78"/>
      <c r="L162" s="78"/>
      <c r="M162" s="78"/>
      <c r="N162" s="78"/>
      <c r="O162" s="78"/>
      <c r="P162" s="78"/>
      <c r="Q162" s="78"/>
      <c r="R162" s="78"/>
      <c r="S162" s="78"/>
      <c r="T162" s="78"/>
      <c r="U162" s="78"/>
      <c r="V162" s="78"/>
      <c r="W162" s="78"/>
    </row>
    <row r="163" spans="1:23" ht="15" x14ac:dyDescent="0.25">
      <c r="A163" s="275" t="s">
        <v>725</v>
      </c>
      <c r="B163" s="276">
        <v>299</v>
      </c>
      <c r="C163" s="277">
        <v>0</v>
      </c>
      <c r="D163" s="277">
        <v>0</v>
      </c>
      <c r="E163" s="277">
        <v>0</v>
      </c>
      <c r="F163" s="277"/>
      <c r="G163" s="78"/>
      <c r="H163" s="78"/>
      <c r="I163" s="78"/>
      <c r="J163" s="78"/>
      <c r="K163" s="78"/>
      <c r="L163" s="78"/>
      <c r="M163" s="78"/>
      <c r="N163" s="78"/>
      <c r="O163" s="78"/>
      <c r="P163" s="78"/>
      <c r="Q163" s="78"/>
      <c r="R163" s="78"/>
      <c r="S163" s="78"/>
      <c r="T163" s="78"/>
      <c r="U163" s="78"/>
      <c r="V163" s="78"/>
      <c r="W163" s="78"/>
    </row>
    <row r="164" spans="1:23" ht="15" x14ac:dyDescent="0.25">
      <c r="A164" s="275" t="s">
        <v>727</v>
      </c>
      <c r="B164" s="276">
        <v>1495</v>
      </c>
      <c r="C164" s="277">
        <v>0</v>
      </c>
      <c r="D164" s="277">
        <v>0</v>
      </c>
      <c r="E164" s="277">
        <v>0</v>
      </c>
      <c r="F164" s="277"/>
      <c r="G164" s="78"/>
      <c r="H164" s="78"/>
      <c r="I164" s="78"/>
      <c r="J164" s="78"/>
      <c r="K164" s="78"/>
      <c r="L164" s="78"/>
      <c r="M164" s="78"/>
      <c r="N164" s="78"/>
      <c r="O164" s="78"/>
      <c r="P164" s="78"/>
      <c r="Q164" s="78"/>
      <c r="R164" s="78"/>
      <c r="S164" s="78"/>
      <c r="T164" s="78"/>
      <c r="U164" s="78"/>
      <c r="V164" s="78"/>
      <c r="W164" s="78"/>
    </row>
    <row r="165" spans="1:23" ht="15" x14ac:dyDescent="0.25">
      <c r="A165" s="275" t="s">
        <v>728</v>
      </c>
      <c r="B165" s="276">
        <v>895</v>
      </c>
      <c r="C165" s="277">
        <v>0</v>
      </c>
      <c r="D165" s="277">
        <v>0</v>
      </c>
      <c r="E165" s="277">
        <v>0</v>
      </c>
      <c r="F165" s="277"/>
      <c r="G165" s="78">
        <v>0</v>
      </c>
      <c r="H165" s="78">
        <v>0</v>
      </c>
      <c r="I165" s="278"/>
      <c r="J165" s="78" t="s">
        <v>1285</v>
      </c>
      <c r="K165" s="78" t="s">
        <v>686</v>
      </c>
      <c r="L165" s="78" t="s">
        <v>686</v>
      </c>
      <c r="M165" s="78" t="s">
        <v>687</v>
      </c>
      <c r="N165" s="78" t="s">
        <v>687</v>
      </c>
      <c r="O165" s="78" t="s">
        <v>687</v>
      </c>
      <c r="P165" s="78">
        <v>0</v>
      </c>
      <c r="Q165" s="78"/>
      <c r="R165" s="78">
        <v>0</v>
      </c>
      <c r="S165" s="78"/>
      <c r="T165" s="78">
        <v>0</v>
      </c>
      <c r="U165" s="78"/>
      <c r="V165" s="78">
        <v>0</v>
      </c>
      <c r="W165" s="78" t="s">
        <v>1284</v>
      </c>
    </row>
    <row r="166" spans="1:23" ht="15" x14ac:dyDescent="0.25">
      <c r="A166" s="275" t="s">
        <v>729</v>
      </c>
      <c r="B166" s="276">
        <v>520</v>
      </c>
      <c r="C166" s="277">
        <v>6000</v>
      </c>
      <c r="D166" s="277">
        <v>0</v>
      </c>
      <c r="E166" s="277">
        <v>0</v>
      </c>
      <c r="F166" s="277"/>
      <c r="G166" s="78"/>
      <c r="H166" s="78"/>
      <c r="I166" s="78"/>
      <c r="J166" s="78"/>
      <c r="K166" s="78"/>
      <c r="L166" s="78"/>
      <c r="M166" s="78"/>
      <c r="N166" s="78"/>
      <c r="O166" s="78"/>
      <c r="P166" s="78"/>
      <c r="Q166" s="78"/>
      <c r="R166" s="78"/>
      <c r="S166" s="78"/>
      <c r="T166" s="78"/>
      <c r="U166" s="78"/>
      <c r="V166" s="78"/>
      <c r="W166" s="78"/>
    </row>
    <row r="167" spans="1:23" ht="15" x14ac:dyDescent="0.25">
      <c r="A167" s="275" t="s">
        <v>731</v>
      </c>
      <c r="B167" s="276">
        <v>196</v>
      </c>
      <c r="C167" s="277">
        <v>0</v>
      </c>
      <c r="D167" s="277">
        <v>0</v>
      </c>
      <c r="E167" s="277">
        <v>0</v>
      </c>
      <c r="F167" s="277"/>
      <c r="G167" s="78">
        <v>0</v>
      </c>
      <c r="H167" s="78">
        <v>0</v>
      </c>
      <c r="I167" s="278"/>
      <c r="J167" s="78"/>
      <c r="K167" s="78" t="s">
        <v>686</v>
      </c>
      <c r="L167" s="78" t="s">
        <v>686</v>
      </c>
      <c r="M167" s="78" t="s">
        <v>686</v>
      </c>
      <c r="N167" s="78"/>
      <c r="O167" s="78"/>
      <c r="P167" s="78">
        <v>0</v>
      </c>
      <c r="Q167" s="78"/>
      <c r="R167" s="78">
        <v>0</v>
      </c>
      <c r="S167" s="78"/>
      <c r="T167" s="78">
        <v>0</v>
      </c>
      <c r="U167" s="78"/>
      <c r="V167" s="78">
        <v>0</v>
      </c>
      <c r="W167" s="78"/>
    </row>
    <row r="168" spans="1:23" ht="15" x14ac:dyDescent="0.25">
      <c r="A168" s="275" t="s">
        <v>732</v>
      </c>
      <c r="B168" s="276">
        <v>4932</v>
      </c>
      <c r="C168" s="277">
        <v>0</v>
      </c>
      <c r="D168" s="277">
        <v>0</v>
      </c>
      <c r="E168" s="277">
        <v>0</v>
      </c>
      <c r="F168" s="277"/>
      <c r="G168" s="78"/>
      <c r="H168" s="78"/>
      <c r="I168" s="78"/>
      <c r="J168" s="78"/>
      <c r="K168" s="78"/>
      <c r="L168" s="78"/>
      <c r="M168" s="78"/>
      <c r="N168" s="78"/>
      <c r="O168" s="78"/>
      <c r="P168" s="78"/>
      <c r="Q168" s="78"/>
      <c r="R168" s="78"/>
      <c r="S168" s="78"/>
      <c r="T168" s="78"/>
      <c r="U168" s="78"/>
      <c r="V168" s="78"/>
      <c r="W168" s="78"/>
    </row>
    <row r="169" spans="1:23" ht="15" x14ac:dyDescent="0.25">
      <c r="A169" s="275" t="s">
        <v>733</v>
      </c>
      <c r="B169" s="276">
        <v>1974</v>
      </c>
      <c r="C169" s="277">
        <v>0</v>
      </c>
      <c r="D169" s="277">
        <v>0</v>
      </c>
      <c r="E169" s="277">
        <v>0</v>
      </c>
      <c r="F169" s="277"/>
      <c r="G169" s="78"/>
      <c r="H169" s="78"/>
      <c r="I169" s="78"/>
      <c r="J169" s="78"/>
      <c r="K169" s="78"/>
      <c r="L169" s="78"/>
      <c r="M169" s="78"/>
      <c r="N169" s="78"/>
      <c r="O169" s="78"/>
      <c r="P169" s="78"/>
      <c r="Q169" s="78"/>
      <c r="R169" s="78"/>
      <c r="S169" s="78"/>
      <c r="T169" s="78"/>
      <c r="U169" s="78"/>
      <c r="V169" s="78"/>
      <c r="W169" s="78"/>
    </row>
    <row r="170" spans="1:23" ht="15" x14ac:dyDescent="0.25">
      <c r="A170" s="275" t="s">
        <v>734</v>
      </c>
      <c r="B170" s="276">
        <v>569</v>
      </c>
      <c r="C170" s="277">
        <v>0</v>
      </c>
      <c r="D170" s="277">
        <v>0</v>
      </c>
      <c r="E170" s="277">
        <v>0</v>
      </c>
      <c r="F170" s="277"/>
      <c r="G170" s="78"/>
      <c r="H170" s="78"/>
      <c r="I170" s="78"/>
      <c r="J170" s="78"/>
      <c r="K170" s="78"/>
      <c r="L170" s="78"/>
      <c r="M170" s="78"/>
      <c r="N170" s="78"/>
      <c r="O170" s="78"/>
      <c r="P170" s="78"/>
      <c r="Q170" s="78"/>
      <c r="R170" s="78"/>
      <c r="S170" s="78"/>
      <c r="T170" s="78"/>
      <c r="U170" s="78"/>
      <c r="V170" s="78"/>
      <c r="W170" s="78"/>
    </row>
    <row r="171" spans="1:23" ht="15" x14ac:dyDescent="0.25">
      <c r="A171" s="275" t="s">
        <v>736</v>
      </c>
      <c r="B171" s="276">
        <v>464</v>
      </c>
      <c r="C171" s="277">
        <v>0</v>
      </c>
      <c r="D171" s="277">
        <v>0</v>
      </c>
      <c r="E171" s="277">
        <v>0</v>
      </c>
      <c r="F171" s="277"/>
      <c r="G171" s="78"/>
      <c r="H171" s="78"/>
      <c r="I171" s="78"/>
      <c r="J171" s="78"/>
      <c r="K171" s="78"/>
      <c r="L171" s="78"/>
      <c r="M171" s="78"/>
      <c r="N171" s="78"/>
      <c r="O171" s="78"/>
      <c r="P171" s="78"/>
      <c r="Q171" s="78"/>
      <c r="R171" s="78"/>
      <c r="S171" s="78"/>
      <c r="T171" s="78"/>
      <c r="U171" s="78"/>
      <c r="V171" s="78"/>
      <c r="W171" s="78"/>
    </row>
    <row r="172" spans="1:23" ht="15" x14ac:dyDescent="0.25">
      <c r="A172" s="275" t="s">
        <v>738</v>
      </c>
      <c r="B172" s="276">
        <v>158</v>
      </c>
      <c r="C172" s="277">
        <v>1000</v>
      </c>
      <c r="D172" s="277">
        <v>0</v>
      </c>
      <c r="E172" s="277">
        <v>0</v>
      </c>
      <c r="F172" s="277"/>
      <c r="G172" s="78"/>
      <c r="H172" s="78"/>
      <c r="I172" s="78"/>
      <c r="J172" s="78"/>
      <c r="K172" s="78"/>
      <c r="L172" s="78"/>
      <c r="M172" s="78"/>
      <c r="N172" s="78"/>
      <c r="O172" s="78"/>
      <c r="P172" s="78"/>
      <c r="Q172" s="78"/>
      <c r="R172" s="78"/>
      <c r="S172" s="78"/>
      <c r="T172" s="78"/>
      <c r="U172" s="78"/>
      <c r="V172" s="78"/>
      <c r="W172" s="78"/>
    </row>
    <row r="173" spans="1:23" ht="15" x14ac:dyDescent="0.25">
      <c r="A173" s="275" t="s">
        <v>739</v>
      </c>
      <c r="B173" s="276">
        <v>1028</v>
      </c>
      <c r="C173" s="277">
        <v>0</v>
      </c>
      <c r="D173" s="277">
        <v>0</v>
      </c>
      <c r="E173" s="277">
        <v>0</v>
      </c>
      <c r="F173" s="277"/>
      <c r="G173" s="78"/>
      <c r="H173" s="78"/>
      <c r="I173" s="78"/>
      <c r="J173" s="78"/>
      <c r="K173" s="78"/>
      <c r="L173" s="78"/>
      <c r="M173" s="78"/>
      <c r="N173" s="78"/>
      <c r="O173" s="78"/>
      <c r="P173" s="78"/>
      <c r="Q173" s="78"/>
      <c r="R173" s="78"/>
      <c r="S173" s="78"/>
      <c r="T173" s="78"/>
      <c r="U173" s="78"/>
      <c r="V173" s="78"/>
      <c r="W173" s="78"/>
    </row>
    <row r="174" spans="1:23" ht="15" x14ac:dyDescent="0.25">
      <c r="A174" s="275" t="s">
        <v>742</v>
      </c>
      <c r="B174" s="276">
        <v>249</v>
      </c>
      <c r="C174" s="277">
        <v>0</v>
      </c>
      <c r="D174" s="277">
        <v>0</v>
      </c>
      <c r="E174" s="277">
        <v>0</v>
      </c>
      <c r="F174" s="277"/>
      <c r="G174" s="78"/>
      <c r="H174" s="78"/>
      <c r="I174" s="78"/>
      <c r="J174" s="78"/>
      <c r="K174" s="78"/>
      <c r="L174" s="78"/>
      <c r="M174" s="78"/>
      <c r="N174" s="78"/>
      <c r="O174" s="78"/>
      <c r="P174" s="78"/>
      <c r="Q174" s="78"/>
      <c r="R174" s="78"/>
      <c r="S174" s="78"/>
      <c r="T174" s="78"/>
      <c r="U174" s="78"/>
      <c r="V174" s="78"/>
      <c r="W174" s="78"/>
    </row>
    <row r="175" spans="1:23" ht="15" x14ac:dyDescent="0.25">
      <c r="A175" s="275" t="s">
        <v>743</v>
      </c>
      <c r="B175" s="276">
        <v>1263</v>
      </c>
      <c r="C175" s="277">
        <v>0</v>
      </c>
      <c r="D175" s="277">
        <v>0</v>
      </c>
      <c r="E175" s="277">
        <v>0</v>
      </c>
      <c r="F175" s="277"/>
      <c r="G175" s="78">
        <v>0</v>
      </c>
      <c r="H175" s="78">
        <v>0</v>
      </c>
      <c r="I175" s="278"/>
      <c r="J175" s="78" t="s">
        <v>1297</v>
      </c>
      <c r="K175" s="78"/>
      <c r="L175" s="78"/>
      <c r="M175" s="78"/>
      <c r="N175" s="78"/>
      <c r="O175" s="78"/>
      <c r="P175" s="78"/>
      <c r="Q175" s="78"/>
      <c r="R175" s="78"/>
      <c r="S175" s="78"/>
      <c r="T175" s="78"/>
      <c r="U175" s="78"/>
      <c r="V175" s="78"/>
      <c r="W175" s="78"/>
    </row>
    <row r="176" spans="1:23" ht="15" x14ac:dyDescent="0.25">
      <c r="A176" s="275" t="s">
        <v>744</v>
      </c>
      <c r="B176" s="276">
        <v>73</v>
      </c>
      <c r="C176" s="277">
        <v>0</v>
      </c>
      <c r="D176" s="277">
        <v>0</v>
      </c>
      <c r="E176" s="277">
        <v>0</v>
      </c>
      <c r="F176" s="277"/>
      <c r="G176" s="78"/>
      <c r="H176" s="78"/>
      <c r="I176" s="78"/>
      <c r="J176" s="78"/>
      <c r="K176" s="78"/>
      <c r="L176" s="78"/>
      <c r="M176" s="78"/>
      <c r="N176" s="78"/>
      <c r="O176" s="78"/>
      <c r="P176" s="78"/>
      <c r="Q176" s="78"/>
      <c r="R176" s="78"/>
      <c r="S176" s="78"/>
      <c r="T176" s="78"/>
      <c r="U176" s="78"/>
      <c r="V176" s="78"/>
      <c r="W176" s="78"/>
    </row>
    <row r="177" spans="1:23" ht="15" x14ac:dyDescent="0.25">
      <c r="A177" s="275" t="s">
        <v>745</v>
      </c>
      <c r="B177" s="276">
        <v>320</v>
      </c>
      <c r="C177" s="277">
        <v>33966.21</v>
      </c>
      <c r="D177" s="277">
        <v>0</v>
      </c>
      <c r="E177" s="277">
        <v>151.63999999999999</v>
      </c>
      <c r="F177" s="277">
        <f>C177/E177</f>
        <v>223.99241624901083</v>
      </c>
      <c r="G177" s="78">
        <v>0</v>
      </c>
      <c r="H177" s="78">
        <v>25475</v>
      </c>
      <c r="I177" s="278"/>
      <c r="J177" s="78" t="s">
        <v>1285</v>
      </c>
      <c r="K177" s="78" t="s">
        <v>687</v>
      </c>
      <c r="L177" s="78"/>
      <c r="M177" s="78" t="s">
        <v>687</v>
      </c>
      <c r="N177" s="78"/>
      <c r="O177" s="78" t="s">
        <v>687</v>
      </c>
      <c r="P177" s="78">
        <v>20</v>
      </c>
      <c r="Q177" s="78" t="s">
        <v>687</v>
      </c>
      <c r="R177" s="78">
        <v>80</v>
      </c>
      <c r="S177" s="78"/>
      <c r="T177" s="78">
        <v>0</v>
      </c>
      <c r="U177" s="78"/>
      <c r="V177" s="78">
        <v>0</v>
      </c>
      <c r="W177" s="78" t="s">
        <v>1284</v>
      </c>
    </row>
    <row r="178" spans="1:23" ht="15" x14ac:dyDescent="0.25">
      <c r="A178" s="275" t="s">
        <v>747</v>
      </c>
      <c r="B178" s="276">
        <v>1688</v>
      </c>
      <c r="C178" s="277">
        <v>0</v>
      </c>
      <c r="D178" s="277">
        <v>0</v>
      </c>
      <c r="E178" s="277">
        <v>0</v>
      </c>
      <c r="F178" s="277"/>
      <c r="G178" s="78">
        <v>0</v>
      </c>
      <c r="H178" s="78">
        <v>0</v>
      </c>
      <c r="I178" s="278"/>
      <c r="J178" s="78" t="s">
        <v>1283</v>
      </c>
      <c r="K178" s="78" t="s">
        <v>687</v>
      </c>
      <c r="L178" s="78"/>
      <c r="M178" s="78" t="s">
        <v>687</v>
      </c>
      <c r="N178" s="78"/>
      <c r="O178" s="78"/>
      <c r="P178" s="78">
        <v>0</v>
      </c>
      <c r="Q178" s="78" t="s">
        <v>687</v>
      </c>
      <c r="R178" s="78">
        <v>0</v>
      </c>
      <c r="S178" s="78"/>
      <c r="T178" s="78">
        <v>0</v>
      </c>
      <c r="U178" s="78"/>
      <c r="V178" s="78">
        <v>0</v>
      </c>
      <c r="W178" s="78" t="s">
        <v>1291</v>
      </c>
    </row>
    <row r="179" spans="1:23" ht="15" x14ac:dyDescent="0.25">
      <c r="A179" s="275" t="s">
        <v>749</v>
      </c>
      <c r="B179" s="276">
        <v>1936</v>
      </c>
      <c r="C179" s="277">
        <v>0</v>
      </c>
      <c r="D179" s="277">
        <v>0</v>
      </c>
      <c r="E179" s="277">
        <v>0</v>
      </c>
      <c r="F179" s="277"/>
      <c r="G179" s="78"/>
      <c r="H179" s="78"/>
      <c r="I179" s="78"/>
      <c r="J179" s="78"/>
      <c r="K179" s="78"/>
      <c r="L179" s="78"/>
      <c r="M179" s="78"/>
      <c r="N179" s="78"/>
      <c r="O179" s="78"/>
      <c r="P179" s="78"/>
      <c r="Q179" s="78"/>
      <c r="R179" s="78"/>
      <c r="S179" s="78"/>
      <c r="T179" s="78"/>
      <c r="U179" s="78"/>
      <c r="V179" s="78"/>
      <c r="W179" s="78"/>
    </row>
    <row r="180" spans="1:23" ht="15" x14ac:dyDescent="0.25">
      <c r="A180" s="275" t="s">
        <v>750</v>
      </c>
      <c r="B180" s="276">
        <v>950</v>
      </c>
      <c r="C180" s="277">
        <v>0</v>
      </c>
      <c r="D180" s="277">
        <v>0</v>
      </c>
      <c r="E180" s="277">
        <v>0</v>
      </c>
      <c r="F180" s="277"/>
      <c r="G180" s="78">
        <v>0</v>
      </c>
      <c r="H180" s="78">
        <v>0</v>
      </c>
      <c r="I180" s="278"/>
      <c r="J180" s="78" t="s">
        <v>707</v>
      </c>
      <c r="K180" s="78"/>
      <c r="L180" s="78"/>
      <c r="M180" s="78"/>
      <c r="N180" s="78"/>
      <c r="O180" s="78"/>
      <c r="P180" s="78">
        <v>0</v>
      </c>
      <c r="Q180" s="78"/>
      <c r="R180" s="78">
        <v>0</v>
      </c>
      <c r="S180" s="78"/>
      <c r="T180" s="78">
        <v>0</v>
      </c>
      <c r="U180" s="78"/>
      <c r="V180" s="78">
        <v>0</v>
      </c>
      <c r="W180" s="78"/>
    </row>
    <row r="181" spans="1:23" ht="15" x14ac:dyDescent="0.25">
      <c r="A181" s="275" t="s">
        <v>752</v>
      </c>
      <c r="B181" s="276">
        <v>3311</v>
      </c>
      <c r="C181" s="277">
        <v>0</v>
      </c>
      <c r="D181" s="277">
        <v>0</v>
      </c>
      <c r="E181" s="277">
        <v>0</v>
      </c>
      <c r="F181" s="277"/>
      <c r="G181" s="78"/>
      <c r="H181" s="78"/>
      <c r="I181" s="78"/>
      <c r="J181" s="78"/>
      <c r="K181" s="78"/>
      <c r="L181" s="78"/>
      <c r="M181" s="78"/>
      <c r="N181" s="78"/>
      <c r="O181" s="78"/>
      <c r="P181" s="78"/>
      <c r="Q181" s="78"/>
      <c r="R181" s="78"/>
      <c r="S181" s="78"/>
      <c r="T181" s="78"/>
      <c r="U181" s="78"/>
      <c r="V181" s="78"/>
      <c r="W181" s="78"/>
    </row>
    <row r="182" spans="1:23" ht="15" x14ac:dyDescent="0.25">
      <c r="A182" s="275" t="s">
        <v>753</v>
      </c>
      <c r="B182" s="276">
        <v>1725</v>
      </c>
      <c r="C182" s="277">
        <v>0</v>
      </c>
      <c r="D182" s="277">
        <v>0</v>
      </c>
      <c r="E182" s="277">
        <v>0</v>
      </c>
      <c r="F182" s="277"/>
      <c r="G182" s="78"/>
      <c r="H182" s="78"/>
      <c r="I182" s="78"/>
      <c r="J182" s="78"/>
      <c r="K182" s="78"/>
      <c r="L182" s="78"/>
      <c r="M182" s="78"/>
      <c r="N182" s="78"/>
      <c r="O182" s="78"/>
      <c r="P182" s="78"/>
      <c r="Q182" s="78"/>
      <c r="R182" s="78"/>
      <c r="S182" s="78"/>
      <c r="T182" s="78"/>
      <c r="U182" s="78"/>
      <c r="V182" s="78"/>
      <c r="W182" s="78"/>
    </row>
    <row r="183" spans="1:23" ht="15" x14ac:dyDescent="0.25">
      <c r="A183" s="275" t="s">
        <v>755</v>
      </c>
      <c r="B183" s="276">
        <v>5340</v>
      </c>
      <c r="C183" s="277">
        <v>0</v>
      </c>
      <c r="D183" s="277">
        <v>0</v>
      </c>
      <c r="E183" s="277">
        <v>0</v>
      </c>
      <c r="F183" s="277"/>
      <c r="G183" s="78">
        <v>0</v>
      </c>
      <c r="H183" s="78">
        <v>0</v>
      </c>
      <c r="I183" s="278"/>
      <c r="J183" s="78" t="s">
        <v>1285</v>
      </c>
      <c r="K183" s="78" t="s">
        <v>686</v>
      </c>
      <c r="L183" s="78"/>
      <c r="M183" s="78"/>
      <c r="N183" s="78"/>
      <c r="O183" s="78"/>
      <c r="P183" s="78">
        <v>0</v>
      </c>
      <c r="Q183" s="78" t="s">
        <v>687</v>
      </c>
      <c r="R183" s="78">
        <v>100</v>
      </c>
      <c r="S183" s="78"/>
      <c r="T183" s="78">
        <v>0</v>
      </c>
      <c r="U183" s="78"/>
      <c r="V183" s="78">
        <v>0</v>
      </c>
      <c r="W183" s="78"/>
    </row>
    <row r="184" spans="1:23" ht="15" x14ac:dyDescent="0.25">
      <c r="A184" s="275" t="s">
        <v>756</v>
      </c>
      <c r="B184" s="276">
        <v>328</v>
      </c>
      <c r="C184" s="277">
        <v>0</v>
      </c>
      <c r="D184" s="277">
        <v>0</v>
      </c>
      <c r="E184" s="277">
        <v>0</v>
      </c>
      <c r="F184" s="277"/>
      <c r="G184" s="78">
        <v>0</v>
      </c>
      <c r="H184" s="78">
        <v>0</v>
      </c>
      <c r="I184" s="278"/>
      <c r="J184" s="78" t="s">
        <v>1297</v>
      </c>
      <c r="K184" s="78"/>
      <c r="L184" s="78"/>
      <c r="M184" s="78"/>
      <c r="N184" s="78"/>
      <c r="O184" s="78"/>
      <c r="P184" s="78"/>
      <c r="Q184" s="78"/>
      <c r="R184" s="78"/>
      <c r="S184" s="78"/>
      <c r="T184" s="78"/>
      <c r="U184" s="78"/>
      <c r="V184" s="78"/>
      <c r="W184" s="78"/>
    </row>
    <row r="185" spans="1:23" ht="15" x14ac:dyDescent="0.25">
      <c r="A185" s="275" t="s">
        <v>757</v>
      </c>
      <c r="B185" s="276">
        <v>1577</v>
      </c>
      <c r="C185" s="277">
        <v>0</v>
      </c>
      <c r="D185" s="277">
        <v>0</v>
      </c>
      <c r="E185" s="277">
        <v>0</v>
      </c>
      <c r="F185" s="277"/>
      <c r="G185" s="78"/>
      <c r="H185" s="78"/>
      <c r="I185" s="78"/>
      <c r="J185" s="78"/>
      <c r="K185" s="78"/>
      <c r="L185" s="78"/>
      <c r="M185" s="78"/>
      <c r="N185" s="78"/>
      <c r="O185" s="78"/>
      <c r="P185" s="78"/>
      <c r="Q185" s="78"/>
      <c r="R185" s="78"/>
      <c r="S185" s="78"/>
      <c r="T185" s="78"/>
      <c r="U185" s="78"/>
      <c r="V185" s="78"/>
      <c r="W185" s="78"/>
    </row>
    <row r="186" spans="1:23" ht="15" x14ac:dyDescent="0.25">
      <c r="A186" s="275" t="s">
        <v>759</v>
      </c>
      <c r="B186" s="276">
        <v>1700</v>
      </c>
      <c r="C186" s="277">
        <v>0</v>
      </c>
      <c r="D186" s="277">
        <v>0</v>
      </c>
      <c r="E186" s="277">
        <v>0</v>
      </c>
      <c r="F186" s="277"/>
      <c r="G186" s="78">
        <v>0</v>
      </c>
      <c r="H186" s="78">
        <v>0</v>
      </c>
      <c r="I186" s="278"/>
      <c r="J186" s="78" t="s">
        <v>1283</v>
      </c>
      <c r="K186" s="78" t="s">
        <v>686</v>
      </c>
      <c r="L186" s="78" t="s">
        <v>686</v>
      </c>
      <c r="M186" s="78" t="s">
        <v>686</v>
      </c>
      <c r="N186" s="78" t="s">
        <v>686</v>
      </c>
      <c r="O186" s="78"/>
      <c r="P186" s="78">
        <v>0</v>
      </c>
      <c r="Q186" s="78"/>
      <c r="R186" s="78">
        <v>0</v>
      </c>
      <c r="S186" s="78" t="s">
        <v>687</v>
      </c>
      <c r="T186" s="78">
        <v>100</v>
      </c>
      <c r="U186" s="78"/>
      <c r="V186" s="78">
        <v>0</v>
      </c>
      <c r="W186" s="78"/>
    </row>
    <row r="187" spans="1:23" ht="15" x14ac:dyDescent="0.25">
      <c r="A187" s="275" t="s">
        <v>760</v>
      </c>
      <c r="B187" s="276">
        <v>769</v>
      </c>
      <c r="C187" s="277">
        <v>0</v>
      </c>
      <c r="D187" s="277">
        <v>0</v>
      </c>
      <c r="E187" s="277">
        <v>0</v>
      </c>
      <c r="F187" s="277"/>
      <c r="G187" s="78"/>
      <c r="H187" s="78"/>
      <c r="I187" s="78"/>
      <c r="J187" s="78"/>
      <c r="K187" s="78"/>
      <c r="L187" s="78"/>
      <c r="M187" s="78"/>
      <c r="N187" s="78"/>
      <c r="O187" s="78"/>
      <c r="P187" s="78"/>
      <c r="Q187" s="78"/>
      <c r="R187" s="78"/>
      <c r="S187" s="78"/>
      <c r="T187" s="78"/>
      <c r="U187" s="78"/>
      <c r="V187" s="78"/>
      <c r="W187" s="78"/>
    </row>
    <row r="188" spans="1:23" ht="15" x14ac:dyDescent="0.25">
      <c r="A188" s="275" t="s">
        <v>761</v>
      </c>
      <c r="B188" s="276">
        <v>1750</v>
      </c>
      <c r="C188" s="277">
        <v>0</v>
      </c>
      <c r="D188" s="277">
        <v>0</v>
      </c>
      <c r="E188" s="277">
        <v>0</v>
      </c>
      <c r="F188" s="277"/>
      <c r="G188" s="78"/>
      <c r="H188" s="78"/>
      <c r="I188" s="78"/>
      <c r="J188" s="78"/>
      <c r="K188" s="78"/>
      <c r="L188" s="78"/>
      <c r="M188" s="78"/>
      <c r="N188" s="78"/>
      <c r="O188" s="78"/>
      <c r="P188" s="78"/>
      <c r="Q188" s="78"/>
      <c r="R188" s="78"/>
      <c r="S188" s="78"/>
      <c r="T188" s="78"/>
      <c r="U188" s="78"/>
      <c r="V188" s="78"/>
      <c r="W188" s="78"/>
    </row>
    <row r="189" spans="1:23" ht="15" x14ac:dyDescent="0.25">
      <c r="A189" s="275" t="s">
        <v>764</v>
      </c>
      <c r="B189" s="276">
        <v>157</v>
      </c>
      <c r="C189" s="277">
        <v>0</v>
      </c>
      <c r="D189" s="277">
        <v>0</v>
      </c>
      <c r="E189" s="277">
        <v>0</v>
      </c>
      <c r="F189" s="277"/>
      <c r="G189" s="78"/>
      <c r="H189" s="78"/>
      <c r="I189" s="78"/>
      <c r="J189" s="78"/>
      <c r="K189" s="78"/>
      <c r="L189" s="78"/>
      <c r="M189" s="78"/>
      <c r="N189" s="78"/>
      <c r="O189" s="78"/>
      <c r="P189" s="78"/>
      <c r="Q189" s="78"/>
      <c r="R189" s="78"/>
      <c r="S189" s="78"/>
      <c r="T189" s="78"/>
      <c r="U189" s="78"/>
      <c r="V189" s="78"/>
      <c r="W189" s="78"/>
    </row>
    <row r="190" spans="1:23" ht="15" x14ac:dyDescent="0.25">
      <c r="A190" s="275" t="s">
        <v>766</v>
      </c>
      <c r="B190" s="276">
        <v>684</v>
      </c>
      <c r="C190" s="277">
        <v>0</v>
      </c>
      <c r="D190" s="277">
        <v>0</v>
      </c>
      <c r="E190" s="277">
        <v>0</v>
      </c>
      <c r="F190" s="277"/>
      <c r="G190" s="78">
        <v>0</v>
      </c>
      <c r="H190" s="78">
        <v>0</v>
      </c>
      <c r="I190" s="278"/>
      <c r="J190" s="78" t="s">
        <v>1297</v>
      </c>
      <c r="K190" s="78"/>
      <c r="L190" s="78"/>
      <c r="M190" s="78"/>
      <c r="N190" s="78"/>
      <c r="O190" s="78"/>
      <c r="P190" s="78"/>
      <c r="Q190" s="78"/>
      <c r="R190" s="78"/>
      <c r="S190" s="78"/>
      <c r="T190" s="78"/>
      <c r="U190" s="78"/>
      <c r="V190" s="78"/>
      <c r="W190" s="78"/>
    </row>
    <row r="191" spans="1:23" ht="15" x14ac:dyDescent="0.25">
      <c r="A191" s="275" t="s">
        <v>767</v>
      </c>
      <c r="B191" s="276">
        <v>5372</v>
      </c>
      <c r="C191" s="277">
        <v>0</v>
      </c>
      <c r="D191" s="277">
        <v>0</v>
      </c>
      <c r="E191" s="277">
        <v>0</v>
      </c>
      <c r="F191" s="277"/>
      <c r="G191" s="78">
        <v>0</v>
      </c>
      <c r="H191" s="78">
        <v>0</v>
      </c>
      <c r="I191" s="278"/>
      <c r="J191" s="78" t="s">
        <v>1297</v>
      </c>
      <c r="K191" s="78"/>
      <c r="L191" s="78"/>
      <c r="M191" s="78"/>
      <c r="N191" s="78"/>
      <c r="O191" s="78"/>
      <c r="P191" s="78"/>
      <c r="Q191" s="78"/>
      <c r="R191" s="78"/>
      <c r="S191" s="78"/>
      <c r="T191" s="78"/>
      <c r="U191" s="78"/>
      <c r="V191" s="78"/>
      <c r="W191" s="78"/>
    </row>
    <row r="192" spans="1:23" ht="15" x14ac:dyDescent="0.25">
      <c r="A192" s="275" t="s">
        <v>768</v>
      </c>
      <c r="B192" s="276">
        <v>4647</v>
      </c>
      <c r="C192" s="277">
        <v>51000</v>
      </c>
      <c r="D192" s="277">
        <v>0</v>
      </c>
      <c r="E192" s="277">
        <v>0</v>
      </c>
      <c r="F192" s="277"/>
      <c r="G192" s="78"/>
      <c r="H192" s="78"/>
      <c r="I192" s="78"/>
      <c r="J192" s="78"/>
      <c r="K192" s="78"/>
      <c r="L192" s="78"/>
      <c r="M192" s="78"/>
      <c r="N192" s="78"/>
      <c r="O192" s="78"/>
      <c r="P192" s="78"/>
      <c r="Q192" s="78"/>
      <c r="R192" s="78"/>
      <c r="S192" s="78"/>
      <c r="T192" s="78"/>
      <c r="U192" s="78"/>
      <c r="V192" s="78"/>
      <c r="W192" s="78"/>
    </row>
    <row r="193" spans="1:23" ht="15" x14ac:dyDescent="0.25">
      <c r="A193" s="275" t="s">
        <v>770</v>
      </c>
      <c r="B193" s="276">
        <v>143</v>
      </c>
      <c r="C193" s="277">
        <v>0</v>
      </c>
      <c r="D193" s="277">
        <v>0</v>
      </c>
      <c r="E193" s="277">
        <v>0</v>
      </c>
      <c r="F193" s="277"/>
      <c r="G193" s="78"/>
      <c r="H193" s="78"/>
      <c r="I193" s="78"/>
      <c r="J193" s="78"/>
      <c r="K193" s="78"/>
      <c r="L193" s="78"/>
      <c r="M193" s="78"/>
      <c r="N193" s="78"/>
      <c r="O193" s="78"/>
      <c r="P193" s="78"/>
      <c r="Q193" s="78"/>
      <c r="R193" s="78"/>
      <c r="S193" s="78"/>
      <c r="T193" s="78"/>
      <c r="U193" s="78"/>
      <c r="V193" s="78"/>
      <c r="W193" s="78"/>
    </row>
    <row r="194" spans="1:23" ht="15" x14ac:dyDescent="0.25">
      <c r="A194" s="275" t="s">
        <v>771</v>
      </c>
      <c r="B194" s="276">
        <v>691</v>
      </c>
      <c r="C194" s="277">
        <v>0</v>
      </c>
      <c r="D194" s="277">
        <v>0</v>
      </c>
      <c r="E194" s="277">
        <v>0</v>
      </c>
      <c r="F194" s="277"/>
      <c r="G194" s="78"/>
      <c r="H194" s="78"/>
      <c r="I194" s="78"/>
      <c r="J194" s="78"/>
      <c r="K194" s="78"/>
      <c r="L194" s="78"/>
      <c r="M194" s="78"/>
      <c r="N194" s="78"/>
      <c r="O194" s="78"/>
      <c r="P194" s="78"/>
      <c r="Q194" s="78"/>
      <c r="R194" s="78"/>
      <c r="S194" s="78"/>
      <c r="T194" s="78"/>
      <c r="U194" s="78"/>
      <c r="V194" s="78"/>
      <c r="W194" s="78"/>
    </row>
    <row r="195" spans="1:23" ht="15" x14ac:dyDescent="0.25">
      <c r="A195" s="275" t="s">
        <v>774</v>
      </c>
      <c r="B195" s="276">
        <v>386</v>
      </c>
      <c r="C195" s="277">
        <v>0</v>
      </c>
      <c r="D195" s="277">
        <v>0</v>
      </c>
      <c r="E195" s="277">
        <v>0</v>
      </c>
      <c r="F195" s="277"/>
      <c r="G195" s="78"/>
      <c r="H195" s="78"/>
      <c r="I195" s="78"/>
      <c r="J195" s="78"/>
      <c r="K195" s="78"/>
      <c r="L195" s="78"/>
      <c r="M195" s="78"/>
      <c r="N195" s="78"/>
      <c r="O195" s="78"/>
      <c r="P195" s="78"/>
      <c r="Q195" s="78"/>
      <c r="R195" s="78"/>
      <c r="S195" s="78"/>
      <c r="T195" s="78"/>
      <c r="U195" s="78"/>
      <c r="V195" s="78"/>
      <c r="W195" s="78"/>
    </row>
    <row r="196" spans="1:23" ht="15" x14ac:dyDescent="0.25">
      <c r="A196" s="275" t="s">
        <v>776</v>
      </c>
      <c r="B196" s="276">
        <v>454</v>
      </c>
      <c r="C196" s="277">
        <v>0</v>
      </c>
      <c r="D196" s="277">
        <v>0</v>
      </c>
      <c r="E196" s="277">
        <v>0</v>
      </c>
      <c r="F196" s="277"/>
      <c r="G196" s="78">
        <v>0</v>
      </c>
      <c r="H196" s="78">
        <v>0</v>
      </c>
      <c r="I196" s="278"/>
      <c r="J196" s="78" t="s">
        <v>1285</v>
      </c>
      <c r="K196" s="78" t="s">
        <v>686</v>
      </c>
      <c r="L196" s="78"/>
      <c r="M196" s="78" t="s">
        <v>686</v>
      </c>
      <c r="N196" s="78"/>
      <c r="O196" s="78"/>
      <c r="P196" s="78">
        <v>0</v>
      </c>
      <c r="Q196" s="78"/>
      <c r="R196" s="78">
        <v>0</v>
      </c>
      <c r="S196" s="78" t="s">
        <v>687</v>
      </c>
      <c r="T196" s="78">
        <v>100</v>
      </c>
      <c r="U196" s="78"/>
      <c r="V196" s="78">
        <v>0</v>
      </c>
      <c r="W196" s="78"/>
    </row>
    <row r="197" spans="1:23" ht="15" x14ac:dyDescent="0.25">
      <c r="A197" s="275" t="s">
        <v>778</v>
      </c>
      <c r="B197" s="276">
        <v>382</v>
      </c>
      <c r="C197" s="277">
        <v>0</v>
      </c>
      <c r="D197" s="277">
        <v>0</v>
      </c>
      <c r="E197" s="277">
        <v>0</v>
      </c>
      <c r="F197" s="277"/>
      <c r="G197" s="78"/>
      <c r="H197" s="78"/>
      <c r="I197" s="78"/>
      <c r="J197" s="78"/>
      <c r="K197" s="78"/>
      <c r="L197" s="78"/>
      <c r="M197" s="78"/>
      <c r="N197" s="78"/>
      <c r="O197" s="78"/>
      <c r="P197" s="78"/>
      <c r="Q197" s="78"/>
      <c r="R197" s="78"/>
      <c r="S197" s="78"/>
      <c r="T197" s="78"/>
      <c r="U197" s="78"/>
      <c r="V197" s="78"/>
      <c r="W197" s="78"/>
    </row>
    <row r="198" spans="1:23" ht="15" x14ac:dyDescent="0.25">
      <c r="A198" s="275" t="s">
        <v>780</v>
      </c>
      <c r="B198" s="276">
        <v>1424</v>
      </c>
      <c r="C198" s="277">
        <v>0</v>
      </c>
      <c r="D198" s="277">
        <v>0</v>
      </c>
      <c r="E198" s="277">
        <v>0</v>
      </c>
      <c r="F198" s="277"/>
      <c r="G198" s="78"/>
      <c r="H198" s="78"/>
      <c r="I198" s="78"/>
      <c r="J198" s="78"/>
      <c r="K198" s="78"/>
      <c r="L198" s="78"/>
      <c r="M198" s="78"/>
      <c r="N198" s="78"/>
      <c r="O198" s="78"/>
      <c r="P198" s="78"/>
      <c r="Q198" s="78"/>
      <c r="R198" s="78"/>
      <c r="S198" s="78"/>
      <c r="T198" s="78"/>
      <c r="U198" s="78"/>
      <c r="V198" s="78"/>
      <c r="W198" s="78"/>
    </row>
    <row r="199" spans="1:23" ht="15" x14ac:dyDescent="0.25">
      <c r="A199" s="275" t="s">
        <v>781</v>
      </c>
      <c r="B199" s="276">
        <v>344</v>
      </c>
      <c r="C199" s="277">
        <v>0</v>
      </c>
      <c r="D199" s="277">
        <v>0</v>
      </c>
      <c r="E199" s="277">
        <v>0</v>
      </c>
      <c r="F199" s="277"/>
      <c r="G199" s="78"/>
      <c r="H199" s="78"/>
      <c r="I199" s="78"/>
      <c r="J199" s="78"/>
      <c r="K199" s="78"/>
      <c r="L199" s="78"/>
      <c r="M199" s="78"/>
      <c r="N199" s="78"/>
      <c r="O199" s="78"/>
      <c r="P199" s="78"/>
      <c r="Q199" s="78"/>
      <c r="R199" s="78"/>
      <c r="S199" s="78"/>
      <c r="T199" s="78"/>
      <c r="U199" s="78"/>
      <c r="V199" s="78"/>
      <c r="W199" s="78"/>
    </row>
    <row r="200" spans="1:23" ht="15" x14ac:dyDescent="0.25">
      <c r="A200" s="275" t="s">
        <v>786</v>
      </c>
      <c r="B200" s="276">
        <v>7591</v>
      </c>
      <c r="C200" s="277">
        <v>0</v>
      </c>
      <c r="D200" s="277">
        <v>0</v>
      </c>
      <c r="E200" s="277">
        <v>0</v>
      </c>
      <c r="F200" s="277"/>
      <c r="G200" s="78"/>
      <c r="H200" s="78"/>
      <c r="I200" s="78"/>
      <c r="J200" s="78"/>
      <c r="K200" s="78"/>
      <c r="L200" s="78"/>
      <c r="M200" s="78"/>
      <c r="N200" s="78"/>
      <c r="O200" s="78"/>
      <c r="P200" s="78"/>
      <c r="Q200" s="78"/>
      <c r="R200" s="78"/>
      <c r="S200" s="78"/>
      <c r="T200" s="78"/>
      <c r="U200" s="78"/>
      <c r="V200" s="78"/>
      <c r="W200" s="78"/>
    </row>
    <row r="201" spans="1:23" ht="15" x14ac:dyDescent="0.25">
      <c r="A201" s="275" t="s">
        <v>787</v>
      </c>
      <c r="B201" s="276">
        <v>2823</v>
      </c>
      <c r="C201" s="277">
        <v>0</v>
      </c>
      <c r="D201" s="277">
        <v>0</v>
      </c>
      <c r="E201" s="277">
        <v>0</v>
      </c>
      <c r="F201" s="277"/>
      <c r="G201" s="78"/>
      <c r="H201" s="78"/>
      <c r="I201" s="78"/>
      <c r="J201" s="78"/>
      <c r="K201" s="78"/>
      <c r="L201" s="78"/>
      <c r="M201" s="78"/>
      <c r="N201" s="78"/>
      <c r="O201" s="78"/>
      <c r="P201" s="78"/>
      <c r="Q201" s="78"/>
      <c r="R201" s="78"/>
      <c r="S201" s="78"/>
      <c r="T201" s="78"/>
      <c r="U201" s="78"/>
      <c r="V201" s="78"/>
      <c r="W201" s="78"/>
    </row>
    <row r="202" spans="1:23" ht="15" x14ac:dyDescent="0.25">
      <c r="A202" s="275" t="s">
        <v>789</v>
      </c>
      <c r="B202" s="276">
        <v>1786</v>
      </c>
      <c r="C202" s="277">
        <v>0</v>
      </c>
      <c r="D202" s="277">
        <v>0</v>
      </c>
      <c r="E202" s="277">
        <v>0</v>
      </c>
      <c r="F202" s="277"/>
      <c r="G202" s="78"/>
      <c r="H202" s="78"/>
      <c r="I202" s="78"/>
      <c r="J202" s="78"/>
      <c r="K202" s="78"/>
      <c r="L202" s="78"/>
      <c r="M202" s="78"/>
      <c r="N202" s="78"/>
      <c r="O202" s="78"/>
      <c r="P202" s="78"/>
      <c r="Q202" s="78"/>
      <c r="R202" s="78"/>
      <c r="S202" s="78"/>
      <c r="T202" s="78"/>
      <c r="U202" s="78"/>
      <c r="V202" s="78"/>
      <c r="W202" s="78"/>
    </row>
    <row r="203" spans="1:23" ht="15" x14ac:dyDescent="0.25">
      <c r="A203" s="275" t="s">
        <v>790</v>
      </c>
      <c r="B203" s="276">
        <v>538</v>
      </c>
      <c r="C203" s="277">
        <v>0</v>
      </c>
      <c r="D203" s="277">
        <v>0</v>
      </c>
      <c r="E203" s="277">
        <v>0</v>
      </c>
      <c r="F203" s="277"/>
      <c r="G203" s="78"/>
      <c r="H203" s="78"/>
      <c r="I203" s="78"/>
      <c r="J203" s="78"/>
      <c r="K203" s="78"/>
      <c r="L203" s="78"/>
      <c r="M203" s="78"/>
      <c r="N203" s="78"/>
      <c r="O203" s="78"/>
      <c r="P203" s="78"/>
      <c r="Q203" s="78"/>
      <c r="R203" s="78"/>
      <c r="S203" s="78"/>
      <c r="T203" s="78"/>
      <c r="U203" s="78"/>
      <c r="V203" s="78"/>
      <c r="W203" s="78"/>
    </row>
    <row r="204" spans="1:23" ht="15" x14ac:dyDescent="0.25">
      <c r="A204" s="275" t="s">
        <v>792</v>
      </c>
      <c r="B204" s="276">
        <v>840</v>
      </c>
      <c r="C204" s="277">
        <v>0</v>
      </c>
      <c r="D204" s="277">
        <v>0</v>
      </c>
      <c r="E204" s="277">
        <v>0</v>
      </c>
      <c r="F204" s="277"/>
      <c r="G204" s="78"/>
      <c r="H204" s="78"/>
      <c r="I204" s="78"/>
      <c r="J204" s="78"/>
      <c r="K204" s="78"/>
      <c r="L204" s="78"/>
      <c r="M204" s="78"/>
      <c r="N204" s="78"/>
      <c r="O204" s="78"/>
      <c r="P204" s="78"/>
      <c r="Q204" s="78"/>
      <c r="R204" s="78"/>
      <c r="S204" s="78"/>
      <c r="T204" s="78"/>
      <c r="U204" s="78"/>
      <c r="V204" s="78"/>
      <c r="W204" s="78"/>
    </row>
    <row r="205" spans="1:23" ht="15" x14ac:dyDescent="0.25">
      <c r="A205" s="275" t="s">
        <v>793</v>
      </c>
      <c r="B205" s="276">
        <v>1917</v>
      </c>
      <c r="C205" s="277">
        <v>0</v>
      </c>
      <c r="D205" s="277">
        <v>0</v>
      </c>
      <c r="E205" s="277">
        <v>0</v>
      </c>
      <c r="F205" s="277"/>
      <c r="G205" s="78">
        <v>0</v>
      </c>
      <c r="H205" s="78">
        <v>841</v>
      </c>
      <c r="I205" s="278"/>
      <c r="J205" s="78" t="s">
        <v>707</v>
      </c>
      <c r="K205" s="78" t="s">
        <v>686</v>
      </c>
      <c r="L205" s="78" t="s">
        <v>687</v>
      </c>
      <c r="M205" s="78" t="s">
        <v>686</v>
      </c>
      <c r="N205" s="78" t="s">
        <v>687</v>
      </c>
      <c r="O205" s="78"/>
      <c r="P205" s="78">
        <v>0</v>
      </c>
      <c r="Q205" s="78"/>
      <c r="R205" s="78">
        <v>0</v>
      </c>
      <c r="S205" s="78"/>
      <c r="T205" s="78">
        <v>0</v>
      </c>
      <c r="U205" s="78"/>
      <c r="V205" s="78">
        <v>0</v>
      </c>
      <c r="W205" s="78"/>
    </row>
    <row r="206" spans="1:23" ht="15" x14ac:dyDescent="0.25">
      <c r="A206" s="275" t="s">
        <v>794</v>
      </c>
      <c r="B206" s="276">
        <v>5706</v>
      </c>
      <c r="C206" s="277">
        <v>0</v>
      </c>
      <c r="D206" s="277">
        <v>0</v>
      </c>
      <c r="E206" s="277">
        <v>0</v>
      </c>
      <c r="F206" s="277"/>
      <c r="G206" s="78">
        <v>0</v>
      </c>
      <c r="H206" s="78">
        <v>0</v>
      </c>
      <c r="I206" s="278"/>
      <c r="J206" s="78" t="s">
        <v>1283</v>
      </c>
      <c r="K206" s="78" t="s">
        <v>686</v>
      </c>
      <c r="L206" s="78" t="s">
        <v>686</v>
      </c>
      <c r="M206" s="78" t="s">
        <v>686</v>
      </c>
      <c r="N206" s="78" t="s">
        <v>686</v>
      </c>
      <c r="O206" s="78"/>
      <c r="P206" s="78">
        <v>0</v>
      </c>
      <c r="Q206" s="78"/>
      <c r="R206" s="78">
        <v>0</v>
      </c>
      <c r="S206" s="78"/>
      <c r="T206" s="78">
        <v>0</v>
      </c>
      <c r="U206" s="78" t="s">
        <v>687</v>
      </c>
      <c r="V206" s="78">
        <v>100</v>
      </c>
      <c r="W206" s="78"/>
    </row>
    <row r="207" spans="1:23" ht="15" x14ac:dyDescent="0.25">
      <c r="A207" s="275" t="s">
        <v>795</v>
      </c>
      <c r="B207" s="276">
        <v>3048</v>
      </c>
      <c r="C207" s="277">
        <v>0</v>
      </c>
      <c r="D207" s="277">
        <v>0</v>
      </c>
      <c r="E207" s="277">
        <v>0</v>
      </c>
      <c r="F207" s="277"/>
      <c r="G207" s="78">
        <v>682</v>
      </c>
      <c r="H207" s="78">
        <v>0</v>
      </c>
      <c r="I207" s="278"/>
      <c r="J207" s="78"/>
      <c r="K207" s="78"/>
      <c r="L207" s="78"/>
      <c r="M207" s="78"/>
      <c r="N207" s="78"/>
      <c r="O207" s="78"/>
      <c r="P207" s="78">
        <v>0</v>
      </c>
      <c r="Q207" s="78"/>
      <c r="R207" s="78">
        <v>0</v>
      </c>
      <c r="S207" s="78"/>
      <c r="T207" s="78">
        <v>0</v>
      </c>
      <c r="U207" s="78"/>
      <c r="V207" s="78">
        <v>0</v>
      </c>
      <c r="W207" s="78"/>
    </row>
    <row r="208" spans="1:23" ht="15" x14ac:dyDescent="0.25">
      <c r="A208" s="275" t="s">
        <v>800</v>
      </c>
      <c r="B208" s="276">
        <v>297</v>
      </c>
      <c r="C208" s="277">
        <v>0</v>
      </c>
      <c r="D208" s="277">
        <v>0</v>
      </c>
      <c r="E208" s="277">
        <v>0</v>
      </c>
      <c r="F208" s="277"/>
      <c r="G208" s="78"/>
      <c r="H208" s="78"/>
      <c r="I208" s="78"/>
      <c r="J208" s="78"/>
      <c r="K208" s="78"/>
      <c r="L208" s="78"/>
      <c r="M208" s="78"/>
      <c r="N208" s="78"/>
      <c r="O208" s="78"/>
      <c r="P208" s="78"/>
      <c r="Q208" s="78"/>
      <c r="R208" s="78"/>
      <c r="S208" s="78"/>
      <c r="T208" s="78"/>
      <c r="U208" s="78"/>
      <c r="V208" s="78"/>
      <c r="W208" s="78"/>
    </row>
    <row r="209" spans="1:23" ht="15" x14ac:dyDescent="0.25">
      <c r="A209" s="275" t="s">
        <v>801</v>
      </c>
      <c r="B209" s="276">
        <v>268</v>
      </c>
      <c r="C209" s="277">
        <v>0</v>
      </c>
      <c r="D209" s="277">
        <v>0</v>
      </c>
      <c r="E209" s="277">
        <v>0</v>
      </c>
      <c r="F209" s="277"/>
      <c r="G209" s="78"/>
      <c r="H209" s="78"/>
      <c r="I209" s="78"/>
      <c r="J209" s="78"/>
      <c r="K209" s="78"/>
      <c r="L209" s="78"/>
      <c r="M209" s="78"/>
      <c r="N209" s="78"/>
      <c r="O209" s="78"/>
      <c r="P209" s="78"/>
      <c r="Q209" s="78"/>
      <c r="R209" s="78"/>
      <c r="S209" s="78"/>
      <c r="T209" s="78"/>
      <c r="U209" s="78"/>
      <c r="V209" s="78"/>
      <c r="W209" s="78"/>
    </row>
    <row r="210" spans="1:23" ht="15" x14ac:dyDescent="0.25">
      <c r="A210" s="275" t="s">
        <v>802</v>
      </c>
      <c r="B210" s="276">
        <v>398</v>
      </c>
      <c r="C210" s="277">
        <v>0</v>
      </c>
      <c r="D210" s="277">
        <v>0</v>
      </c>
      <c r="E210" s="277">
        <v>0</v>
      </c>
      <c r="F210" s="277"/>
      <c r="G210" s="78">
        <v>0</v>
      </c>
      <c r="H210" s="78">
        <v>0</v>
      </c>
      <c r="I210" s="278"/>
      <c r="J210" s="78" t="s">
        <v>707</v>
      </c>
      <c r="K210" s="78" t="s">
        <v>686</v>
      </c>
      <c r="L210" s="78" t="s">
        <v>686</v>
      </c>
      <c r="M210" s="78" t="s">
        <v>686</v>
      </c>
      <c r="N210" s="78" t="s">
        <v>686</v>
      </c>
      <c r="O210" s="78"/>
      <c r="P210" s="78">
        <v>0</v>
      </c>
      <c r="Q210" s="78"/>
      <c r="R210" s="78">
        <v>0</v>
      </c>
      <c r="S210" s="78"/>
      <c r="T210" s="78">
        <v>0</v>
      </c>
      <c r="U210" s="78" t="s">
        <v>687</v>
      </c>
      <c r="V210" s="78">
        <v>100</v>
      </c>
      <c r="W210" s="78"/>
    </row>
    <row r="211" spans="1:23" ht="15" x14ac:dyDescent="0.25">
      <c r="A211" s="275" t="s">
        <v>168</v>
      </c>
      <c r="B211" s="276">
        <v>603</v>
      </c>
      <c r="C211" s="277">
        <v>0</v>
      </c>
      <c r="D211" s="277">
        <v>0</v>
      </c>
      <c r="E211" s="277">
        <v>0</v>
      </c>
      <c r="F211" s="277"/>
      <c r="G211" s="78">
        <v>2.5</v>
      </c>
      <c r="H211" s="78">
        <v>0</v>
      </c>
      <c r="I211" s="278"/>
      <c r="J211" s="78" t="s">
        <v>1283</v>
      </c>
      <c r="K211" s="78" t="s">
        <v>687</v>
      </c>
      <c r="L211" s="78"/>
      <c r="M211" s="78" t="s">
        <v>687</v>
      </c>
      <c r="N211" s="78"/>
      <c r="O211" s="78"/>
      <c r="P211" s="78">
        <v>0</v>
      </c>
      <c r="Q211" s="78" t="s">
        <v>687</v>
      </c>
      <c r="R211" s="78">
        <v>70</v>
      </c>
      <c r="S211" s="78" t="s">
        <v>687</v>
      </c>
      <c r="T211" s="78">
        <v>5</v>
      </c>
      <c r="U211" s="78" t="s">
        <v>687</v>
      </c>
      <c r="V211" s="78">
        <v>25</v>
      </c>
      <c r="W211" s="78" t="s">
        <v>1284</v>
      </c>
    </row>
    <row r="212" spans="1:23" ht="15" x14ac:dyDescent="0.25">
      <c r="A212" s="275" t="s">
        <v>803</v>
      </c>
      <c r="B212" s="276">
        <v>1279</v>
      </c>
      <c r="C212" s="277">
        <v>0</v>
      </c>
      <c r="D212" s="277">
        <v>0</v>
      </c>
      <c r="E212" s="277">
        <v>0</v>
      </c>
      <c r="F212" s="277"/>
      <c r="G212" s="78">
        <v>0</v>
      </c>
      <c r="H212" s="78">
        <v>0</v>
      </c>
      <c r="I212" s="278"/>
      <c r="J212" s="78" t="s">
        <v>1297</v>
      </c>
      <c r="K212" s="78"/>
      <c r="L212" s="78"/>
      <c r="M212" s="78"/>
      <c r="N212" s="78"/>
      <c r="O212" s="78"/>
      <c r="P212" s="78"/>
      <c r="Q212" s="78"/>
      <c r="R212" s="78"/>
      <c r="S212" s="78"/>
      <c r="T212" s="78"/>
      <c r="U212" s="78"/>
      <c r="V212" s="78"/>
      <c r="W212" s="78"/>
    </row>
    <row r="213" spans="1:23" ht="15" x14ac:dyDescent="0.25">
      <c r="A213" s="275" t="s">
        <v>804</v>
      </c>
      <c r="B213" s="276">
        <v>300</v>
      </c>
      <c r="C213" s="277">
        <v>0</v>
      </c>
      <c r="D213" s="277">
        <v>0</v>
      </c>
      <c r="E213" s="277">
        <v>0</v>
      </c>
      <c r="F213" s="277"/>
      <c r="G213" s="78"/>
      <c r="H213" s="78"/>
      <c r="I213" s="78"/>
      <c r="J213" s="78"/>
      <c r="K213" s="78"/>
      <c r="L213" s="78"/>
      <c r="M213" s="78"/>
      <c r="N213" s="78"/>
      <c r="O213" s="78"/>
      <c r="P213" s="78"/>
      <c r="Q213" s="78"/>
      <c r="R213" s="78"/>
      <c r="S213" s="78"/>
      <c r="T213" s="78"/>
      <c r="U213" s="78"/>
      <c r="V213" s="78"/>
      <c r="W213" s="78"/>
    </row>
    <row r="214" spans="1:23" ht="15" x14ac:dyDescent="0.25">
      <c r="A214" s="275" t="s">
        <v>805</v>
      </c>
      <c r="B214" s="276">
        <v>89</v>
      </c>
      <c r="C214" s="277">
        <v>0</v>
      </c>
      <c r="D214" s="277">
        <v>0</v>
      </c>
      <c r="E214" s="277">
        <v>0</v>
      </c>
      <c r="F214" s="277"/>
      <c r="G214" s="78"/>
      <c r="H214" s="78"/>
      <c r="I214" s="78"/>
      <c r="J214" s="78"/>
      <c r="K214" s="78"/>
      <c r="L214" s="78"/>
      <c r="M214" s="78"/>
      <c r="N214" s="78"/>
      <c r="O214" s="78"/>
      <c r="P214" s="78"/>
      <c r="Q214" s="78"/>
      <c r="R214" s="78"/>
      <c r="S214" s="78"/>
      <c r="T214" s="78"/>
      <c r="U214" s="78"/>
      <c r="V214" s="78"/>
      <c r="W214" s="78"/>
    </row>
    <row r="215" spans="1:23" ht="15" x14ac:dyDescent="0.25">
      <c r="A215" s="275" t="s">
        <v>806</v>
      </c>
      <c r="B215" s="276">
        <v>207</v>
      </c>
      <c r="C215" s="277">
        <v>0</v>
      </c>
      <c r="D215" s="277">
        <v>0</v>
      </c>
      <c r="E215" s="277">
        <v>0</v>
      </c>
      <c r="F215" s="277"/>
      <c r="G215" s="78"/>
      <c r="H215" s="78"/>
      <c r="I215" s="78"/>
      <c r="J215" s="78"/>
      <c r="K215" s="78"/>
      <c r="L215" s="78"/>
      <c r="M215" s="78"/>
      <c r="N215" s="78"/>
      <c r="O215" s="78"/>
      <c r="P215" s="78"/>
      <c r="Q215" s="78"/>
      <c r="R215" s="78"/>
      <c r="S215" s="78"/>
      <c r="T215" s="78"/>
      <c r="U215" s="78"/>
      <c r="V215" s="78"/>
      <c r="W215" s="78"/>
    </row>
    <row r="216" spans="1:23" ht="15" x14ac:dyDescent="0.25">
      <c r="A216" s="275" t="s">
        <v>807</v>
      </c>
      <c r="B216" s="276">
        <v>1856</v>
      </c>
      <c r="C216" s="277">
        <v>23205.03</v>
      </c>
      <c r="D216" s="277">
        <v>0</v>
      </c>
      <c r="E216" s="277">
        <v>0</v>
      </c>
      <c r="F216" s="277"/>
      <c r="G216" s="78"/>
      <c r="H216" s="78"/>
      <c r="I216" s="78"/>
      <c r="J216" s="78"/>
      <c r="K216" s="78"/>
      <c r="L216" s="78"/>
      <c r="M216" s="78"/>
      <c r="N216" s="78"/>
      <c r="O216" s="78"/>
      <c r="P216" s="78"/>
      <c r="Q216" s="78"/>
      <c r="R216" s="78"/>
      <c r="S216" s="78"/>
      <c r="T216" s="78"/>
      <c r="U216" s="78"/>
      <c r="V216" s="78"/>
      <c r="W216" s="78"/>
    </row>
    <row r="217" spans="1:23" ht="15" x14ac:dyDescent="0.25">
      <c r="A217" s="275" t="s">
        <v>810</v>
      </c>
      <c r="B217" s="276">
        <v>5760</v>
      </c>
      <c r="C217" s="277">
        <v>0</v>
      </c>
      <c r="D217" s="277">
        <v>0</v>
      </c>
      <c r="E217" s="277">
        <v>0</v>
      </c>
      <c r="F217" s="277"/>
      <c r="G217" s="78"/>
      <c r="H217" s="78"/>
      <c r="I217" s="78"/>
      <c r="J217" s="78"/>
      <c r="K217" s="78"/>
      <c r="L217" s="78"/>
      <c r="M217" s="78"/>
      <c r="N217" s="78"/>
      <c r="O217" s="78"/>
      <c r="P217" s="78"/>
      <c r="Q217" s="78"/>
      <c r="R217" s="78"/>
      <c r="S217" s="78"/>
      <c r="T217" s="78"/>
      <c r="U217" s="78"/>
      <c r="V217" s="78"/>
      <c r="W217" s="78"/>
    </row>
    <row r="218" spans="1:23" ht="15" x14ac:dyDescent="0.25">
      <c r="A218" s="275" t="s">
        <v>811</v>
      </c>
      <c r="B218" s="276">
        <v>113</v>
      </c>
      <c r="C218" s="277">
        <v>0</v>
      </c>
      <c r="D218" s="277">
        <v>0</v>
      </c>
      <c r="E218" s="277">
        <v>0</v>
      </c>
      <c r="F218" s="277"/>
      <c r="G218" s="78">
        <v>0</v>
      </c>
      <c r="H218" s="78">
        <v>0</v>
      </c>
      <c r="I218" s="278"/>
      <c r="J218" s="78" t="s">
        <v>1297</v>
      </c>
      <c r="K218" s="78"/>
      <c r="L218" s="78"/>
      <c r="M218" s="78"/>
      <c r="N218" s="78"/>
      <c r="O218" s="78"/>
      <c r="P218" s="78"/>
      <c r="Q218" s="78"/>
      <c r="R218" s="78"/>
      <c r="S218" s="78"/>
      <c r="T218" s="78"/>
      <c r="U218" s="78"/>
      <c r="V218" s="78"/>
      <c r="W218" s="78"/>
    </row>
    <row r="219" spans="1:23" ht="15" x14ac:dyDescent="0.25">
      <c r="A219" s="275" t="s">
        <v>812</v>
      </c>
      <c r="B219" s="276">
        <v>3563</v>
      </c>
      <c r="C219" s="277">
        <v>0</v>
      </c>
      <c r="D219" s="277">
        <v>0</v>
      </c>
      <c r="E219" s="277">
        <v>0</v>
      </c>
      <c r="F219" s="277"/>
      <c r="G219" s="78"/>
      <c r="H219" s="78"/>
      <c r="I219" s="78"/>
      <c r="J219" s="78"/>
      <c r="K219" s="78"/>
      <c r="L219" s="78"/>
      <c r="M219" s="78"/>
      <c r="N219" s="78"/>
      <c r="O219" s="78"/>
      <c r="P219" s="78"/>
      <c r="Q219" s="78"/>
      <c r="R219" s="78"/>
      <c r="S219" s="78"/>
      <c r="T219" s="78"/>
      <c r="U219" s="78"/>
      <c r="V219" s="78"/>
      <c r="W219" s="78"/>
    </row>
    <row r="220" spans="1:23" ht="15" x14ac:dyDescent="0.25">
      <c r="A220" s="275" t="s">
        <v>813</v>
      </c>
      <c r="B220" s="276">
        <v>820</v>
      </c>
      <c r="C220" s="277">
        <v>6000</v>
      </c>
      <c r="D220" s="277">
        <v>0</v>
      </c>
      <c r="E220" s="277">
        <v>80</v>
      </c>
      <c r="F220" s="277">
        <f>C220/E220</f>
        <v>75</v>
      </c>
      <c r="G220" s="78"/>
      <c r="H220" s="78"/>
      <c r="I220" s="278"/>
      <c r="J220" s="78"/>
      <c r="K220" s="78"/>
      <c r="L220" s="78"/>
      <c r="M220" s="78"/>
      <c r="N220" s="78"/>
      <c r="O220" s="78"/>
      <c r="P220" s="78"/>
      <c r="Q220" s="78"/>
      <c r="R220" s="78"/>
      <c r="S220" s="78"/>
      <c r="T220" s="78"/>
      <c r="U220" s="78"/>
      <c r="V220" s="78"/>
      <c r="W220" s="78"/>
    </row>
    <row r="221" spans="1:23" ht="15" x14ac:dyDescent="0.25">
      <c r="A221" s="275" t="s">
        <v>814</v>
      </c>
      <c r="B221" s="276">
        <v>1352</v>
      </c>
      <c r="C221" s="277">
        <v>0</v>
      </c>
      <c r="D221" s="277">
        <v>0</v>
      </c>
      <c r="E221" s="277">
        <v>0</v>
      </c>
      <c r="F221" s="277"/>
      <c r="G221" s="78"/>
      <c r="H221" s="78"/>
      <c r="I221" s="78"/>
      <c r="J221" s="78"/>
      <c r="K221" s="78"/>
      <c r="L221" s="78"/>
      <c r="M221" s="78"/>
      <c r="N221" s="78"/>
      <c r="O221" s="78"/>
      <c r="P221" s="78"/>
      <c r="Q221" s="78"/>
      <c r="R221" s="78"/>
      <c r="S221" s="78"/>
      <c r="T221" s="78"/>
      <c r="U221" s="78"/>
      <c r="V221" s="78"/>
      <c r="W221" s="78"/>
    </row>
    <row r="222" spans="1:23" ht="15" x14ac:dyDescent="0.25">
      <c r="A222" s="275" t="s">
        <v>815</v>
      </c>
      <c r="B222" s="276">
        <v>837</v>
      </c>
      <c r="C222" s="277">
        <v>0</v>
      </c>
      <c r="D222" s="277">
        <v>0</v>
      </c>
      <c r="E222" s="277">
        <v>0</v>
      </c>
      <c r="F222" s="277"/>
      <c r="G222" s="78"/>
      <c r="H222" s="78"/>
      <c r="I222" s="78"/>
      <c r="J222" s="78"/>
      <c r="K222" s="78"/>
      <c r="L222" s="78"/>
      <c r="M222" s="78"/>
      <c r="N222" s="78"/>
      <c r="O222" s="78"/>
      <c r="P222" s="78"/>
      <c r="Q222" s="78"/>
      <c r="R222" s="78"/>
      <c r="S222" s="78"/>
      <c r="T222" s="78"/>
      <c r="U222" s="78"/>
      <c r="V222" s="78"/>
      <c r="W222" s="78"/>
    </row>
    <row r="223" spans="1:23" ht="15" x14ac:dyDescent="0.25">
      <c r="A223" s="275" t="s">
        <v>173</v>
      </c>
      <c r="B223" s="276">
        <v>871</v>
      </c>
      <c r="C223" s="277">
        <v>0</v>
      </c>
      <c r="D223" s="277">
        <v>0</v>
      </c>
      <c r="E223" s="277">
        <v>0</v>
      </c>
      <c r="F223" s="277"/>
      <c r="G223" s="78"/>
      <c r="H223" s="78"/>
      <c r="I223" s="78"/>
      <c r="J223" s="78"/>
      <c r="K223" s="78"/>
      <c r="L223" s="78"/>
      <c r="M223" s="78"/>
      <c r="N223" s="78"/>
      <c r="O223" s="78"/>
      <c r="P223" s="78"/>
      <c r="Q223" s="78"/>
      <c r="R223" s="78"/>
      <c r="S223" s="78"/>
      <c r="T223" s="78"/>
      <c r="U223" s="78"/>
      <c r="V223" s="78"/>
      <c r="W223" s="78"/>
    </row>
    <row r="224" spans="1:23" ht="15" x14ac:dyDescent="0.25">
      <c r="A224" s="275" t="s">
        <v>818</v>
      </c>
      <c r="B224" s="276">
        <v>8639</v>
      </c>
      <c r="C224" s="277">
        <v>0</v>
      </c>
      <c r="D224" s="277">
        <v>0</v>
      </c>
      <c r="E224" s="277">
        <v>0</v>
      </c>
      <c r="F224" s="277"/>
      <c r="G224" s="78">
        <v>0</v>
      </c>
      <c r="H224" s="78">
        <v>30000</v>
      </c>
      <c r="I224" s="278"/>
      <c r="J224" s="78" t="s">
        <v>1283</v>
      </c>
      <c r="K224" s="78" t="s">
        <v>686</v>
      </c>
      <c r="L224" s="78" t="s">
        <v>686</v>
      </c>
      <c r="M224" s="78" t="s">
        <v>686</v>
      </c>
      <c r="N224" s="78" t="s">
        <v>687</v>
      </c>
      <c r="O224" s="78"/>
      <c r="P224" s="78">
        <v>0</v>
      </c>
      <c r="Q224" s="78"/>
      <c r="R224" s="78">
        <v>0</v>
      </c>
      <c r="S224" s="78" t="s">
        <v>687</v>
      </c>
      <c r="T224" s="78">
        <v>100</v>
      </c>
      <c r="U224" s="78"/>
      <c r="V224" s="78">
        <v>0</v>
      </c>
      <c r="W224" s="78"/>
    </row>
    <row r="225" spans="1:23" ht="15" x14ac:dyDescent="0.25">
      <c r="A225" s="275" t="s">
        <v>11</v>
      </c>
      <c r="B225" s="276">
        <v>1223</v>
      </c>
      <c r="C225" s="277">
        <v>0</v>
      </c>
      <c r="D225" s="277">
        <v>0</v>
      </c>
      <c r="E225" s="277">
        <v>0</v>
      </c>
      <c r="F225" s="277"/>
      <c r="G225" s="78"/>
      <c r="H225" s="78"/>
      <c r="I225" s="78"/>
      <c r="J225" s="78"/>
      <c r="K225" s="78"/>
      <c r="L225" s="78"/>
      <c r="M225" s="78"/>
      <c r="N225" s="78"/>
      <c r="O225" s="78"/>
      <c r="P225" s="78"/>
      <c r="Q225" s="78"/>
      <c r="R225" s="78"/>
      <c r="S225" s="78"/>
      <c r="T225" s="78"/>
      <c r="U225" s="78"/>
      <c r="V225" s="78"/>
      <c r="W225" s="78"/>
    </row>
    <row r="226" spans="1:23" ht="15" x14ac:dyDescent="0.25">
      <c r="A226" s="275" t="s">
        <v>819</v>
      </c>
      <c r="B226" s="276">
        <v>2112</v>
      </c>
      <c r="C226" s="277">
        <v>0</v>
      </c>
      <c r="D226" s="277">
        <v>0</v>
      </c>
      <c r="E226" s="277">
        <v>0</v>
      </c>
      <c r="F226" s="277"/>
      <c r="G226" s="78"/>
      <c r="H226" s="78"/>
      <c r="I226" s="78"/>
      <c r="J226" s="78"/>
      <c r="K226" s="78"/>
      <c r="L226" s="78"/>
      <c r="M226" s="78"/>
      <c r="N226" s="78"/>
      <c r="O226" s="78"/>
      <c r="P226" s="78"/>
      <c r="Q226" s="78"/>
      <c r="R226" s="78"/>
      <c r="S226" s="78"/>
      <c r="T226" s="78"/>
      <c r="U226" s="78"/>
      <c r="V226" s="78"/>
      <c r="W226" s="78"/>
    </row>
    <row r="227" spans="1:23" ht="15" x14ac:dyDescent="0.25">
      <c r="A227" s="275" t="s">
        <v>820</v>
      </c>
      <c r="B227" s="276">
        <v>413</v>
      </c>
      <c r="C227" s="277">
        <v>0</v>
      </c>
      <c r="D227" s="277">
        <v>0</v>
      </c>
      <c r="E227" s="277">
        <v>0</v>
      </c>
      <c r="F227" s="277"/>
      <c r="G227" s="78">
        <v>0</v>
      </c>
      <c r="H227" s="78">
        <v>0</v>
      </c>
      <c r="I227" s="278"/>
      <c r="J227" s="78" t="s">
        <v>1297</v>
      </c>
      <c r="K227" s="78"/>
      <c r="L227" s="78"/>
      <c r="M227" s="78"/>
      <c r="N227" s="78"/>
      <c r="O227" s="78"/>
      <c r="P227" s="78"/>
      <c r="Q227" s="78"/>
      <c r="R227" s="78"/>
      <c r="S227" s="78"/>
      <c r="T227" s="78"/>
      <c r="U227" s="78"/>
      <c r="V227" s="78"/>
      <c r="W227" s="78"/>
    </row>
    <row r="228" spans="1:23" ht="15" x14ac:dyDescent="0.25">
      <c r="A228" s="275" t="s">
        <v>821</v>
      </c>
      <c r="B228" s="276">
        <v>204</v>
      </c>
      <c r="C228" s="277">
        <v>0</v>
      </c>
      <c r="D228" s="277">
        <v>0</v>
      </c>
      <c r="E228" s="277">
        <v>0</v>
      </c>
      <c r="F228" s="277"/>
      <c r="G228" s="78"/>
      <c r="H228" s="78"/>
      <c r="I228" s="78"/>
      <c r="J228" s="78"/>
      <c r="K228" s="78"/>
      <c r="L228" s="78"/>
      <c r="M228" s="78"/>
      <c r="N228" s="78"/>
      <c r="O228" s="78"/>
      <c r="P228" s="78"/>
      <c r="Q228" s="78"/>
      <c r="R228" s="78"/>
      <c r="S228" s="78"/>
      <c r="T228" s="78"/>
      <c r="U228" s="78"/>
      <c r="V228" s="78"/>
      <c r="W228" s="78"/>
    </row>
    <row r="229" spans="1:23" ht="15" x14ac:dyDescent="0.25">
      <c r="A229" s="275" t="s">
        <v>822</v>
      </c>
      <c r="B229" s="276">
        <v>891</v>
      </c>
      <c r="C229" s="277">
        <v>0</v>
      </c>
      <c r="D229" s="277">
        <v>0</v>
      </c>
      <c r="E229" s="277">
        <v>0</v>
      </c>
      <c r="F229" s="277"/>
      <c r="G229" s="78"/>
      <c r="H229" s="78"/>
      <c r="I229" s="78"/>
      <c r="J229" s="78"/>
      <c r="K229" s="78"/>
      <c r="L229" s="78"/>
      <c r="M229" s="78"/>
      <c r="N229" s="78"/>
      <c r="O229" s="78"/>
      <c r="P229" s="78"/>
      <c r="Q229" s="78"/>
      <c r="R229" s="78"/>
      <c r="S229" s="78"/>
      <c r="T229" s="78"/>
      <c r="U229" s="78"/>
      <c r="V229" s="78"/>
      <c r="W229" s="78"/>
    </row>
    <row r="230" spans="1:23" ht="15" x14ac:dyDescent="0.25">
      <c r="A230" s="275" t="s">
        <v>174</v>
      </c>
      <c r="B230" s="276">
        <v>999</v>
      </c>
      <c r="C230" s="277">
        <v>0</v>
      </c>
      <c r="D230" s="277">
        <v>0</v>
      </c>
      <c r="E230" s="277">
        <v>0</v>
      </c>
      <c r="F230" s="277"/>
      <c r="G230" s="78">
        <v>192.6</v>
      </c>
      <c r="H230" s="78">
        <v>0</v>
      </c>
      <c r="I230" s="278"/>
      <c r="J230" s="78" t="s">
        <v>1285</v>
      </c>
      <c r="K230" s="78" t="s">
        <v>687</v>
      </c>
      <c r="L230" s="78"/>
      <c r="M230" s="78" t="s">
        <v>687</v>
      </c>
      <c r="N230" s="78"/>
      <c r="O230" s="78" t="s">
        <v>687</v>
      </c>
      <c r="P230" s="78">
        <v>100</v>
      </c>
      <c r="Q230" s="78"/>
      <c r="R230" s="78">
        <v>0</v>
      </c>
      <c r="S230" s="78"/>
      <c r="T230" s="78">
        <v>0</v>
      </c>
      <c r="U230" s="78"/>
      <c r="V230" s="78">
        <v>0</v>
      </c>
      <c r="W230" s="78" t="s">
        <v>1284</v>
      </c>
    </row>
    <row r="231" spans="1:23" ht="15" x14ac:dyDescent="0.25">
      <c r="A231" s="275" t="s">
        <v>824</v>
      </c>
      <c r="B231" s="276">
        <v>91</v>
      </c>
      <c r="C231" s="277">
        <v>0</v>
      </c>
      <c r="D231" s="277">
        <v>0</v>
      </c>
      <c r="E231" s="277">
        <v>0</v>
      </c>
      <c r="F231" s="277"/>
      <c r="G231" s="78">
        <v>0</v>
      </c>
      <c r="H231" s="78">
        <v>0</v>
      </c>
      <c r="I231" s="278"/>
      <c r="J231" s="78" t="s">
        <v>1297</v>
      </c>
      <c r="K231" s="78"/>
      <c r="L231" s="78"/>
      <c r="M231" s="78"/>
      <c r="N231" s="78"/>
      <c r="O231" s="78"/>
      <c r="P231" s="78"/>
      <c r="Q231" s="78"/>
      <c r="R231" s="78"/>
      <c r="S231" s="78"/>
      <c r="T231" s="78"/>
      <c r="U231" s="78"/>
      <c r="V231" s="78"/>
      <c r="W231" s="78"/>
    </row>
    <row r="232" spans="1:23" ht="15" x14ac:dyDescent="0.25">
      <c r="A232" s="275" t="s">
        <v>827</v>
      </c>
      <c r="B232" s="276">
        <v>1669</v>
      </c>
      <c r="C232" s="277">
        <v>0</v>
      </c>
      <c r="D232" s="277">
        <v>0</v>
      </c>
      <c r="E232" s="277">
        <v>0</v>
      </c>
      <c r="F232" s="277"/>
      <c r="G232" s="78">
        <v>0</v>
      </c>
      <c r="H232" s="78">
        <v>0</v>
      </c>
      <c r="I232" s="278"/>
      <c r="J232" s="78" t="s">
        <v>1297</v>
      </c>
      <c r="K232" s="78"/>
      <c r="L232" s="78"/>
      <c r="M232" s="78"/>
      <c r="N232" s="78"/>
      <c r="O232" s="78"/>
      <c r="P232" s="78"/>
      <c r="Q232" s="78"/>
      <c r="R232" s="78"/>
      <c r="S232" s="78"/>
      <c r="T232" s="78"/>
      <c r="U232" s="78"/>
      <c r="V232" s="78"/>
      <c r="W232" s="78"/>
    </row>
    <row r="233" spans="1:23" ht="15" x14ac:dyDescent="0.25">
      <c r="A233" s="275" t="s">
        <v>829</v>
      </c>
      <c r="B233" s="276">
        <v>836</v>
      </c>
      <c r="C233" s="277">
        <v>0</v>
      </c>
      <c r="D233" s="277">
        <v>0</v>
      </c>
      <c r="E233" s="277">
        <v>0</v>
      </c>
      <c r="F233" s="277"/>
      <c r="G233" s="78">
        <v>0</v>
      </c>
      <c r="H233" s="78">
        <v>0</v>
      </c>
      <c r="I233" s="278"/>
      <c r="J233" s="78" t="s">
        <v>1283</v>
      </c>
      <c r="K233" s="78"/>
      <c r="L233" s="78"/>
      <c r="M233" s="78"/>
      <c r="N233" s="78"/>
      <c r="O233" s="78"/>
      <c r="P233" s="78">
        <v>0</v>
      </c>
      <c r="Q233" s="78"/>
      <c r="R233" s="78">
        <v>0</v>
      </c>
      <c r="S233" s="78"/>
      <c r="T233" s="78">
        <v>0</v>
      </c>
      <c r="U233" s="78"/>
      <c r="V233" s="78">
        <v>0</v>
      </c>
      <c r="W233" s="78"/>
    </row>
    <row r="234" spans="1:23" ht="15" x14ac:dyDescent="0.25">
      <c r="A234" s="275" t="s">
        <v>830</v>
      </c>
      <c r="B234" s="276">
        <v>960</v>
      </c>
      <c r="C234" s="277">
        <v>0</v>
      </c>
      <c r="D234" s="277">
        <v>0</v>
      </c>
      <c r="E234" s="277">
        <v>0</v>
      </c>
      <c r="F234" s="277"/>
      <c r="G234" s="78"/>
      <c r="H234" s="78"/>
      <c r="I234" s="78"/>
      <c r="J234" s="78"/>
      <c r="K234" s="78"/>
      <c r="L234" s="78"/>
      <c r="M234" s="78"/>
      <c r="N234" s="78"/>
      <c r="O234" s="78"/>
      <c r="P234" s="78"/>
      <c r="Q234" s="78"/>
      <c r="R234" s="78"/>
      <c r="S234" s="78"/>
      <c r="T234" s="78"/>
      <c r="U234" s="78"/>
      <c r="V234" s="78"/>
      <c r="W234" s="78"/>
    </row>
    <row r="235" spans="1:23" ht="15" x14ac:dyDescent="0.25">
      <c r="A235" s="275" t="s">
        <v>832</v>
      </c>
      <c r="B235" s="276">
        <v>399</v>
      </c>
      <c r="C235" s="277">
        <v>0</v>
      </c>
      <c r="D235" s="277">
        <v>0</v>
      </c>
      <c r="E235" s="277">
        <v>0</v>
      </c>
      <c r="F235" s="277"/>
      <c r="G235" s="78">
        <v>0</v>
      </c>
      <c r="H235" s="78">
        <v>0</v>
      </c>
      <c r="I235" s="278"/>
      <c r="J235" s="78" t="s">
        <v>1297</v>
      </c>
      <c r="K235" s="78"/>
      <c r="L235" s="78"/>
      <c r="M235" s="78"/>
      <c r="N235" s="78"/>
      <c r="O235" s="78"/>
      <c r="P235" s="78"/>
      <c r="Q235" s="78"/>
      <c r="R235" s="78"/>
      <c r="S235" s="78"/>
      <c r="T235" s="78"/>
      <c r="U235" s="78"/>
      <c r="V235" s="78"/>
      <c r="W235" s="78"/>
    </row>
    <row r="236" spans="1:23" ht="15" x14ac:dyDescent="0.25">
      <c r="A236" s="275" t="s">
        <v>835</v>
      </c>
      <c r="B236" s="276">
        <v>276</v>
      </c>
      <c r="C236" s="277">
        <v>0</v>
      </c>
      <c r="D236" s="277">
        <v>0</v>
      </c>
      <c r="E236" s="277">
        <v>0</v>
      </c>
      <c r="F236" s="277"/>
      <c r="G236" s="78"/>
      <c r="H236" s="78"/>
      <c r="I236" s="78"/>
      <c r="J236" s="78"/>
      <c r="K236" s="78"/>
      <c r="L236" s="78"/>
      <c r="M236" s="78"/>
      <c r="N236" s="78"/>
      <c r="O236" s="78"/>
      <c r="P236" s="78"/>
      <c r="Q236" s="78"/>
      <c r="R236" s="78"/>
      <c r="S236" s="78"/>
      <c r="T236" s="78"/>
      <c r="U236" s="78"/>
      <c r="V236" s="78"/>
      <c r="W236" s="78"/>
    </row>
    <row r="237" spans="1:23" ht="15" x14ac:dyDescent="0.25">
      <c r="A237" s="275" t="s">
        <v>836</v>
      </c>
      <c r="B237" s="276">
        <v>192</v>
      </c>
      <c r="C237" s="277">
        <v>0</v>
      </c>
      <c r="D237" s="277">
        <v>0</v>
      </c>
      <c r="E237" s="277">
        <v>0</v>
      </c>
      <c r="F237" s="277"/>
      <c r="G237" s="78">
        <v>0</v>
      </c>
      <c r="H237" s="78">
        <v>0</v>
      </c>
      <c r="I237" s="278"/>
      <c r="J237" s="78" t="s">
        <v>1297</v>
      </c>
      <c r="K237" s="78"/>
      <c r="L237" s="78"/>
      <c r="M237" s="78"/>
      <c r="N237" s="78"/>
      <c r="O237" s="78"/>
      <c r="P237" s="78"/>
      <c r="Q237" s="78"/>
      <c r="R237" s="78"/>
      <c r="S237" s="78"/>
      <c r="T237" s="78"/>
      <c r="U237" s="78"/>
      <c r="V237" s="78"/>
      <c r="W237" s="78"/>
    </row>
    <row r="238" spans="1:23" ht="15" x14ac:dyDescent="0.25">
      <c r="A238" s="275" t="s">
        <v>837</v>
      </c>
      <c r="B238" s="276">
        <v>4488</v>
      </c>
      <c r="C238" s="277">
        <v>0</v>
      </c>
      <c r="D238" s="277">
        <v>0</v>
      </c>
      <c r="E238" s="277">
        <v>0</v>
      </c>
      <c r="F238" s="277"/>
      <c r="G238" s="78">
        <v>0</v>
      </c>
      <c r="H238" s="78">
        <v>0</v>
      </c>
      <c r="I238" s="278"/>
      <c r="J238" s="78" t="s">
        <v>1283</v>
      </c>
      <c r="K238" s="78" t="s">
        <v>686</v>
      </c>
      <c r="L238" s="78" t="s">
        <v>686</v>
      </c>
      <c r="M238" s="78" t="s">
        <v>686</v>
      </c>
      <c r="N238" s="78" t="s">
        <v>687</v>
      </c>
      <c r="O238" s="78"/>
      <c r="P238" s="78">
        <v>0</v>
      </c>
      <c r="Q238" s="78"/>
      <c r="R238" s="78">
        <v>0</v>
      </c>
      <c r="S238" s="78" t="s">
        <v>687</v>
      </c>
      <c r="T238" s="78">
        <v>0</v>
      </c>
      <c r="U238" s="78"/>
      <c r="V238" s="78">
        <v>0</v>
      </c>
      <c r="W238" s="78"/>
    </row>
    <row r="239" spans="1:23" ht="15" x14ac:dyDescent="0.25">
      <c r="A239" s="275" t="s">
        <v>838</v>
      </c>
      <c r="B239" s="276">
        <v>189</v>
      </c>
      <c r="C239" s="277">
        <v>0</v>
      </c>
      <c r="D239" s="277">
        <v>0</v>
      </c>
      <c r="E239" s="277">
        <v>0</v>
      </c>
      <c r="F239" s="277"/>
      <c r="G239" s="78">
        <v>0</v>
      </c>
      <c r="H239" s="78">
        <v>0</v>
      </c>
      <c r="I239" s="278"/>
      <c r="J239" s="78"/>
      <c r="K239" s="78"/>
      <c r="L239" s="78"/>
      <c r="M239" s="78"/>
      <c r="N239" s="78"/>
      <c r="O239" s="78"/>
      <c r="P239" s="78">
        <v>0</v>
      </c>
      <c r="Q239" s="78"/>
      <c r="R239" s="78">
        <v>0</v>
      </c>
      <c r="S239" s="78"/>
      <c r="T239" s="78">
        <v>0</v>
      </c>
      <c r="U239" s="78"/>
      <c r="V239" s="78">
        <v>0</v>
      </c>
      <c r="W239" s="78"/>
    </row>
    <row r="240" spans="1:23" ht="15" x14ac:dyDescent="0.25">
      <c r="A240" s="275" t="s">
        <v>178</v>
      </c>
      <c r="B240" s="276">
        <v>10944</v>
      </c>
      <c r="C240" s="277">
        <v>0</v>
      </c>
      <c r="D240" s="277">
        <v>0</v>
      </c>
      <c r="E240" s="277">
        <v>0</v>
      </c>
      <c r="F240" s="277"/>
      <c r="G240" s="78">
        <v>0</v>
      </c>
      <c r="H240" s="78">
        <v>0</v>
      </c>
      <c r="I240" s="278"/>
      <c r="J240" s="78" t="s">
        <v>1283</v>
      </c>
      <c r="K240" s="78" t="s">
        <v>686</v>
      </c>
      <c r="L240" s="78" t="s">
        <v>687</v>
      </c>
      <c r="M240" s="78" t="s">
        <v>686</v>
      </c>
      <c r="N240" s="78" t="s">
        <v>687</v>
      </c>
      <c r="O240" s="78"/>
      <c r="P240" s="78">
        <v>0</v>
      </c>
      <c r="Q240" s="78"/>
      <c r="R240" s="78">
        <v>0</v>
      </c>
      <c r="S240" s="78" t="s">
        <v>687</v>
      </c>
      <c r="T240" s="78">
        <v>90</v>
      </c>
      <c r="U240" s="78"/>
      <c r="V240" s="78">
        <v>10</v>
      </c>
      <c r="W240" s="78" t="s">
        <v>1291</v>
      </c>
    </row>
    <row r="241" spans="1:23" ht="15" x14ac:dyDescent="0.25">
      <c r="A241" s="275" t="s">
        <v>840</v>
      </c>
      <c r="B241" s="276">
        <v>1636</v>
      </c>
      <c r="C241" s="277">
        <v>0</v>
      </c>
      <c r="D241" s="277">
        <v>0</v>
      </c>
      <c r="E241" s="277">
        <v>0</v>
      </c>
      <c r="F241" s="277"/>
      <c r="G241" s="78">
        <v>0</v>
      </c>
      <c r="H241" s="78">
        <v>10000</v>
      </c>
      <c r="I241" s="278"/>
      <c r="J241" s="78" t="s">
        <v>1283</v>
      </c>
      <c r="K241" s="78" t="s">
        <v>686</v>
      </c>
      <c r="L241" s="78" t="s">
        <v>686</v>
      </c>
      <c r="M241" s="78" t="s">
        <v>687</v>
      </c>
      <c r="N241" s="78"/>
      <c r="O241" s="78" t="s">
        <v>687</v>
      </c>
      <c r="P241" s="78">
        <v>30</v>
      </c>
      <c r="Q241" s="78"/>
      <c r="R241" s="78">
        <v>0</v>
      </c>
      <c r="S241" s="78" t="s">
        <v>687</v>
      </c>
      <c r="T241" s="78">
        <v>70</v>
      </c>
      <c r="U241" s="78"/>
      <c r="V241" s="78">
        <v>0</v>
      </c>
      <c r="W241" s="78" t="s">
        <v>1291</v>
      </c>
    </row>
    <row r="242" spans="1:23" ht="15" x14ac:dyDescent="0.25">
      <c r="A242" s="275" t="s">
        <v>841</v>
      </c>
      <c r="B242" s="276">
        <v>232</v>
      </c>
      <c r="C242" s="277">
        <v>0</v>
      </c>
      <c r="D242" s="277">
        <v>0</v>
      </c>
      <c r="E242" s="277">
        <v>0</v>
      </c>
      <c r="F242" s="277"/>
      <c r="G242" s="78"/>
      <c r="H242" s="78"/>
      <c r="I242" s="78"/>
      <c r="J242" s="78"/>
      <c r="K242" s="78"/>
      <c r="L242" s="78"/>
      <c r="M242" s="78"/>
      <c r="N242" s="78"/>
      <c r="O242" s="78"/>
      <c r="P242" s="78"/>
      <c r="Q242" s="78"/>
      <c r="R242" s="78"/>
      <c r="S242" s="78"/>
      <c r="T242" s="78"/>
      <c r="U242" s="78"/>
      <c r="V242" s="78"/>
      <c r="W242" s="78"/>
    </row>
    <row r="243" spans="1:23" ht="15" x14ac:dyDescent="0.25">
      <c r="A243" s="275" t="s">
        <v>842</v>
      </c>
      <c r="B243" s="276">
        <v>866</v>
      </c>
      <c r="C243" s="277">
        <v>0</v>
      </c>
      <c r="D243" s="277">
        <v>0</v>
      </c>
      <c r="E243" s="277">
        <v>0</v>
      </c>
      <c r="F243" s="277"/>
      <c r="G243" s="78"/>
      <c r="H243" s="78"/>
      <c r="I243" s="78"/>
      <c r="J243" s="78"/>
      <c r="K243" s="78"/>
      <c r="L243" s="78"/>
      <c r="M243" s="78"/>
      <c r="N243" s="78"/>
      <c r="O243" s="78"/>
      <c r="P243" s="78"/>
      <c r="Q243" s="78"/>
      <c r="R243" s="78"/>
      <c r="S243" s="78"/>
      <c r="T243" s="78"/>
      <c r="U243" s="78"/>
      <c r="V243" s="78"/>
      <c r="W243" s="78"/>
    </row>
    <row r="244" spans="1:23" ht="15" x14ac:dyDescent="0.25">
      <c r="A244" s="275" t="s">
        <v>843</v>
      </c>
      <c r="B244" s="276">
        <v>1586</v>
      </c>
      <c r="C244" s="277">
        <v>0</v>
      </c>
      <c r="D244" s="277">
        <v>0</v>
      </c>
      <c r="E244" s="277">
        <v>0</v>
      </c>
      <c r="F244" s="277"/>
      <c r="G244" s="78"/>
      <c r="H244" s="78"/>
      <c r="I244" s="78"/>
      <c r="J244" s="78"/>
      <c r="K244" s="78"/>
      <c r="L244" s="78"/>
      <c r="M244" s="78"/>
      <c r="N244" s="78"/>
      <c r="O244" s="78"/>
      <c r="P244" s="78"/>
      <c r="Q244" s="78"/>
      <c r="R244" s="78"/>
      <c r="S244" s="78"/>
      <c r="T244" s="78"/>
      <c r="U244" s="78"/>
      <c r="V244" s="78"/>
      <c r="W244" s="78"/>
    </row>
    <row r="245" spans="1:23" ht="15" x14ac:dyDescent="0.25">
      <c r="A245" s="275" t="s">
        <v>844</v>
      </c>
      <c r="B245" s="276">
        <v>935</v>
      </c>
      <c r="C245" s="277">
        <v>0</v>
      </c>
      <c r="D245" s="277">
        <v>0</v>
      </c>
      <c r="E245" s="277">
        <v>0</v>
      </c>
      <c r="F245" s="277"/>
      <c r="G245" s="78"/>
      <c r="H245" s="78"/>
      <c r="I245" s="78"/>
      <c r="J245" s="78"/>
      <c r="K245" s="78"/>
      <c r="L245" s="78"/>
      <c r="M245" s="78"/>
      <c r="N245" s="78"/>
      <c r="O245" s="78"/>
      <c r="P245" s="78"/>
      <c r="Q245" s="78"/>
      <c r="R245" s="78"/>
      <c r="S245" s="78"/>
      <c r="T245" s="78"/>
      <c r="U245" s="78"/>
      <c r="V245" s="78"/>
      <c r="W245" s="78"/>
    </row>
    <row r="246" spans="1:23" ht="15" x14ac:dyDescent="0.25">
      <c r="A246" s="275" t="s">
        <v>845</v>
      </c>
      <c r="B246" s="276">
        <v>401</v>
      </c>
      <c r="C246" s="277">
        <v>0</v>
      </c>
      <c r="D246" s="277">
        <v>0</v>
      </c>
      <c r="E246" s="277">
        <v>0</v>
      </c>
      <c r="F246" s="277"/>
      <c r="G246" s="78"/>
      <c r="H246" s="78"/>
      <c r="I246" s="78"/>
      <c r="J246" s="78"/>
      <c r="K246" s="78"/>
      <c r="L246" s="78"/>
      <c r="M246" s="78"/>
      <c r="N246" s="78"/>
      <c r="O246" s="78"/>
      <c r="P246" s="78"/>
      <c r="Q246" s="78"/>
      <c r="R246" s="78"/>
      <c r="S246" s="78"/>
      <c r="T246" s="78"/>
      <c r="U246" s="78"/>
      <c r="V246" s="78"/>
      <c r="W246" s="78"/>
    </row>
    <row r="247" spans="1:23" ht="15" x14ac:dyDescent="0.25">
      <c r="A247" s="275" t="s">
        <v>847</v>
      </c>
      <c r="B247" s="276">
        <v>338</v>
      </c>
      <c r="C247" s="277">
        <v>0</v>
      </c>
      <c r="D247" s="277">
        <v>0</v>
      </c>
      <c r="E247" s="277">
        <v>0</v>
      </c>
      <c r="F247" s="277"/>
      <c r="G247" s="78"/>
      <c r="H247" s="78"/>
      <c r="I247" s="78"/>
      <c r="J247" s="78"/>
      <c r="K247" s="78"/>
      <c r="L247" s="78"/>
      <c r="M247" s="78"/>
      <c r="N247" s="78"/>
      <c r="O247" s="78"/>
      <c r="P247" s="78"/>
      <c r="Q247" s="78"/>
      <c r="R247" s="78"/>
      <c r="S247" s="78"/>
      <c r="T247" s="78"/>
      <c r="U247" s="78"/>
      <c r="V247" s="78"/>
      <c r="W247" s="78"/>
    </row>
    <row r="248" spans="1:23" ht="15" x14ac:dyDescent="0.25">
      <c r="A248" s="275" t="s">
        <v>848</v>
      </c>
      <c r="B248" s="276">
        <v>369</v>
      </c>
      <c r="C248" s="277">
        <v>0</v>
      </c>
      <c r="D248" s="277">
        <v>0</v>
      </c>
      <c r="E248" s="277">
        <v>0</v>
      </c>
      <c r="F248" s="277"/>
      <c r="G248" s="78">
        <v>0</v>
      </c>
      <c r="H248" s="78">
        <v>3000</v>
      </c>
      <c r="I248" s="278"/>
      <c r="J248" s="78" t="s">
        <v>707</v>
      </c>
      <c r="K248" s="78" t="s">
        <v>686</v>
      </c>
      <c r="L248" s="78" t="s">
        <v>686</v>
      </c>
      <c r="M248" s="78" t="s">
        <v>686</v>
      </c>
      <c r="N248" s="78" t="s">
        <v>686</v>
      </c>
      <c r="O248" s="78"/>
      <c r="P248" s="78">
        <v>0</v>
      </c>
      <c r="Q248" s="78"/>
      <c r="R248" s="78">
        <v>0</v>
      </c>
      <c r="S248" s="78" t="s">
        <v>687</v>
      </c>
      <c r="T248" s="78">
        <v>100</v>
      </c>
      <c r="U248" s="78"/>
      <c r="V248" s="78">
        <v>0</v>
      </c>
      <c r="W248" s="78"/>
    </row>
    <row r="249" spans="1:23" ht="15" x14ac:dyDescent="0.25">
      <c r="A249" s="275" t="s">
        <v>181</v>
      </c>
      <c r="B249" s="276">
        <v>228330</v>
      </c>
      <c r="C249" s="277">
        <v>0</v>
      </c>
      <c r="D249" s="277">
        <v>0</v>
      </c>
      <c r="E249" s="277">
        <v>0</v>
      </c>
      <c r="F249" s="277"/>
      <c r="G249" s="78"/>
      <c r="H249" s="78"/>
      <c r="I249" s="78"/>
      <c r="J249" s="78"/>
      <c r="K249" s="78"/>
      <c r="L249" s="78"/>
      <c r="M249" s="78"/>
      <c r="N249" s="78"/>
      <c r="O249" s="78"/>
      <c r="P249" s="78"/>
      <c r="Q249" s="78"/>
      <c r="R249" s="78"/>
      <c r="S249" s="78"/>
      <c r="T249" s="78"/>
      <c r="U249" s="78"/>
      <c r="V249" s="78"/>
      <c r="W249" s="78"/>
    </row>
    <row r="250" spans="1:23" ht="15" x14ac:dyDescent="0.25">
      <c r="A250" s="275" t="s">
        <v>850</v>
      </c>
      <c r="B250" s="276">
        <v>260</v>
      </c>
      <c r="C250" s="277">
        <v>0</v>
      </c>
      <c r="D250" s="277">
        <v>0</v>
      </c>
      <c r="E250" s="277">
        <v>0</v>
      </c>
      <c r="F250" s="277"/>
      <c r="G250" s="78">
        <v>0</v>
      </c>
      <c r="H250" s="78">
        <v>0</v>
      </c>
      <c r="I250" s="278"/>
      <c r="J250" s="78" t="s">
        <v>1297</v>
      </c>
      <c r="K250" s="78"/>
      <c r="L250" s="78"/>
      <c r="M250" s="78"/>
      <c r="N250" s="78"/>
      <c r="O250" s="78"/>
      <c r="P250" s="78"/>
      <c r="Q250" s="78"/>
      <c r="R250" s="78"/>
      <c r="S250" s="78"/>
      <c r="T250" s="78"/>
      <c r="U250" s="78"/>
      <c r="V250" s="78"/>
      <c r="W250" s="78"/>
    </row>
    <row r="251" spans="1:23" ht="15" x14ac:dyDescent="0.25">
      <c r="A251" s="275" t="s">
        <v>851</v>
      </c>
      <c r="B251" s="276">
        <v>487</v>
      </c>
      <c r="C251" s="277">
        <v>0</v>
      </c>
      <c r="D251" s="277">
        <v>0</v>
      </c>
      <c r="E251" s="277">
        <v>0</v>
      </c>
      <c r="F251" s="277"/>
      <c r="G251" s="78"/>
      <c r="H251" s="78"/>
      <c r="I251" s="78"/>
      <c r="J251" s="78"/>
      <c r="K251" s="78"/>
      <c r="L251" s="78"/>
      <c r="M251" s="78"/>
      <c r="N251" s="78"/>
      <c r="O251" s="78"/>
      <c r="P251" s="78"/>
      <c r="Q251" s="78"/>
      <c r="R251" s="78"/>
      <c r="S251" s="78"/>
      <c r="T251" s="78"/>
      <c r="U251" s="78"/>
      <c r="V251" s="78"/>
      <c r="W251" s="78"/>
    </row>
    <row r="252" spans="1:23" ht="15" x14ac:dyDescent="0.25">
      <c r="A252" s="275" t="s">
        <v>852</v>
      </c>
      <c r="B252" s="276">
        <v>612</v>
      </c>
      <c r="C252" s="277">
        <v>0</v>
      </c>
      <c r="D252" s="277">
        <v>0</v>
      </c>
      <c r="E252" s="277">
        <v>0</v>
      </c>
      <c r="F252" s="277"/>
      <c r="G252" s="78">
        <v>0</v>
      </c>
      <c r="H252" s="78">
        <v>0</v>
      </c>
      <c r="I252" s="278"/>
      <c r="J252" s="78" t="s">
        <v>1297</v>
      </c>
      <c r="K252" s="78"/>
      <c r="L252" s="78"/>
      <c r="M252" s="78"/>
      <c r="N252" s="78"/>
      <c r="O252" s="78"/>
      <c r="P252" s="78"/>
      <c r="Q252" s="78"/>
      <c r="R252" s="78"/>
      <c r="S252" s="78"/>
      <c r="T252" s="78"/>
      <c r="U252" s="78"/>
      <c r="V252" s="78"/>
      <c r="W252" s="78"/>
    </row>
    <row r="253" spans="1:23" ht="15" x14ac:dyDescent="0.25">
      <c r="A253" s="275" t="s">
        <v>853</v>
      </c>
      <c r="B253" s="276">
        <v>300</v>
      </c>
      <c r="C253" s="277">
        <v>0</v>
      </c>
      <c r="D253" s="277">
        <v>0</v>
      </c>
      <c r="E253" s="277">
        <v>0</v>
      </c>
      <c r="F253" s="277"/>
      <c r="G253" s="78"/>
      <c r="H253" s="78"/>
      <c r="I253" s="78"/>
      <c r="J253" s="78"/>
      <c r="K253" s="78"/>
      <c r="L253" s="78"/>
      <c r="M253" s="78"/>
      <c r="N253" s="78"/>
      <c r="O253" s="78"/>
      <c r="P253" s="78"/>
      <c r="Q253" s="78"/>
      <c r="R253" s="78"/>
      <c r="S253" s="78"/>
      <c r="T253" s="78"/>
      <c r="U253" s="78"/>
      <c r="V253" s="78"/>
      <c r="W253" s="78"/>
    </row>
    <row r="254" spans="1:23" ht="15" x14ac:dyDescent="0.25">
      <c r="A254" s="275" t="s">
        <v>854</v>
      </c>
      <c r="B254" s="276">
        <v>1534</v>
      </c>
      <c r="C254" s="277">
        <v>0</v>
      </c>
      <c r="D254" s="277">
        <v>0</v>
      </c>
      <c r="E254" s="277">
        <v>0</v>
      </c>
      <c r="F254" s="277"/>
      <c r="G254" s="78"/>
      <c r="H254" s="78"/>
      <c r="I254" s="78"/>
      <c r="J254" s="78"/>
      <c r="K254" s="78"/>
      <c r="L254" s="78"/>
      <c r="M254" s="78"/>
      <c r="N254" s="78"/>
      <c r="O254" s="78"/>
      <c r="P254" s="78"/>
      <c r="Q254" s="78"/>
      <c r="R254" s="78"/>
      <c r="S254" s="78"/>
      <c r="T254" s="78"/>
      <c r="U254" s="78"/>
      <c r="V254" s="78"/>
      <c r="W254" s="78"/>
    </row>
    <row r="255" spans="1:23" ht="15" x14ac:dyDescent="0.25">
      <c r="A255" s="275" t="s">
        <v>855</v>
      </c>
      <c r="B255" s="276">
        <v>3628</v>
      </c>
      <c r="C255" s="277">
        <v>0</v>
      </c>
      <c r="D255" s="277">
        <v>0</v>
      </c>
      <c r="E255" s="277">
        <v>0</v>
      </c>
      <c r="F255" s="277"/>
      <c r="G255" s="78">
        <v>0</v>
      </c>
      <c r="H255" s="78">
        <v>0</v>
      </c>
      <c r="I255" s="278"/>
      <c r="J255" s="78" t="s">
        <v>1283</v>
      </c>
      <c r="K255" s="78"/>
      <c r="L255" s="78"/>
      <c r="M255" s="78"/>
      <c r="N255" s="78"/>
      <c r="O255" s="78"/>
      <c r="P255" s="78">
        <v>0</v>
      </c>
      <c r="Q255" s="78"/>
      <c r="R255" s="78">
        <v>0</v>
      </c>
      <c r="S255" s="78"/>
      <c r="T255" s="78">
        <v>0</v>
      </c>
      <c r="U255" s="78"/>
      <c r="V255" s="78">
        <v>0</v>
      </c>
      <c r="W255" s="78"/>
    </row>
    <row r="256" spans="1:23" ht="15" x14ac:dyDescent="0.25">
      <c r="A256" s="275" t="s">
        <v>856</v>
      </c>
      <c r="B256" s="276">
        <v>15527</v>
      </c>
      <c r="C256" s="277">
        <v>540279</v>
      </c>
      <c r="D256" s="277">
        <v>0</v>
      </c>
      <c r="E256" s="277">
        <v>0</v>
      </c>
      <c r="F256" s="277"/>
      <c r="G256" s="78"/>
      <c r="H256" s="78"/>
      <c r="I256" s="78"/>
      <c r="J256" s="78"/>
      <c r="K256" s="78"/>
      <c r="L256" s="78"/>
      <c r="M256" s="78"/>
      <c r="N256" s="78"/>
      <c r="O256" s="78"/>
      <c r="P256" s="78"/>
      <c r="Q256" s="78"/>
      <c r="R256" s="78"/>
      <c r="S256" s="78"/>
      <c r="T256" s="78"/>
      <c r="U256" s="78"/>
      <c r="V256" s="78"/>
      <c r="W256" s="78"/>
    </row>
    <row r="257" spans="1:23" ht="15" x14ac:dyDescent="0.25">
      <c r="A257" s="275" t="s">
        <v>857</v>
      </c>
      <c r="B257" s="276">
        <v>5004</v>
      </c>
      <c r="C257" s="277">
        <v>0</v>
      </c>
      <c r="D257" s="277">
        <v>0</v>
      </c>
      <c r="E257" s="277">
        <v>0</v>
      </c>
      <c r="F257" s="277"/>
      <c r="G257" s="78"/>
      <c r="H257" s="78"/>
      <c r="I257" s="78"/>
      <c r="J257" s="78"/>
      <c r="K257" s="78"/>
      <c r="L257" s="78"/>
      <c r="M257" s="78"/>
      <c r="N257" s="78"/>
      <c r="O257" s="78"/>
      <c r="P257" s="78"/>
      <c r="Q257" s="78"/>
      <c r="R257" s="78"/>
      <c r="S257" s="78"/>
      <c r="T257" s="78"/>
      <c r="U257" s="78"/>
      <c r="V257" s="78"/>
      <c r="W257" s="78"/>
    </row>
    <row r="258" spans="1:23" ht="15" x14ac:dyDescent="0.25">
      <c r="A258" s="275" t="s">
        <v>859</v>
      </c>
      <c r="B258" s="276">
        <v>3583</v>
      </c>
      <c r="C258" s="277">
        <v>0</v>
      </c>
      <c r="D258" s="277">
        <v>0</v>
      </c>
      <c r="E258" s="277">
        <v>0</v>
      </c>
      <c r="F258" s="277"/>
      <c r="G258" s="78"/>
      <c r="H258" s="78"/>
      <c r="I258" s="78"/>
      <c r="J258" s="78"/>
      <c r="K258" s="78"/>
      <c r="L258" s="78"/>
      <c r="M258" s="78"/>
      <c r="N258" s="78"/>
      <c r="O258" s="78"/>
      <c r="P258" s="78"/>
      <c r="Q258" s="78"/>
      <c r="R258" s="78"/>
      <c r="S258" s="78"/>
      <c r="T258" s="78"/>
      <c r="U258" s="78"/>
      <c r="V258" s="78"/>
      <c r="W258" s="78"/>
    </row>
    <row r="259" spans="1:23" ht="15" x14ac:dyDescent="0.25">
      <c r="A259" s="275" t="s">
        <v>860</v>
      </c>
      <c r="B259" s="276">
        <v>452</v>
      </c>
      <c r="C259" s="277">
        <v>0</v>
      </c>
      <c r="D259" s="277">
        <v>0</v>
      </c>
      <c r="E259" s="277">
        <v>0</v>
      </c>
      <c r="F259" s="277"/>
      <c r="G259" s="78">
        <v>0</v>
      </c>
      <c r="H259" s="78">
        <v>0</v>
      </c>
      <c r="I259" s="278"/>
      <c r="J259" s="78" t="s">
        <v>1297</v>
      </c>
      <c r="K259" s="78"/>
      <c r="L259" s="78"/>
      <c r="M259" s="78"/>
      <c r="N259" s="78"/>
      <c r="O259" s="78"/>
      <c r="P259" s="78"/>
      <c r="Q259" s="78"/>
      <c r="R259" s="78"/>
      <c r="S259" s="78"/>
      <c r="T259" s="78"/>
      <c r="U259" s="78"/>
      <c r="V259" s="78"/>
      <c r="W259" s="78"/>
    </row>
    <row r="260" spans="1:23" ht="15" x14ac:dyDescent="0.25">
      <c r="A260" s="275" t="s">
        <v>861</v>
      </c>
      <c r="B260" s="276">
        <v>4001</v>
      </c>
      <c r="C260" s="277">
        <v>28000</v>
      </c>
      <c r="D260" s="277">
        <v>0</v>
      </c>
      <c r="E260" s="277">
        <v>0</v>
      </c>
      <c r="F260" s="277"/>
      <c r="G260" s="78"/>
      <c r="H260" s="78"/>
      <c r="I260" s="78"/>
      <c r="J260" s="78"/>
      <c r="K260" s="78"/>
      <c r="L260" s="78"/>
      <c r="M260" s="78"/>
      <c r="N260" s="78"/>
      <c r="O260" s="78"/>
      <c r="P260" s="78"/>
      <c r="Q260" s="78"/>
      <c r="R260" s="78"/>
      <c r="S260" s="78"/>
      <c r="T260" s="78"/>
      <c r="U260" s="78"/>
      <c r="V260" s="78"/>
      <c r="W260" s="78"/>
    </row>
    <row r="261" spans="1:23" ht="15" x14ac:dyDescent="0.25">
      <c r="A261" s="275" t="s">
        <v>862</v>
      </c>
      <c r="B261" s="276">
        <v>873</v>
      </c>
      <c r="C261" s="277">
        <v>0</v>
      </c>
      <c r="D261" s="277">
        <v>0</v>
      </c>
      <c r="E261" s="277">
        <v>0</v>
      </c>
      <c r="F261" s="277"/>
      <c r="G261" s="78">
        <v>0</v>
      </c>
      <c r="H261" s="78">
        <v>0</v>
      </c>
      <c r="I261" s="278"/>
      <c r="J261" s="78" t="s">
        <v>707</v>
      </c>
      <c r="K261" s="78" t="s">
        <v>686</v>
      </c>
      <c r="L261" s="78" t="s">
        <v>686</v>
      </c>
      <c r="M261" s="78" t="s">
        <v>686</v>
      </c>
      <c r="N261" s="78" t="s">
        <v>686</v>
      </c>
      <c r="O261" s="78"/>
      <c r="P261" s="78">
        <v>0</v>
      </c>
      <c r="Q261" s="78"/>
      <c r="R261" s="78">
        <v>0</v>
      </c>
      <c r="S261" s="78" t="s">
        <v>687</v>
      </c>
      <c r="T261" s="78">
        <v>100</v>
      </c>
      <c r="U261" s="78"/>
      <c r="V261" s="78">
        <v>0</v>
      </c>
      <c r="W261" s="78"/>
    </row>
    <row r="262" spans="1:23" ht="15" x14ac:dyDescent="0.25">
      <c r="A262" s="275" t="s">
        <v>863</v>
      </c>
      <c r="B262" s="276">
        <v>1054</v>
      </c>
      <c r="C262" s="277">
        <v>0</v>
      </c>
      <c r="D262" s="277">
        <v>0</v>
      </c>
      <c r="E262" s="277">
        <v>0</v>
      </c>
      <c r="F262" s="277"/>
      <c r="G262" s="78"/>
      <c r="H262" s="78"/>
      <c r="I262" s="78"/>
      <c r="J262" s="78"/>
      <c r="K262" s="78"/>
      <c r="L262" s="78"/>
      <c r="M262" s="78"/>
      <c r="N262" s="78"/>
      <c r="O262" s="78"/>
      <c r="P262" s="78"/>
      <c r="Q262" s="78"/>
      <c r="R262" s="78"/>
      <c r="S262" s="78"/>
      <c r="T262" s="78"/>
      <c r="U262" s="78"/>
      <c r="V262" s="78"/>
      <c r="W262" s="78"/>
    </row>
    <row r="263" spans="1:23" ht="15" x14ac:dyDescent="0.25">
      <c r="A263" s="275" t="s">
        <v>864</v>
      </c>
      <c r="B263" s="276">
        <v>1298</v>
      </c>
      <c r="C263" s="277">
        <v>0</v>
      </c>
      <c r="D263" s="277">
        <v>0</v>
      </c>
      <c r="E263" s="277">
        <v>0</v>
      </c>
      <c r="F263" s="277"/>
      <c r="G263" s="78"/>
      <c r="H263" s="78"/>
      <c r="I263" s="78"/>
      <c r="J263" s="78"/>
      <c r="K263" s="78"/>
      <c r="L263" s="78"/>
      <c r="M263" s="78"/>
      <c r="N263" s="78"/>
      <c r="O263" s="78"/>
      <c r="P263" s="78"/>
      <c r="Q263" s="78"/>
      <c r="R263" s="78"/>
      <c r="S263" s="78"/>
      <c r="T263" s="78"/>
      <c r="U263" s="78"/>
      <c r="V263" s="78"/>
      <c r="W263" s="78"/>
    </row>
    <row r="264" spans="1:23" ht="15" x14ac:dyDescent="0.25">
      <c r="A264" s="275" t="s">
        <v>865</v>
      </c>
      <c r="B264" s="276">
        <v>9419</v>
      </c>
      <c r="C264" s="277">
        <v>0</v>
      </c>
      <c r="D264" s="277">
        <v>0</v>
      </c>
      <c r="E264" s="277">
        <v>0</v>
      </c>
      <c r="F264" s="277"/>
      <c r="G264" s="78"/>
      <c r="H264" s="78"/>
      <c r="I264" s="78"/>
      <c r="J264" s="78"/>
      <c r="K264" s="78"/>
      <c r="L264" s="78"/>
      <c r="M264" s="78"/>
      <c r="N264" s="78"/>
      <c r="O264" s="78"/>
      <c r="P264" s="78"/>
      <c r="Q264" s="78"/>
      <c r="R264" s="78"/>
      <c r="S264" s="78"/>
      <c r="T264" s="78"/>
      <c r="U264" s="78"/>
      <c r="V264" s="78"/>
      <c r="W264" s="78"/>
    </row>
    <row r="265" spans="1:23" ht="15" x14ac:dyDescent="0.25">
      <c r="A265" s="275" t="s">
        <v>866</v>
      </c>
      <c r="B265" s="276">
        <v>3655</v>
      </c>
      <c r="C265" s="277">
        <v>0</v>
      </c>
      <c r="D265" s="277">
        <v>0</v>
      </c>
      <c r="E265" s="277">
        <v>0</v>
      </c>
      <c r="F265" s="277"/>
      <c r="G265" s="78">
        <v>0</v>
      </c>
      <c r="H265" s="78">
        <v>0</v>
      </c>
      <c r="I265" s="278"/>
      <c r="J265" s="78" t="s">
        <v>1285</v>
      </c>
      <c r="K265" s="78" t="s">
        <v>686</v>
      </c>
      <c r="L265" s="78" t="s">
        <v>686</v>
      </c>
      <c r="M265" s="78" t="s">
        <v>686</v>
      </c>
      <c r="N265" s="78" t="s">
        <v>686</v>
      </c>
      <c r="O265" s="78"/>
      <c r="P265" s="78">
        <v>0</v>
      </c>
      <c r="Q265" s="78"/>
      <c r="R265" s="78">
        <v>0</v>
      </c>
      <c r="S265" s="78" t="s">
        <v>687</v>
      </c>
      <c r="T265" s="78">
        <v>100</v>
      </c>
      <c r="U265" s="78"/>
      <c r="V265" s="78">
        <v>0</v>
      </c>
      <c r="W265" s="78"/>
    </row>
    <row r="266" spans="1:23" ht="15" x14ac:dyDescent="0.25">
      <c r="A266" s="275" t="s">
        <v>868</v>
      </c>
      <c r="B266" s="276">
        <v>4405</v>
      </c>
      <c r="C266" s="277">
        <v>0</v>
      </c>
      <c r="D266" s="277">
        <v>0</v>
      </c>
      <c r="E266" s="277">
        <v>0</v>
      </c>
      <c r="F266" s="277"/>
      <c r="G266" s="78"/>
      <c r="H266" s="78"/>
      <c r="I266" s="78"/>
      <c r="J266" s="78"/>
      <c r="K266" s="78"/>
      <c r="L266" s="78"/>
      <c r="M266" s="78"/>
      <c r="N266" s="78"/>
      <c r="O266" s="78"/>
      <c r="P266" s="78"/>
      <c r="Q266" s="78"/>
      <c r="R266" s="78"/>
      <c r="S266" s="78"/>
      <c r="T266" s="78"/>
      <c r="U266" s="78"/>
      <c r="V266" s="78"/>
      <c r="W266" s="78"/>
    </row>
    <row r="267" spans="1:23" ht="15" x14ac:dyDescent="0.25">
      <c r="A267" s="275" t="s">
        <v>869</v>
      </c>
      <c r="B267" s="276">
        <v>197</v>
      </c>
      <c r="C267" s="277">
        <v>0</v>
      </c>
      <c r="D267" s="277">
        <v>0</v>
      </c>
      <c r="E267" s="277">
        <v>0</v>
      </c>
      <c r="F267" s="277"/>
      <c r="G267" s="78"/>
      <c r="H267" s="78"/>
      <c r="I267" s="78"/>
      <c r="J267" s="78"/>
      <c r="K267" s="78"/>
      <c r="L267" s="78"/>
      <c r="M267" s="78"/>
      <c r="N267" s="78"/>
      <c r="O267" s="78"/>
      <c r="P267" s="78"/>
      <c r="Q267" s="78"/>
      <c r="R267" s="78"/>
      <c r="S267" s="78"/>
      <c r="T267" s="78"/>
      <c r="U267" s="78"/>
      <c r="V267" s="78"/>
      <c r="W267" s="78"/>
    </row>
    <row r="268" spans="1:23" ht="15" x14ac:dyDescent="0.25">
      <c r="A268" s="275" t="s">
        <v>870</v>
      </c>
      <c r="B268" s="276">
        <v>164</v>
      </c>
      <c r="C268" s="277">
        <v>0</v>
      </c>
      <c r="D268" s="277">
        <v>0</v>
      </c>
      <c r="E268" s="277">
        <v>0</v>
      </c>
      <c r="F268" s="277"/>
      <c r="G268" s="78"/>
      <c r="H268" s="78"/>
      <c r="I268" s="78"/>
      <c r="J268" s="78"/>
      <c r="K268" s="78"/>
      <c r="L268" s="78"/>
      <c r="M268" s="78"/>
      <c r="N268" s="78"/>
      <c r="O268" s="78"/>
      <c r="P268" s="78"/>
      <c r="Q268" s="78"/>
      <c r="R268" s="78"/>
      <c r="S268" s="78"/>
      <c r="T268" s="78"/>
      <c r="U268" s="78"/>
      <c r="V268" s="78"/>
      <c r="W268" s="78"/>
    </row>
    <row r="269" spans="1:23" ht="15" x14ac:dyDescent="0.25">
      <c r="A269" s="275" t="s">
        <v>871</v>
      </c>
      <c r="B269" s="276">
        <v>951</v>
      </c>
      <c r="C269" s="277">
        <v>0</v>
      </c>
      <c r="D269" s="277">
        <v>0</v>
      </c>
      <c r="E269" s="277">
        <v>0</v>
      </c>
      <c r="F269" s="277"/>
      <c r="G269" s="78"/>
      <c r="H269" s="78"/>
      <c r="I269" s="78"/>
      <c r="J269" s="78"/>
      <c r="K269" s="78"/>
      <c r="L269" s="78"/>
      <c r="M269" s="78"/>
      <c r="N269" s="78"/>
      <c r="O269" s="78"/>
      <c r="P269" s="78"/>
      <c r="Q269" s="78"/>
      <c r="R269" s="78"/>
      <c r="S269" s="78"/>
      <c r="T269" s="78"/>
      <c r="U269" s="78"/>
      <c r="V269" s="78"/>
      <c r="W269" s="78"/>
    </row>
    <row r="270" spans="1:23" ht="15" x14ac:dyDescent="0.25">
      <c r="A270" s="275" t="s">
        <v>873</v>
      </c>
      <c r="B270" s="276">
        <v>2678</v>
      </c>
      <c r="C270" s="277">
        <v>0</v>
      </c>
      <c r="D270" s="277">
        <v>0</v>
      </c>
      <c r="E270" s="277">
        <v>0</v>
      </c>
      <c r="F270" s="277"/>
      <c r="G270" s="78"/>
      <c r="H270" s="78"/>
      <c r="I270" s="78"/>
      <c r="J270" s="78"/>
      <c r="K270" s="78"/>
      <c r="L270" s="78"/>
      <c r="M270" s="78"/>
      <c r="N270" s="78"/>
      <c r="O270" s="78"/>
      <c r="P270" s="78"/>
      <c r="Q270" s="78"/>
      <c r="R270" s="78"/>
      <c r="S270" s="78"/>
      <c r="T270" s="78"/>
      <c r="U270" s="78"/>
      <c r="V270" s="78"/>
      <c r="W270" s="78"/>
    </row>
    <row r="271" spans="1:23" ht="15" x14ac:dyDescent="0.25">
      <c r="A271" s="275" t="s">
        <v>874</v>
      </c>
      <c r="B271" s="276">
        <v>961</v>
      </c>
      <c r="C271" s="277">
        <v>0</v>
      </c>
      <c r="D271" s="277">
        <v>0</v>
      </c>
      <c r="E271" s="277">
        <v>0</v>
      </c>
      <c r="F271" s="277"/>
      <c r="G271" s="78"/>
      <c r="H271" s="78"/>
      <c r="I271" s="78"/>
      <c r="J271" s="78"/>
      <c r="K271" s="78"/>
      <c r="L271" s="78"/>
      <c r="M271" s="78"/>
      <c r="N271" s="78"/>
      <c r="O271" s="78"/>
      <c r="P271" s="78"/>
      <c r="Q271" s="78"/>
      <c r="R271" s="78"/>
      <c r="S271" s="78"/>
      <c r="T271" s="78"/>
      <c r="U271" s="78"/>
      <c r="V271" s="78"/>
      <c r="W271" s="78"/>
    </row>
    <row r="272" spans="1:23" ht="15" x14ac:dyDescent="0.25">
      <c r="A272" s="275" t="s">
        <v>875</v>
      </c>
      <c r="B272" s="276">
        <v>807</v>
      </c>
      <c r="C272" s="277">
        <v>0</v>
      </c>
      <c r="D272" s="277">
        <v>0</v>
      </c>
      <c r="E272" s="277">
        <v>0</v>
      </c>
      <c r="F272" s="277"/>
      <c r="G272" s="78">
        <v>0</v>
      </c>
      <c r="H272" s="78">
        <v>0</v>
      </c>
      <c r="I272" s="278"/>
      <c r="J272" s="78" t="s">
        <v>1297</v>
      </c>
      <c r="K272" s="78"/>
      <c r="L272" s="78"/>
      <c r="M272" s="78"/>
      <c r="N272" s="78"/>
      <c r="O272" s="78"/>
      <c r="P272" s="78"/>
      <c r="Q272" s="78"/>
      <c r="R272" s="78"/>
      <c r="S272" s="78"/>
      <c r="T272" s="78"/>
      <c r="U272" s="78"/>
      <c r="V272" s="78"/>
      <c r="W272" s="78"/>
    </row>
    <row r="273" spans="1:23" ht="15" x14ac:dyDescent="0.25">
      <c r="A273" s="275" t="s">
        <v>876</v>
      </c>
      <c r="B273" s="276">
        <v>258</v>
      </c>
      <c r="C273" s="277">
        <v>0</v>
      </c>
      <c r="D273" s="277">
        <v>0</v>
      </c>
      <c r="E273" s="277">
        <v>0</v>
      </c>
      <c r="F273" s="277"/>
      <c r="G273" s="78">
        <v>0</v>
      </c>
      <c r="H273" s="78">
        <v>0</v>
      </c>
      <c r="I273" s="278"/>
      <c r="J273" s="78" t="s">
        <v>1297</v>
      </c>
      <c r="K273" s="78"/>
      <c r="L273" s="78"/>
      <c r="M273" s="78"/>
      <c r="N273" s="78"/>
      <c r="O273" s="78"/>
      <c r="P273" s="78"/>
      <c r="Q273" s="78"/>
      <c r="R273" s="78"/>
      <c r="S273" s="78"/>
      <c r="T273" s="78"/>
      <c r="U273" s="78"/>
      <c r="V273" s="78"/>
      <c r="W273" s="78"/>
    </row>
    <row r="274" spans="1:23" ht="15" x14ac:dyDescent="0.25">
      <c r="A274" s="275" t="s">
        <v>878</v>
      </c>
      <c r="B274" s="276">
        <v>96</v>
      </c>
      <c r="C274" s="277">
        <v>0</v>
      </c>
      <c r="D274" s="277">
        <v>0</v>
      </c>
      <c r="E274" s="277">
        <v>0</v>
      </c>
      <c r="F274" s="277"/>
      <c r="G274" s="78"/>
      <c r="H274" s="78"/>
      <c r="I274" s="78"/>
      <c r="J274" s="78"/>
      <c r="K274" s="78"/>
      <c r="L274" s="78"/>
      <c r="M274" s="78"/>
      <c r="N274" s="78"/>
      <c r="O274" s="78"/>
      <c r="P274" s="78"/>
      <c r="Q274" s="78"/>
      <c r="R274" s="78"/>
      <c r="S274" s="78"/>
      <c r="T274" s="78"/>
      <c r="U274" s="78"/>
      <c r="V274" s="78"/>
      <c r="W274" s="78"/>
    </row>
    <row r="275" spans="1:23" ht="15" x14ac:dyDescent="0.25">
      <c r="A275" s="275" t="s">
        <v>879</v>
      </c>
      <c r="B275" s="276">
        <v>607</v>
      </c>
      <c r="C275" s="277">
        <v>0</v>
      </c>
      <c r="D275" s="277">
        <v>0</v>
      </c>
      <c r="E275" s="277">
        <v>0</v>
      </c>
      <c r="F275" s="277"/>
      <c r="G275" s="78"/>
      <c r="H275" s="78"/>
      <c r="I275" s="78"/>
      <c r="J275" s="78"/>
      <c r="K275" s="78"/>
      <c r="L275" s="78"/>
      <c r="M275" s="78"/>
      <c r="N275" s="78"/>
      <c r="O275" s="78"/>
      <c r="P275" s="78"/>
      <c r="Q275" s="78"/>
      <c r="R275" s="78"/>
      <c r="S275" s="78"/>
      <c r="T275" s="78"/>
      <c r="U275" s="78"/>
      <c r="V275" s="78"/>
      <c r="W275" s="78"/>
    </row>
    <row r="276" spans="1:23" ht="15" x14ac:dyDescent="0.25">
      <c r="A276" s="275" t="s">
        <v>880</v>
      </c>
      <c r="B276" s="276">
        <v>4654</v>
      </c>
      <c r="C276" s="277">
        <v>0</v>
      </c>
      <c r="D276" s="277">
        <v>0</v>
      </c>
      <c r="E276" s="277">
        <v>0</v>
      </c>
      <c r="F276" s="277"/>
      <c r="G276" s="78">
        <v>0</v>
      </c>
      <c r="H276" s="78">
        <v>0</v>
      </c>
      <c r="I276" s="278"/>
      <c r="J276" s="78" t="s">
        <v>707</v>
      </c>
      <c r="K276" s="78" t="s">
        <v>686</v>
      </c>
      <c r="L276" s="78" t="s">
        <v>686</v>
      </c>
      <c r="M276" s="78" t="s">
        <v>686</v>
      </c>
      <c r="N276" s="78" t="s">
        <v>687</v>
      </c>
      <c r="O276" s="78"/>
      <c r="P276" s="78">
        <v>0</v>
      </c>
      <c r="Q276" s="78"/>
      <c r="R276" s="78">
        <v>0</v>
      </c>
      <c r="S276" s="78"/>
      <c r="T276" s="78">
        <v>0</v>
      </c>
      <c r="U276" s="78"/>
      <c r="V276" s="78">
        <v>100</v>
      </c>
      <c r="W276" s="78"/>
    </row>
    <row r="277" spans="1:23" ht="15" x14ac:dyDescent="0.25">
      <c r="A277" s="275" t="s">
        <v>881</v>
      </c>
      <c r="B277" s="276">
        <v>200564</v>
      </c>
      <c r="C277" s="277">
        <v>0</v>
      </c>
      <c r="D277" s="277">
        <v>0</v>
      </c>
      <c r="E277" s="277">
        <v>0</v>
      </c>
      <c r="F277" s="277"/>
      <c r="G277" s="78">
        <v>0</v>
      </c>
      <c r="H277" s="78">
        <v>1343542</v>
      </c>
      <c r="I277" s="278"/>
      <c r="J277" s="78" t="s">
        <v>1283</v>
      </c>
      <c r="K277" s="78" t="s">
        <v>686</v>
      </c>
      <c r="L277" s="78" t="s">
        <v>686</v>
      </c>
      <c r="M277" s="78" t="s">
        <v>686</v>
      </c>
      <c r="N277" s="78" t="s">
        <v>686</v>
      </c>
      <c r="O277" s="78"/>
      <c r="P277" s="78">
        <v>0</v>
      </c>
      <c r="Q277" s="78"/>
      <c r="R277" s="78">
        <v>0</v>
      </c>
      <c r="S277" s="78" t="s">
        <v>687</v>
      </c>
      <c r="T277" s="78">
        <v>100</v>
      </c>
      <c r="U277" s="78"/>
      <c r="V277" s="78">
        <v>0</v>
      </c>
      <c r="W277" s="78" t="s">
        <v>1292</v>
      </c>
    </row>
    <row r="278" spans="1:23" ht="15" x14ac:dyDescent="0.25">
      <c r="A278" s="275" t="s">
        <v>882</v>
      </c>
      <c r="B278" s="276">
        <v>3114</v>
      </c>
      <c r="C278" s="277">
        <v>0</v>
      </c>
      <c r="D278" s="277">
        <v>0</v>
      </c>
      <c r="E278" s="277">
        <v>0</v>
      </c>
      <c r="F278" s="277"/>
      <c r="G278" s="78">
        <v>0</v>
      </c>
      <c r="H278" s="78">
        <v>0</v>
      </c>
      <c r="I278" s="278"/>
      <c r="J278" s="78" t="s">
        <v>1297</v>
      </c>
      <c r="K278" s="78"/>
      <c r="L278" s="78"/>
      <c r="M278" s="78"/>
      <c r="N278" s="78"/>
      <c r="O278" s="78"/>
      <c r="P278" s="78"/>
      <c r="Q278" s="78"/>
      <c r="R278" s="78"/>
      <c r="S278" s="78"/>
      <c r="T278" s="78"/>
      <c r="U278" s="78"/>
      <c r="V278" s="78"/>
      <c r="W278" s="78"/>
    </row>
    <row r="279" spans="1:23" ht="15" x14ac:dyDescent="0.25">
      <c r="A279" s="275" t="s">
        <v>885</v>
      </c>
      <c r="B279" s="276">
        <v>365</v>
      </c>
      <c r="C279" s="277">
        <v>0</v>
      </c>
      <c r="D279" s="277">
        <v>0</v>
      </c>
      <c r="E279" s="277">
        <v>0</v>
      </c>
      <c r="F279" s="277"/>
      <c r="G279" s="78"/>
      <c r="H279" s="78"/>
      <c r="I279" s="78"/>
      <c r="J279" s="78"/>
      <c r="K279" s="78"/>
      <c r="L279" s="78"/>
      <c r="M279" s="78"/>
      <c r="N279" s="78"/>
      <c r="O279" s="78"/>
      <c r="P279" s="78"/>
      <c r="Q279" s="78"/>
      <c r="R279" s="78"/>
      <c r="S279" s="78"/>
      <c r="T279" s="78"/>
      <c r="U279" s="78"/>
      <c r="V279" s="78"/>
      <c r="W279" s="78"/>
    </row>
    <row r="280" spans="1:23" ht="15" x14ac:dyDescent="0.25">
      <c r="A280" s="275" t="s">
        <v>886</v>
      </c>
      <c r="B280" s="276">
        <v>427</v>
      </c>
      <c r="C280" s="277">
        <v>0</v>
      </c>
      <c r="D280" s="277">
        <v>0</v>
      </c>
      <c r="E280" s="277">
        <v>0</v>
      </c>
      <c r="F280" s="277"/>
      <c r="G280" s="78">
        <v>0</v>
      </c>
      <c r="H280" s="78">
        <v>0</v>
      </c>
      <c r="I280" s="278"/>
      <c r="J280" s="78" t="s">
        <v>1283</v>
      </c>
      <c r="K280" s="78" t="s">
        <v>686</v>
      </c>
      <c r="L280" s="78" t="s">
        <v>686</v>
      </c>
      <c r="M280" s="78" t="s">
        <v>686</v>
      </c>
      <c r="N280" s="78" t="s">
        <v>686</v>
      </c>
      <c r="O280" s="78"/>
      <c r="P280" s="78">
        <v>0</v>
      </c>
      <c r="Q280" s="78"/>
      <c r="R280" s="78">
        <v>0</v>
      </c>
      <c r="S280" s="78" t="s">
        <v>687</v>
      </c>
      <c r="T280" s="78">
        <v>100</v>
      </c>
      <c r="U280" s="78"/>
      <c r="V280" s="78">
        <v>0</v>
      </c>
      <c r="W280" s="78"/>
    </row>
    <row r="281" spans="1:23" ht="15" x14ac:dyDescent="0.25">
      <c r="A281" s="275" t="s">
        <v>887</v>
      </c>
      <c r="B281" s="276">
        <v>1921</v>
      </c>
      <c r="C281" s="277">
        <v>0</v>
      </c>
      <c r="D281" s="277">
        <v>0</v>
      </c>
      <c r="E281" s="277">
        <v>0</v>
      </c>
      <c r="F281" s="277"/>
      <c r="G281" s="78">
        <v>0</v>
      </c>
      <c r="H281" s="78">
        <v>0</v>
      </c>
      <c r="I281" s="278"/>
      <c r="J281" s="78" t="s">
        <v>707</v>
      </c>
      <c r="K281" s="78" t="s">
        <v>687</v>
      </c>
      <c r="L281" s="78"/>
      <c r="M281" s="78" t="s">
        <v>687</v>
      </c>
      <c r="N281" s="78"/>
      <c r="O281" s="78"/>
      <c r="P281" s="78">
        <v>0</v>
      </c>
      <c r="Q281" s="78" t="s">
        <v>687</v>
      </c>
      <c r="R281" s="78">
        <v>100</v>
      </c>
      <c r="S281" s="78"/>
      <c r="T281" s="78">
        <v>0</v>
      </c>
      <c r="U281" s="78"/>
      <c r="V281" s="78">
        <v>0</v>
      </c>
      <c r="W281" s="78" t="s">
        <v>1291</v>
      </c>
    </row>
    <row r="282" spans="1:23" ht="15" x14ac:dyDescent="0.25">
      <c r="A282" s="275" t="s">
        <v>888</v>
      </c>
      <c r="B282" s="276">
        <v>902</v>
      </c>
      <c r="C282" s="277">
        <v>0</v>
      </c>
      <c r="D282" s="277">
        <v>0</v>
      </c>
      <c r="E282" s="277">
        <v>0</v>
      </c>
      <c r="F282" s="277"/>
      <c r="G282" s="78"/>
      <c r="H282" s="78"/>
      <c r="I282" s="78"/>
      <c r="J282" s="78"/>
      <c r="K282" s="78"/>
      <c r="L282" s="78"/>
      <c r="M282" s="78"/>
      <c r="N282" s="78"/>
      <c r="O282" s="78"/>
      <c r="P282" s="78"/>
      <c r="Q282" s="78"/>
      <c r="R282" s="78"/>
      <c r="S282" s="78"/>
      <c r="T282" s="78"/>
      <c r="U282" s="78"/>
      <c r="V282" s="78"/>
      <c r="W282" s="78"/>
    </row>
    <row r="283" spans="1:23" ht="15" x14ac:dyDescent="0.25">
      <c r="A283" s="275" t="s">
        <v>184</v>
      </c>
      <c r="B283" s="276">
        <v>3845</v>
      </c>
      <c r="C283" s="277">
        <v>0</v>
      </c>
      <c r="D283" s="277">
        <v>0</v>
      </c>
      <c r="E283" s="277">
        <v>0</v>
      </c>
      <c r="F283" s="277"/>
      <c r="G283" s="78"/>
      <c r="H283" s="78"/>
      <c r="I283" s="78"/>
      <c r="J283" s="78"/>
      <c r="K283" s="78"/>
      <c r="L283" s="78"/>
      <c r="M283" s="78"/>
      <c r="N283" s="78"/>
      <c r="O283" s="78"/>
      <c r="P283" s="78"/>
      <c r="Q283" s="78"/>
      <c r="R283" s="78"/>
      <c r="S283" s="78"/>
      <c r="T283" s="78"/>
      <c r="U283" s="78"/>
      <c r="V283" s="78"/>
      <c r="W283" s="78"/>
    </row>
    <row r="284" spans="1:23" ht="15" x14ac:dyDescent="0.25">
      <c r="A284" s="275" t="s">
        <v>889</v>
      </c>
      <c r="B284" s="276">
        <v>2023</v>
      </c>
      <c r="C284" s="277">
        <v>0</v>
      </c>
      <c r="D284" s="277">
        <v>0</v>
      </c>
      <c r="E284" s="277">
        <v>0</v>
      </c>
      <c r="F284" s="277"/>
      <c r="G284" s="78"/>
      <c r="H284" s="78"/>
      <c r="I284" s="78"/>
      <c r="J284" s="78"/>
      <c r="K284" s="78"/>
      <c r="L284" s="78"/>
      <c r="M284" s="78"/>
      <c r="N284" s="78"/>
      <c r="O284" s="78"/>
      <c r="P284" s="78"/>
      <c r="Q284" s="78"/>
      <c r="R284" s="78"/>
      <c r="S284" s="78"/>
      <c r="T284" s="78"/>
      <c r="U284" s="78"/>
      <c r="V284" s="78"/>
      <c r="W284" s="78"/>
    </row>
    <row r="285" spans="1:23" ht="15" x14ac:dyDescent="0.25">
      <c r="A285" s="275" t="s">
        <v>890</v>
      </c>
      <c r="B285" s="276">
        <v>1164</v>
      </c>
      <c r="C285" s="277">
        <v>0</v>
      </c>
      <c r="D285" s="277">
        <v>0</v>
      </c>
      <c r="E285" s="277">
        <v>0</v>
      </c>
      <c r="F285" s="277"/>
      <c r="G285" s="78">
        <v>0</v>
      </c>
      <c r="H285" s="78">
        <v>0</v>
      </c>
      <c r="I285" s="278"/>
      <c r="J285" s="78" t="s">
        <v>1283</v>
      </c>
      <c r="K285" s="78" t="s">
        <v>687</v>
      </c>
      <c r="L285" s="78"/>
      <c r="M285" s="78" t="s">
        <v>687</v>
      </c>
      <c r="N285" s="78"/>
      <c r="O285" s="78" t="s">
        <v>687</v>
      </c>
      <c r="P285" s="78">
        <v>50</v>
      </c>
      <c r="Q285" s="78" t="s">
        <v>687</v>
      </c>
      <c r="R285" s="78">
        <v>50</v>
      </c>
      <c r="S285" s="78"/>
      <c r="T285" s="78">
        <v>0</v>
      </c>
      <c r="U285" s="78"/>
      <c r="V285" s="78">
        <v>0</v>
      </c>
      <c r="W285" s="78" t="s">
        <v>1284</v>
      </c>
    </row>
    <row r="286" spans="1:23" ht="15" x14ac:dyDescent="0.25">
      <c r="A286" s="275" t="s">
        <v>891</v>
      </c>
      <c r="B286" s="276">
        <v>1255</v>
      </c>
      <c r="C286" s="277">
        <v>0</v>
      </c>
      <c r="D286" s="277">
        <v>0</v>
      </c>
      <c r="E286" s="277">
        <v>0</v>
      </c>
      <c r="F286" s="277"/>
      <c r="G286" s="78"/>
      <c r="H286" s="78"/>
      <c r="I286" s="78"/>
      <c r="J286" s="78"/>
      <c r="K286" s="78"/>
      <c r="L286" s="78"/>
      <c r="M286" s="78"/>
      <c r="N286" s="78"/>
      <c r="O286" s="78"/>
      <c r="P286" s="78"/>
      <c r="Q286" s="78"/>
      <c r="R286" s="78"/>
      <c r="S286" s="78"/>
      <c r="T286" s="78"/>
      <c r="U286" s="78"/>
      <c r="V286" s="78"/>
      <c r="W286" s="78"/>
    </row>
    <row r="287" spans="1:23" ht="15" x14ac:dyDescent="0.25">
      <c r="A287" s="275" t="s">
        <v>892</v>
      </c>
      <c r="B287" s="276">
        <v>17937</v>
      </c>
      <c r="C287" s="277">
        <v>0</v>
      </c>
      <c r="D287" s="277">
        <v>0</v>
      </c>
      <c r="E287" s="277">
        <v>0</v>
      </c>
      <c r="F287" s="277"/>
      <c r="G287" s="78">
        <v>0</v>
      </c>
      <c r="H287" s="78">
        <v>0</v>
      </c>
      <c r="I287" s="278"/>
      <c r="J287" s="78" t="s">
        <v>1283</v>
      </c>
      <c r="K287" s="78" t="s">
        <v>686</v>
      </c>
      <c r="L287" s="78" t="s">
        <v>686</v>
      </c>
      <c r="M287" s="78" t="s">
        <v>686</v>
      </c>
      <c r="N287" s="78" t="s">
        <v>686</v>
      </c>
      <c r="O287" s="78"/>
      <c r="P287" s="78">
        <v>0</v>
      </c>
      <c r="Q287" s="78" t="s">
        <v>687</v>
      </c>
      <c r="R287" s="78">
        <v>100</v>
      </c>
      <c r="S287" s="78"/>
      <c r="T287" s="78">
        <v>0</v>
      </c>
      <c r="U287" s="78"/>
      <c r="V287" s="78">
        <v>0</v>
      </c>
      <c r="W287" s="78" t="s">
        <v>1288</v>
      </c>
    </row>
    <row r="288" spans="1:23" ht="15" x14ac:dyDescent="0.25">
      <c r="A288" s="275" t="s">
        <v>893</v>
      </c>
      <c r="B288" s="276">
        <v>4051</v>
      </c>
      <c r="C288" s="277">
        <v>0</v>
      </c>
      <c r="D288" s="277">
        <v>0</v>
      </c>
      <c r="E288" s="277">
        <v>0</v>
      </c>
      <c r="F288" s="277"/>
      <c r="G288" s="78"/>
      <c r="H288" s="78"/>
      <c r="I288" s="78"/>
      <c r="J288" s="78"/>
      <c r="K288" s="78"/>
      <c r="L288" s="78"/>
      <c r="M288" s="78"/>
      <c r="N288" s="78"/>
      <c r="O288" s="78"/>
      <c r="P288" s="78"/>
      <c r="Q288" s="78"/>
      <c r="R288" s="78"/>
      <c r="S288" s="78"/>
      <c r="T288" s="78"/>
      <c r="U288" s="78"/>
      <c r="V288" s="78"/>
      <c r="W288" s="78"/>
    </row>
    <row r="289" spans="1:23" ht="15" x14ac:dyDescent="0.25">
      <c r="A289" s="275" t="s">
        <v>894</v>
      </c>
      <c r="B289" s="276">
        <v>625</v>
      </c>
      <c r="C289" s="277">
        <v>0</v>
      </c>
      <c r="D289" s="277">
        <v>0</v>
      </c>
      <c r="E289" s="277">
        <v>0</v>
      </c>
      <c r="F289" s="277"/>
      <c r="G289" s="78">
        <v>0</v>
      </c>
      <c r="H289" s="78">
        <v>0</v>
      </c>
      <c r="I289" s="278"/>
      <c r="J289" s="78" t="s">
        <v>1297</v>
      </c>
      <c r="K289" s="78"/>
      <c r="L289" s="78"/>
      <c r="M289" s="78"/>
      <c r="N289" s="78"/>
      <c r="O289" s="78"/>
      <c r="P289" s="78"/>
      <c r="Q289" s="78"/>
      <c r="R289" s="78"/>
      <c r="S289" s="78"/>
      <c r="T289" s="78"/>
      <c r="U289" s="78"/>
      <c r="V289" s="78"/>
      <c r="W289" s="78"/>
    </row>
    <row r="290" spans="1:23" ht="15" x14ac:dyDescent="0.25">
      <c r="A290" s="275" t="s">
        <v>896</v>
      </c>
      <c r="B290" s="276">
        <v>1057</v>
      </c>
      <c r="C290" s="277">
        <v>0</v>
      </c>
      <c r="D290" s="277">
        <v>0</v>
      </c>
      <c r="E290" s="277">
        <v>0</v>
      </c>
      <c r="F290" s="277"/>
      <c r="G290" s="78"/>
      <c r="H290" s="78"/>
      <c r="I290" s="78"/>
      <c r="J290" s="78"/>
      <c r="K290" s="78"/>
      <c r="L290" s="78"/>
      <c r="M290" s="78"/>
      <c r="N290" s="78"/>
      <c r="O290" s="78"/>
      <c r="P290" s="78"/>
      <c r="Q290" s="78"/>
      <c r="R290" s="78"/>
      <c r="S290" s="78"/>
      <c r="T290" s="78"/>
      <c r="U290" s="78"/>
      <c r="V290" s="78"/>
      <c r="W290" s="78"/>
    </row>
    <row r="291" spans="1:23" ht="15" x14ac:dyDescent="0.25">
      <c r="A291" s="275" t="s">
        <v>185</v>
      </c>
      <c r="B291" s="276">
        <v>1152</v>
      </c>
      <c r="C291" s="277">
        <v>0</v>
      </c>
      <c r="D291" s="277">
        <v>0</v>
      </c>
      <c r="E291" s="277">
        <v>0</v>
      </c>
      <c r="F291" s="277"/>
      <c r="G291" s="78"/>
      <c r="H291" s="78"/>
      <c r="I291" s="78"/>
      <c r="J291" s="78"/>
      <c r="K291" s="78"/>
      <c r="L291" s="78"/>
      <c r="M291" s="78"/>
      <c r="N291" s="78"/>
      <c r="O291" s="78"/>
      <c r="P291" s="78"/>
      <c r="Q291" s="78"/>
      <c r="R291" s="78"/>
      <c r="S291" s="78"/>
      <c r="T291" s="78"/>
      <c r="U291" s="78"/>
      <c r="V291" s="78"/>
      <c r="W291" s="78"/>
    </row>
    <row r="292" spans="1:23" ht="15" x14ac:dyDescent="0.25">
      <c r="A292" s="275" t="s">
        <v>898</v>
      </c>
      <c r="B292" s="276">
        <v>321</v>
      </c>
      <c r="C292" s="277">
        <v>0</v>
      </c>
      <c r="D292" s="277">
        <v>0</v>
      </c>
      <c r="E292" s="277">
        <v>0</v>
      </c>
      <c r="F292" s="277"/>
      <c r="G292" s="78"/>
      <c r="H292" s="78"/>
      <c r="I292" s="78"/>
      <c r="J292" s="78"/>
      <c r="K292" s="78"/>
      <c r="L292" s="78"/>
      <c r="M292" s="78"/>
      <c r="N292" s="78"/>
      <c r="O292" s="78"/>
      <c r="P292" s="78"/>
      <c r="Q292" s="78"/>
      <c r="R292" s="78"/>
      <c r="S292" s="78"/>
      <c r="T292" s="78"/>
      <c r="U292" s="78"/>
      <c r="V292" s="78"/>
      <c r="W292" s="78"/>
    </row>
    <row r="293" spans="1:23" ht="15" x14ac:dyDescent="0.25">
      <c r="A293" s="275" t="s">
        <v>899</v>
      </c>
      <c r="B293" s="276">
        <v>540</v>
      </c>
      <c r="C293" s="277">
        <v>0</v>
      </c>
      <c r="D293" s="277">
        <v>0</v>
      </c>
      <c r="E293" s="277">
        <v>0</v>
      </c>
      <c r="F293" s="277"/>
      <c r="G293" s="78"/>
      <c r="H293" s="78"/>
      <c r="I293" s="78"/>
      <c r="J293" s="78"/>
      <c r="K293" s="78"/>
      <c r="L293" s="78"/>
      <c r="M293" s="78"/>
      <c r="N293" s="78"/>
      <c r="O293" s="78"/>
      <c r="P293" s="78"/>
      <c r="Q293" s="78"/>
      <c r="R293" s="78"/>
      <c r="S293" s="78"/>
      <c r="T293" s="78"/>
      <c r="U293" s="78"/>
      <c r="V293" s="78"/>
      <c r="W293" s="78"/>
    </row>
    <row r="294" spans="1:23" ht="15" x14ac:dyDescent="0.25">
      <c r="A294" s="275" t="s">
        <v>900</v>
      </c>
      <c r="B294" s="276">
        <v>6410</v>
      </c>
      <c r="C294" s="277">
        <v>0</v>
      </c>
      <c r="D294" s="277">
        <v>0</v>
      </c>
      <c r="E294" s="277">
        <v>0</v>
      </c>
      <c r="F294" s="277"/>
      <c r="G294" s="78">
        <v>0</v>
      </c>
      <c r="H294" s="78">
        <v>0</v>
      </c>
      <c r="I294" s="278"/>
      <c r="J294" s="78" t="s">
        <v>707</v>
      </c>
      <c r="K294" s="78" t="s">
        <v>687</v>
      </c>
      <c r="L294" s="78"/>
      <c r="M294" s="78" t="s">
        <v>687</v>
      </c>
      <c r="N294" s="78"/>
      <c r="O294" s="78" t="s">
        <v>687</v>
      </c>
      <c r="P294" s="78">
        <v>0</v>
      </c>
      <c r="Q294" s="78" t="s">
        <v>687</v>
      </c>
      <c r="R294" s="78">
        <v>0</v>
      </c>
      <c r="S294" s="78"/>
      <c r="T294" s="78">
        <v>0</v>
      </c>
      <c r="U294" s="78"/>
      <c r="V294" s="78">
        <v>0</v>
      </c>
      <c r="W294" s="78"/>
    </row>
    <row r="295" spans="1:23" ht="15" x14ac:dyDescent="0.25">
      <c r="A295" s="275" t="s">
        <v>901</v>
      </c>
      <c r="B295" s="276">
        <v>1517</v>
      </c>
      <c r="C295" s="277">
        <v>0</v>
      </c>
      <c r="D295" s="277">
        <v>0</v>
      </c>
      <c r="E295" s="277">
        <v>0</v>
      </c>
      <c r="F295" s="277"/>
      <c r="G295" s="78">
        <v>0</v>
      </c>
      <c r="H295" s="78">
        <v>0</v>
      </c>
      <c r="I295" s="278"/>
      <c r="J295" s="78" t="s">
        <v>707</v>
      </c>
      <c r="K295" s="78" t="s">
        <v>687</v>
      </c>
      <c r="L295" s="78"/>
      <c r="M295" s="78" t="s">
        <v>687</v>
      </c>
      <c r="N295" s="78"/>
      <c r="O295" s="78" t="s">
        <v>687</v>
      </c>
      <c r="P295" s="78">
        <v>25</v>
      </c>
      <c r="Q295" s="78" t="s">
        <v>687</v>
      </c>
      <c r="R295" s="78">
        <v>75</v>
      </c>
      <c r="S295" s="78"/>
      <c r="T295" s="78">
        <v>0</v>
      </c>
      <c r="U295" s="78"/>
      <c r="V295" s="78">
        <v>0</v>
      </c>
      <c r="W295" s="78"/>
    </row>
    <row r="296" spans="1:23" ht="15" x14ac:dyDescent="0.25">
      <c r="A296" s="275" t="s">
        <v>902</v>
      </c>
      <c r="B296" s="276">
        <v>139</v>
      </c>
      <c r="C296" s="277">
        <v>0</v>
      </c>
      <c r="D296" s="277">
        <v>0</v>
      </c>
      <c r="E296" s="277">
        <v>0</v>
      </c>
      <c r="F296" s="277"/>
      <c r="G296" s="78"/>
      <c r="H296" s="78"/>
      <c r="I296" s="78"/>
      <c r="J296" s="78"/>
      <c r="K296" s="78"/>
      <c r="L296" s="78"/>
      <c r="M296" s="78"/>
      <c r="N296" s="78"/>
      <c r="O296" s="78"/>
      <c r="P296" s="78"/>
      <c r="Q296" s="78"/>
      <c r="R296" s="78"/>
      <c r="S296" s="78"/>
      <c r="T296" s="78"/>
      <c r="U296" s="78"/>
      <c r="V296" s="78"/>
      <c r="W296" s="78"/>
    </row>
    <row r="297" spans="1:23" ht="15" x14ac:dyDescent="0.25">
      <c r="A297" s="275" t="s">
        <v>904</v>
      </c>
      <c r="B297" s="276">
        <v>268</v>
      </c>
      <c r="C297" s="277">
        <v>0</v>
      </c>
      <c r="D297" s="277">
        <v>0</v>
      </c>
      <c r="E297" s="277">
        <v>0</v>
      </c>
      <c r="F297" s="277"/>
      <c r="G297" s="78"/>
      <c r="H297" s="78"/>
      <c r="I297" s="78"/>
      <c r="J297" s="78"/>
      <c r="K297" s="78"/>
      <c r="L297" s="78"/>
      <c r="M297" s="78"/>
      <c r="N297" s="78"/>
      <c r="O297" s="78"/>
      <c r="P297" s="78"/>
      <c r="Q297" s="78"/>
      <c r="R297" s="78"/>
      <c r="S297" s="78"/>
      <c r="T297" s="78"/>
      <c r="U297" s="78"/>
      <c r="V297" s="78"/>
      <c r="W297" s="78"/>
    </row>
    <row r="298" spans="1:23" ht="15" x14ac:dyDescent="0.25">
      <c r="A298" s="275" t="s">
        <v>905</v>
      </c>
      <c r="B298" s="276">
        <v>25</v>
      </c>
      <c r="C298" s="277">
        <v>0</v>
      </c>
      <c r="D298" s="277">
        <v>0</v>
      </c>
      <c r="E298" s="277">
        <v>0</v>
      </c>
      <c r="F298" s="277"/>
      <c r="G298" s="78"/>
      <c r="H298" s="78"/>
      <c r="I298" s="78"/>
      <c r="J298" s="78"/>
      <c r="K298" s="78"/>
      <c r="L298" s="78"/>
      <c r="M298" s="78"/>
      <c r="N298" s="78"/>
      <c r="O298" s="78"/>
      <c r="P298" s="78"/>
      <c r="Q298" s="78"/>
      <c r="R298" s="78"/>
      <c r="S298" s="78"/>
      <c r="T298" s="78"/>
      <c r="U298" s="78"/>
      <c r="V298" s="78"/>
      <c r="W298" s="78"/>
    </row>
    <row r="299" spans="1:23" ht="15" x14ac:dyDescent="0.25">
      <c r="A299" s="275" t="s">
        <v>907</v>
      </c>
      <c r="B299" s="276">
        <v>2930</v>
      </c>
      <c r="C299" s="277">
        <v>0</v>
      </c>
      <c r="D299" s="277">
        <v>0</v>
      </c>
      <c r="E299" s="277">
        <v>0</v>
      </c>
      <c r="F299" s="277"/>
      <c r="G299" s="78">
        <v>0</v>
      </c>
      <c r="H299" s="78">
        <v>0</v>
      </c>
      <c r="I299" s="278"/>
      <c r="J299" s="78" t="s">
        <v>1285</v>
      </c>
      <c r="K299" s="78" t="s">
        <v>686</v>
      </c>
      <c r="L299" s="78" t="s">
        <v>687</v>
      </c>
      <c r="M299" s="78" t="s">
        <v>687</v>
      </c>
      <c r="N299" s="78"/>
      <c r="O299" s="78"/>
      <c r="P299" s="78">
        <v>0</v>
      </c>
      <c r="Q299" s="78" t="s">
        <v>687</v>
      </c>
      <c r="R299" s="78">
        <v>100</v>
      </c>
      <c r="S299" s="78"/>
      <c r="T299" s="78">
        <v>0</v>
      </c>
      <c r="U299" s="78"/>
      <c r="V299" s="78">
        <v>0</v>
      </c>
      <c r="W299" s="78" t="s">
        <v>1298</v>
      </c>
    </row>
    <row r="300" spans="1:23" ht="15" x14ac:dyDescent="0.25">
      <c r="A300" s="275" t="s">
        <v>908</v>
      </c>
      <c r="B300" s="276">
        <v>688</v>
      </c>
      <c r="C300" s="277">
        <v>0</v>
      </c>
      <c r="D300" s="277">
        <v>0</v>
      </c>
      <c r="E300" s="277">
        <v>0</v>
      </c>
      <c r="F300" s="277"/>
      <c r="G300" s="78"/>
      <c r="H300" s="78"/>
      <c r="I300" s="78"/>
      <c r="J300" s="78"/>
      <c r="K300" s="78"/>
      <c r="L300" s="78"/>
      <c r="M300" s="78"/>
      <c r="N300" s="78"/>
      <c r="O300" s="78"/>
      <c r="P300" s="78"/>
      <c r="Q300" s="78"/>
      <c r="R300" s="78"/>
      <c r="S300" s="78"/>
      <c r="T300" s="78"/>
      <c r="U300" s="78"/>
      <c r="V300" s="78"/>
      <c r="W300" s="78"/>
    </row>
    <row r="301" spans="1:23" ht="15" x14ac:dyDescent="0.25">
      <c r="A301" s="275" t="s">
        <v>910</v>
      </c>
      <c r="B301" s="276">
        <v>634</v>
      </c>
      <c r="C301" s="277">
        <v>0</v>
      </c>
      <c r="D301" s="277">
        <v>0</v>
      </c>
      <c r="E301" s="277">
        <v>0</v>
      </c>
      <c r="F301" s="277"/>
      <c r="G301" s="78"/>
      <c r="H301" s="78"/>
      <c r="I301" s="78"/>
      <c r="J301" s="78"/>
      <c r="K301" s="78"/>
      <c r="L301" s="78"/>
      <c r="M301" s="78"/>
      <c r="N301" s="78"/>
      <c r="O301" s="78"/>
      <c r="P301" s="78"/>
      <c r="Q301" s="78"/>
      <c r="R301" s="78"/>
      <c r="S301" s="78"/>
      <c r="T301" s="78"/>
      <c r="U301" s="78"/>
      <c r="V301" s="78"/>
      <c r="W301" s="78"/>
    </row>
    <row r="302" spans="1:23" ht="15" x14ac:dyDescent="0.25">
      <c r="A302" s="275" t="s">
        <v>912</v>
      </c>
      <c r="B302" s="276">
        <v>84554</v>
      </c>
      <c r="C302" s="277">
        <v>0</v>
      </c>
      <c r="D302" s="277">
        <v>0</v>
      </c>
      <c r="E302" s="277">
        <v>0</v>
      </c>
      <c r="F302" s="277"/>
      <c r="G302" s="78">
        <v>0</v>
      </c>
      <c r="H302" s="78">
        <v>0</v>
      </c>
      <c r="I302" s="278"/>
      <c r="J302" s="78" t="s">
        <v>1283</v>
      </c>
      <c r="K302" s="78" t="s">
        <v>686</v>
      </c>
      <c r="L302" s="78" t="s">
        <v>686</v>
      </c>
      <c r="M302" s="78" t="s">
        <v>686</v>
      </c>
      <c r="N302" s="78" t="s">
        <v>686</v>
      </c>
      <c r="O302" s="78"/>
      <c r="P302" s="78">
        <v>0</v>
      </c>
      <c r="Q302" s="78" t="s">
        <v>687</v>
      </c>
      <c r="R302" s="78">
        <v>10</v>
      </c>
      <c r="S302" s="78" t="s">
        <v>687</v>
      </c>
      <c r="T302" s="78">
        <v>90</v>
      </c>
      <c r="U302" s="78"/>
      <c r="V302" s="78">
        <v>0</v>
      </c>
      <c r="W302" s="78" t="s">
        <v>1296</v>
      </c>
    </row>
    <row r="303" spans="1:23" ht="15" x14ac:dyDescent="0.25">
      <c r="A303" s="275" t="s">
        <v>914</v>
      </c>
      <c r="B303" s="276">
        <v>441</v>
      </c>
      <c r="C303" s="277">
        <v>0</v>
      </c>
      <c r="D303" s="277">
        <v>0</v>
      </c>
      <c r="E303" s="277">
        <v>0</v>
      </c>
      <c r="F303" s="277"/>
      <c r="G303" s="78">
        <v>0</v>
      </c>
      <c r="H303" s="78">
        <v>0</v>
      </c>
      <c r="I303" s="278"/>
      <c r="J303" s="78" t="s">
        <v>707</v>
      </c>
      <c r="K303" s="78"/>
      <c r="L303" s="78"/>
      <c r="M303" s="78"/>
      <c r="N303" s="78"/>
      <c r="O303" s="78"/>
      <c r="P303" s="78">
        <v>0</v>
      </c>
      <c r="Q303" s="78"/>
      <c r="R303" s="78">
        <v>0</v>
      </c>
      <c r="S303" s="78"/>
      <c r="T303" s="78">
        <v>0</v>
      </c>
      <c r="U303" s="78"/>
      <c r="V303" s="78">
        <v>0</v>
      </c>
      <c r="W303" s="78"/>
    </row>
    <row r="304" spans="1:23" ht="15" x14ac:dyDescent="0.25">
      <c r="A304" s="275" t="s">
        <v>915</v>
      </c>
      <c r="B304" s="276">
        <v>708</v>
      </c>
      <c r="C304" s="277">
        <v>0</v>
      </c>
      <c r="D304" s="277">
        <v>0</v>
      </c>
      <c r="E304" s="277">
        <v>0</v>
      </c>
      <c r="F304" s="277"/>
      <c r="G304" s="78"/>
      <c r="H304" s="78"/>
      <c r="I304" s="78"/>
      <c r="J304" s="78"/>
      <c r="K304" s="78"/>
      <c r="L304" s="78"/>
      <c r="M304" s="78"/>
      <c r="N304" s="78"/>
      <c r="O304" s="78"/>
      <c r="P304" s="78"/>
      <c r="Q304" s="78"/>
      <c r="R304" s="78"/>
      <c r="S304" s="78"/>
      <c r="T304" s="78"/>
      <c r="U304" s="78"/>
      <c r="V304" s="78"/>
      <c r="W304" s="78"/>
    </row>
    <row r="305" spans="1:23" ht="15" x14ac:dyDescent="0.25">
      <c r="A305" s="275" t="s">
        <v>191</v>
      </c>
      <c r="B305" s="276">
        <v>234</v>
      </c>
      <c r="C305" s="277">
        <v>0</v>
      </c>
      <c r="D305" s="277">
        <v>0</v>
      </c>
      <c r="E305" s="277">
        <v>0</v>
      </c>
      <c r="F305" s="277"/>
      <c r="G305" s="78"/>
      <c r="H305" s="78"/>
      <c r="I305" s="78"/>
      <c r="J305" s="78"/>
      <c r="K305" s="78"/>
      <c r="L305" s="78"/>
      <c r="M305" s="78"/>
      <c r="N305" s="78"/>
      <c r="O305" s="78"/>
      <c r="P305" s="78"/>
      <c r="Q305" s="78"/>
      <c r="R305" s="78"/>
      <c r="S305" s="78"/>
      <c r="T305" s="78"/>
      <c r="U305" s="78"/>
      <c r="V305" s="78"/>
      <c r="W305" s="78"/>
    </row>
    <row r="306" spans="1:23" ht="15" x14ac:dyDescent="0.25">
      <c r="A306" s="275" t="s">
        <v>916</v>
      </c>
      <c r="B306" s="276">
        <v>408</v>
      </c>
      <c r="C306" s="277">
        <v>0</v>
      </c>
      <c r="D306" s="277">
        <v>0</v>
      </c>
      <c r="E306" s="277">
        <v>0</v>
      </c>
      <c r="F306" s="277"/>
      <c r="G306" s="78"/>
      <c r="H306" s="78"/>
      <c r="I306" s="78"/>
      <c r="J306" s="78"/>
      <c r="K306" s="78"/>
      <c r="L306" s="78"/>
      <c r="M306" s="78"/>
      <c r="N306" s="78"/>
      <c r="O306" s="78"/>
      <c r="P306" s="78"/>
      <c r="Q306" s="78"/>
      <c r="R306" s="78"/>
      <c r="S306" s="78"/>
      <c r="T306" s="78"/>
      <c r="U306" s="78"/>
      <c r="V306" s="78"/>
      <c r="W306" s="78"/>
    </row>
    <row r="307" spans="1:23" ht="15" x14ac:dyDescent="0.25">
      <c r="A307" s="275" t="s">
        <v>917</v>
      </c>
      <c r="B307" s="276">
        <v>6495</v>
      </c>
      <c r="C307" s="277">
        <v>0</v>
      </c>
      <c r="D307" s="277">
        <v>0</v>
      </c>
      <c r="E307" s="277">
        <v>0</v>
      </c>
      <c r="F307" s="277"/>
      <c r="G307" s="78"/>
      <c r="H307" s="78"/>
      <c r="I307" s="78"/>
      <c r="J307" s="78"/>
      <c r="K307" s="78"/>
      <c r="L307" s="78"/>
      <c r="M307" s="78"/>
      <c r="N307" s="78"/>
      <c r="O307" s="78"/>
      <c r="P307" s="78"/>
      <c r="Q307" s="78"/>
      <c r="R307" s="78"/>
      <c r="S307" s="78"/>
      <c r="T307" s="78"/>
      <c r="U307" s="78"/>
      <c r="V307" s="78"/>
      <c r="W307" s="78"/>
    </row>
    <row r="308" spans="1:23" ht="15" x14ac:dyDescent="0.25">
      <c r="A308" s="275" t="s">
        <v>918</v>
      </c>
      <c r="B308" s="276">
        <v>531</v>
      </c>
      <c r="C308" s="277">
        <v>0</v>
      </c>
      <c r="D308" s="277">
        <v>0</v>
      </c>
      <c r="E308" s="277">
        <v>0</v>
      </c>
      <c r="F308" s="277"/>
      <c r="G308" s="78"/>
      <c r="H308" s="78"/>
      <c r="I308" s="78"/>
      <c r="J308" s="78"/>
      <c r="K308" s="78"/>
      <c r="L308" s="78"/>
      <c r="M308" s="78"/>
      <c r="N308" s="78"/>
      <c r="O308" s="78"/>
      <c r="P308" s="78"/>
      <c r="Q308" s="78"/>
      <c r="R308" s="78"/>
      <c r="S308" s="78"/>
      <c r="T308" s="78"/>
      <c r="U308" s="78"/>
      <c r="V308" s="78"/>
      <c r="W308" s="78"/>
    </row>
    <row r="309" spans="1:23" ht="15" x14ac:dyDescent="0.25">
      <c r="A309" s="275" t="s">
        <v>919</v>
      </c>
      <c r="B309" s="276">
        <v>202</v>
      </c>
      <c r="C309" s="277">
        <v>0</v>
      </c>
      <c r="D309" s="277">
        <v>0</v>
      </c>
      <c r="E309" s="277">
        <v>0</v>
      </c>
      <c r="F309" s="277"/>
      <c r="G309" s="78"/>
      <c r="H309" s="78"/>
      <c r="I309" s="78"/>
      <c r="J309" s="78"/>
      <c r="K309" s="78"/>
      <c r="L309" s="78"/>
      <c r="M309" s="78"/>
      <c r="N309" s="78"/>
      <c r="O309" s="78"/>
      <c r="P309" s="78"/>
      <c r="Q309" s="78"/>
      <c r="R309" s="78"/>
      <c r="S309" s="78"/>
      <c r="T309" s="78"/>
      <c r="U309" s="78"/>
      <c r="V309" s="78"/>
      <c r="W309" s="78"/>
    </row>
    <row r="310" spans="1:23" ht="15" x14ac:dyDescent="0.25">
      <c r="A310" s="275" t="s">
        <v>920</v>
      </c>
      <c r="B310" s="276">
        <v>106</v>
      </c>
      <c r="C310" s="277">
        <v>0</v>
      </c>
      <c r="D310" s="277">
        <v>0</v>
      </c>
      <c r="E310" s="277">
        <v>0</v>
      </c>
      <c r="F310" s="277"/>
      <c r="G310" s="78">
        <v>0</v>
      </c>
      <c r="H310" s="78">
        <v>0</v>
      </c>
      <c r="I310" s="278"/>
      <c r="J310" s="78" t="s">
        <v>1285</v>
      </c>
      <c r="K310" s="78" t="s">
        <v>686</v>
      </c>
      <c r="L310" s="78" t="s">
        <v>686</v>
      </c>
      <c r="M310" s="78" t="s">
        <v>687</v>
      </c>
      <c r="N310" s="78"/>
      <c r="O310" s="78"/>
      <c r="P310" s="78">
        <v>0</v>
      </c>
      <c r="Q310" s="78"/>
      <c r="R310" s="78">
        <v>0</v>
      </c>
      <c r="S310" s="78"/>
      <c r="T310" s="78">
        <v>0</v>
      </c>
      <c r="U310" s="78"/>
      <c r="V310" s="78">
        <v>0</v>
      </c>
      <c r="W310" s="78" t="s">
        <v>1296</v>
      </c>
    </row>
    <row r="311" spans="1:23" ht="15" x14ac:dyDescent="0.25">
      <c r="A311" s="275" t="s">
        <v>921</v>
      </c>
      <c r="B311" s="276">
        <v>11526</v>
      </c>
      <c r="C311" s="277">
        <v>0</v>
      </c>
      <c r="D311" s="277">
        <v>0</v>
      </c>
      <c r="E311" s="277">
        <v>0</v>
      </c>
      <c r="F311" s="277"/>
      <c r="G311" s="78"/>
      <c r="H311" s="78"/>
      <c r="I311" s="78"/>
      <c r="J311" s="78"/>
      <c r="K311" s="78"/>
      <c r="L311" s="78"/>
      <c r="M311" s="78"/>
      <c r="N311" s="78"/>
      <c r="O311" s="78"/>
      <c r="P311" s="78"/>
      <c r="Q311" s="78"/>
      <c r="R311" s="78"/>
      <c r="S311" s="78"/>
      <c r="T311" s="78"/>
      <c r="U311" s="78"/>
      <c r="V311" s="78"/>
      <c r="W311" s="78"/>
    </row>
    <row r="312" spans="1:23" ht="15" x14ac:dyDescent="0.25">
      <c r="A312" s="275" t="s">
        <v>922</v>
      </c>
      <c r="B312" s="276">
        <v>84</v>
      </c>
      <c r="C312" s="277">
        <v>0</v>
      </c>
      <c r="D312" s="277">
        <v>0</v>
      </c>
      <c r="E312" s="277">
        <v>0</v>
      </c>
      <c r="F312" s="277"/>
      <c r="G312" s="78">
        <v>0</v>
      </c>
      <c r="H312" s="78">
        <v>0</v>
      </c>
      <c r="I312" s="278"/>
      <c r="J312" s="78"/>
      <c r="K312" s="78"/>
      <c r="L312" s="78"/>
      <c r="M312" s="78"/>
      <c r="N312" s="78"/>
      <c r="O312" s="78"/>
      <c r="P312" s="78">
        <v>0</v>
      </c>
      <c r="Q312" s="78"/>
      <c r="R312" s="78">
        <v>0</v>
      </c>
      <c r="S312" s="78"/>
      <c r="T312" s="78">
        <v>0</v>
      </c>
      <c r="U312" s="78"/>
      <c r="V312" s="78">
        <v>0</v>
      </c>
      <c r="W312" s="78" t="s">
        <v>1296</v>
      </c>
    </row>
    <row r="313" spans="1:23" ht="15" x14ac:dyDescent="0.25">
      <c r="A313" s="275" t="s">
        <v>923</v>
      </c>
      <c r="B313" s="276">
        <v>20735</v>
      </c>
      <c r="C313" s="277">
        <v>0</v>
      </c>
      <c r="D313" s="277">
        <v>0</v>
      </c>
      <c r="E313" s="277">
        <v>0</v>
      </c>
      <c r="F313" s="277"/>
      <c r="G313" s="78"/>
      <c r="H313" s="78"/>
      <c r="I313" s="78"/>
      <c r="J313" s="78"/>
      <c r="K313" s="78"/>
      <c r="L313" s="78"/>
      <c r="M313" s="78"/>
      <c r="N313" s="78"/>
      <c r="O313" s="78"/>
      <c r="P313" s="78"/>
      <c r="Q313" s="78"/>
      <c r="R313" s="78"/>
      <c r="S313" s="78"/>
      <c r="T313" s="78"/>
      <c r="U313" s="78"/>
      <c r="V313" s="78"/>
      <c r="W313" s="78"/>
    </row>
    <row r="314" spans="1:23" ht="15" x14ac:dyDescent="0.25">
      <c r="A314" s="275" t="s">
        <v>925</v>
      </c>
      <c r="B314" s="276">
        <v>311</v>
      </c>
      <c r="C314" s="277">
        <v>0</v>
      </c>
      <c r="D314" s="277">
        <v>0</v>
      </c>
      <c r="E314" s="277">
        <v>0</v>
      </c>
      <c r="F314" s="277"/>
      <c r="G314" s="78">
        <v>0</v>
      </c>
      <c r="H314" s="78">
        <v>0</v>
      </c>
      <c r="I314" s="278"/>
      <c r="J314" s="78" t="s">
        <v>1297</v>
      </c>
      <c r="K314" s="78"/>
      <c r="L314" s="78"/>
      <c r="M314" s="78"/>
      <c r="N314" s="78"/>
      <c r="O314" s="78"/>
      <c r="P314" s="78"/>
      <c r="Q314" s="78"/>
      <c r="R314" s="78"/>
      <c r="S314" s="78"/>
      <c r="T314" s="78"/>
      <c r="U314" s="78"/>
      <c r="V314" s="78"/>
      <c r="W314" s="78"/>
    </row>
    <row r="315" spans="1:23" ht="15" x14ac:dyDescent="0.25">
      <c r="A315" s="275" t="s">
        <v>926</v>
      </c>
      <c r="B315" s="276">
        <v>1520</v>
      </c>
      <c r="C315" s="277">
        <v>0</v>
      </c>
      <c r="D315" s="277">
        <v>0</v>
      </c>
      <c r="E315" s="277">
        <v>0</v>
      </c>
      <c r="F315" s="277"/>
      <c r="G315" s="78"/>
      <c r="H315" s="78"/>
      <c r="I315" s="78"/>
      <c r="J315" s="78"/>
      <c r="K315" s="78"/>
      <c r="L315" s="78"/>
      <c r="M315" s="78"/>
      <c r="N315" s="78"/>
      <c r="O315" s="78"/>
      <c r="P315" s="78"/>
      <c r="Q315" s="78"/>
      <c r="R315" s="78"/>
      <c r="S315" s="78"/>
      <c r="T315" s="78"/>
      <c r="U315" s="78"/>
      <c r="V315" s="78"/>
      <c r="W315" s="78"/>
    </row>
    <row r="316" spans="1:23" ht="15" x14ac:dyDescent="0.25">
      <c r="A316" s="275" t="s">
        <v>930</v>
      </c>
      <c r="B316" s="276">
        <v>696</v>
      </c>
      <c r="C316" s="277">
        <v>237.6</v>
      </c>
      <c r="D316" s="277">
        <v>0</v>
      </c>
      <c r="E316" s="277">
        <v>20</v>
      </c>
      <c r="F316" s="277">
        <f>C316/E316</f>
        <v>11.879999999999999</v>
      </c>
      <c r="G316" s="78"/>
      <c r="H316" s="78"/>
      <c r="I316" s="278"/>
      <c r="J316" s="78"/>
      <c r="K316" s="78"/>
      <c r="L316" s="78"/>
      <c r="M316" s="78"/>
      <c r="N316" s="78"/>
      <c r="O316" s="78"/>
      <c r="P316" s="78"/>
      <c r="Q316" s="78"/>
      <c r="R316" s="78"/>
      <c r="S316" s="78"/>
      <c r="T316" s="78"/>
      <c r="U316" s="78"/>
      <c r="V316" s="78"/>
      <c r="W316" s="78"/>
    </row>
    <row r="317" spans="1:23" ht="15" x14ac:dyDescent="0.25">
      <c r="A317" s="275" t="s">
        <v>931</v>
      </c>
      <c r="B317" s="276">
        <v>924</v>
      </c>
      <c r="C317" s="277">
        <v>0</v>
      </c>
      <c r="D317" s="277">
        <v>0</v>
      </c>
      <c r="E317" s="277">
        <v>0</v>
      </c>
      <c r="F317" s="277"/>
      <c r="G317" s="78">
        <v>0</v>
      </c>
      <c r="H317" s="78">
        <v>0</v>
      </c>
      <c r="I317" s="278"/>
      <c r="J317" s="78" t="s">
        <v>1297</v>
      </c>
      <c r="K317" s="78"/>
      <c r="L317" s="78"/>
      <c r="M317" s="78"/>
      <c r="N317" s="78"/>
      <c r="O317" s="78"/>
      <c r="P317" s="78"/>
      <c r="Q317" s="78"/>
      <c r="R317" s="78"/>
      <c r="S317" s="78"/>
      <c r="T317" s="78"/>
      <c r="U317" s="78"/>
      <c r="V317" s="78"/>
      <c r="W317" s="78"/>
    </row>
    <row r="318" spans="1:23" ht="15" x14ac:dyDescent="0.25">
      <c r="A318" s="275" t="s">
        <v>933</v>
      </c>
      <c r="B318" s="276">
        <v>2023</v>
      </c>
      <c r="C318" s="277">
        <v>0</v>
      </c>
      <c r="D318" s="277">
        <v>0</v>
      </c>
      <c r="E318" s="277">
        <v>0</v>
      </c>
      <c r="F318" s="277"/>
      <c r="G318" s="78">
        <v>0</v>
      </c>
      <c r="H318" s="78">
        <v>0</v>
      </c>
      <c r="I318" s="278"/>
      <c r="J318" s="78" t="s">
        <v>1297</v>
      </c>
      <c r="K318" s="78"/>
      <c r="L318" s="78"/>
      <c r="M318" s="78"/>
      <c r="N318" s="78"/>
      <c r="O318" s="78"/>
      <c r="P318" s="78"/>
      <c r="Q318" s="78"/>
      <c r="R318" s="78"/>
      <c r="S318" s="78"/>
      <c r="T318" s="78"/>
      <c r="U318" s="78"/>
      <c r="V318" s="78"/>
      <c r="W318" s="78"/>
    </row>
    <row r="319" spans="1:23" ht="15" x14ac:dyDescent="0.25">
      <c r="A319" s="275" t="s">
        <v>936</v>
      </c>
      <c r="B319" s="276">
        <v>588</v>
      </c>
      <c r="C319" s="277">
        <v>0</v>
      </c>
      <c r="D319" s="277">
        <v>0</v>
      </c>
      <c r="E319" s="277">
        <v>0</v>
      </c>
      <c r="F319" s="277"/>
      <c r="G319" s="78">
        <v>0</v>
      </c>
      <c r="H319" s="78">
        <v>0</v>
      </c>
      <c r="I319" s="278"/>
      <c r="J319" s="78" t="s">
        <v>1295</v>
      </c>
      <c r="K319" s="78" t="s">
        <v>686</v>
      </c>
      <c r="L319" s="78"/>
      <c r="M319" s="78" t="s">
        <v>686</v>
      </c>
      <c r="N319" s="78" t="s">
        <v>687</v>
      </c>
      <c r="O319" s="78"/>
      <c r="P319" s="78">
        <v>0</v>
      </c>
      <c r="Q319" s="78"/>
      <c r="R319" s="78">
        <v>0</v>
      </c>
      <c r="S319" s="78"/>
      <c r="T319" s="78">
        <v>0</v>
      </c>
      <c r="U319" s="78"/>
      <c r="V319" s="78">
        <v>0</v>
      </c>
      <c r="W319" s="78"/>
    </row>
    <row r="320" spans="1:23" ht="15" x14ac:dyDescent="0.25">
      <c r="A320" s="275" t="s">
        <v>937</v>
      </c>
      <c r="B320" s="276">
        <v>575</v>
      </c>
      <c r="C320" s="277">
        <v>9840</v>
      </c>
      <c r="D320" s="277">
        <v>0</v>
      </c>
      <c r="E320" s="277">
        <v>228.84</v>
      </c>
      <c r="F320" s="277">
        <f>C320/E320</f>
        <v>42.999475616151024</v>
      </c>
      <c r="G320" s="78">
        <v>0</v>
      </c>
      <c r="H320" s="78">
        <v>0</v>
      </c>
      <c r="I320" s="278"/>
      <c r="J320" s="78" t="s">
        <v>707</v>
      </c>
      <c r="K320" s="78"/>
      <c r="L320" s="78"/>
      <c r="M320" s="78"/>
      <c r="N320" s="78"/>
      <c r="O320" s="78"/>
      <c r="P320" s="78">
        <v>0</v>
      </c>
      <c r="Q320" s="78"/>
      <c r="R320" s="78">
        <v>0</v>
      </c>
      <c r="S320" s="78"/>
      <c r="T320" s="78">
        <v>0</v>
      </c>
      <c r="U320" s="78"/>
      <c r="V320" s="78">
        <v>0</v>
      </c>
      <c r="W320" s="78"/>
    </row>
    <row r="321" spans="1:23" ht="15" x14ac:dyDescent="0.25">
      <c r="A321" s="275" t="s">
        <v>938</v>
      </c>
      <c r="B321" s="276">
        <v>1268</v>
      </c>
      <c r="C321" s="277">
        <v>0</v>
      </c>
      <c r="D321" s="277">
        <v>0</v>
      </c>
      <c r="E321" s="277">
        <v>0</v>
      </c>
      <c r="F321" s="277"/>
      <c r="G321" s="78"/>
      <c r="H321" s="78"/>
      <c r="I321" s="78"/>
      <c r="J321" s="78"/>
      <c r="K321" s="78"/>
      <c r="L321" s="78"/>
      <c r="M321" s="78"/>
      <c r="N321" s="78"/>
      <c r="O321" s="78"/>
      <c r="P321" s="78"/>
      <c r="Q321" s="78"/>
      <c r="R321" s="78"/>
      <c r="S321" s="78"/>
      <c r="T321" s="78"/>
      <c r="U321" s="78"/>
      <c r="V321" s="78"/>
      <c r="W321" s="78"/>
    </row>
    <row r="322" spans="1:23" ht="15" x14ac:dyDescent="0.25">
      <c r="A322" s="275" t="s">
        <v>939</v>
      </c>
      <c r="B322" s="276">
        <v>24661</v>
      </c>
      <c r="C322" s="277">
        <v>0</v>
      </c>
      <c r="D322" s="277">
        <v>0</v>
      </c>
      <c r="E322" s="277">
        <v>0</v>
      </c>
      <c r="F322" s="277"/>
      <c r="G322" s="78">
        <v>0</v>
      </c>
      <c r="H322" s="78">
        <v>0</v>
      </c>
      <c r="I322" s="278"/>
      <c r="J322" s="78" t="s">
        <v>1283</v>
      </c>
      <c r="K322" s="78" t="s">
        <v>687</v>
      </c>
      <c r="L322" s="78"/>
      <c r="M322" s="78" t="s">
        <v>686</v>
      </c>
      <c r="N322" s="78" t="s">
        <v>686</v>
      </c>
      <c r="O322" s="78"/>
      <c r="P322" s="78">
        <v>0</v>
      </c>
      <c r="Q322" s="78"/>
      <c r="R322" s="78">
        <v>0</v>
      </c>
      <c r="S322" s="78" t="s">
        <v>687</v>
      </c>
      <c r="T322" s="78">
        <v>100</v>
      </c>
      <c r="U322" s="78"/>
      <c r="V322" s="78">
        <v>0</v>
      </c>
      <c r="W322" s="78" t="s">
        <v>1289</v>
      </c>
    </row>
    <row r="323" spans="1:23" ht="15" x14ac:dyDescent="0.25">
      <c r="A323" s="275" t="s">
        <v>940</v>
      </c>
      <c r="B323" s="276">
        <v>409</v>
      </c>
      <c r="C323" s="277">
        <v>1370</v>
      </c>
      <c r="D323" s="277">
        <v>0</v>
      </c>
      <c r="E323" s="277">
        <v>0</v>
      </c>
      <c r="F323" s="277"/>
      <c r="G323" s="78"/>
      <c r="H323" s="78"/>
      <c r="I323" s="78"/>
      <c r="J323" s="78"/>
      <c r="K323" s="78"/>
      <c r="L323" s="78"/>
      <c r="M323" s="78"/>
      <c r="N323" s="78"/>
      <c r="O323" s="78"/>
      <c r="P323" s="78"/>
      <c r="Q323" s="78"/>
      <c r="R323" s="78"/>
      <c r="S323" s="78"/>
      <c r="T323" s="78"/>
      <c r="U323" s="78"/>
      <c r="V323" s="78"/>
      <c r="W323" s="78"/>
    </row>
    <row r="324" spans="1:23" ht="15" x14ac:dyDescent="0.25">
      <c r="A324" s="275" t="s">
        <v>941</v>
      </c>
      <c r="B324" s="276">
        <v>15176</v>
      </c>
      <c r="C324" s="277">
        <v>0</v>
      </c>
      <c r="D324" s="277">
        <v>0</v>
      </c>
      <c r="E324" s="277">
        <v>0</v>
      </c>
      <c r="F324" s="277"/>
      <c r="G324" s="78">
        <v>0</v>
      </c>
      <c r="H324" s="78">
        <v>0</v>
      </c>
      <c r="I324" s="278"/>
      <c r="J324" s="78" t="s">
        <v>1283</v>
      </c>
      <c r="K324" s="78" t="s">
        <v>687</v>
      </c>
      <c r="L324" s="78"/>
      <c r="M324" s="78" t="s">
        <v>687</v>
      </c>
      <c r="N324" s="78" t="s">
        <v>687</v>
      </c>
      <c r="O324" s="78"/>
      <c r="P324" s="78">
        <v>0</v>
      </c>
      <c r="Q324" s="78"/>
      <c r="R324" s="78">
        <v>0</v>
      </c>
      <c r="S324" s="78" t="s">
        <v>687</v>
      </c>
      <c r="T324" s="78">
        <v>100</v>
      </c>
      <c r="U324" s="78"/>
      <c r="V324" s="78">
        <v>0</v>
      </c>
      <c r="W324" s="78"/>
    </row>
    <row r="325" spans="1:23" ht="15" x14ac:dyDescent="0.25">
      <c r="A325" s="275" t="s">
        <v>942</v>
      </c>
      <c r="B325" s="276">
        <v>560</v>
      </c>
      <c r="C325" s="277">
        <v>0</v>
      </c>
      <c r="D325" s="277">
        <v>0</v>
      </c>
      <c r="E325" s="277">
        <v>0</v>
      </c>
      <c r="F325" s="277"/>
      <c r="G325" s="78">
        <v>0</v>
      </c>
      <c r="H325" s="78">
        <v>0</v>
      </c>
      <c r="I325" s="278"/>
      <c r="J325" s="78" t="s">
        <v>1297</v>
      </c>
      <c r="K325" s="78"/>
      <c r="L325" s="78"/>
      <c r="M325" s="78"/>
      <c r="N325" s="78"/>
      <c r="O325" s="78"/>
      <c r="P325" s="78"/>
      <c r="Q325" s="78"/>
      <c r="R325" s="78"/>
      <c r="S325" s="78"/>
      <c r="T325" s="78"/>
      <c r="U325" s="78"/>
      <c r="V325" s="78"/>
      <c r="W325" s="78"/>
    </row>
    <row r="326" spans="1:23" ht="15" x14ac:dyDescent="0.25">
      <c r="A326" s="275" t="s">
        <v>945</v>
      </c>
      <c r="B326" s="276">
        <v>112</v>
      </c>
      <c r="C326" s="277">
        <v>0</v>
      </c>
      <c r="D326" s="277">
        <v>0</v>
      </c>
      <c r="E326" s="277">
        <v>0</v>
      </c>
      <c r="F326" s="277"/>
      <c r="G326" s="78">
        <v>0</v>
      </c>
      <c r="H326" s="78">
        <v>0</v>
      </c>
      <c r="I326" s="278"/>
      <c r="J326" s="78" t="s">
        <v>1297</v>
      </c>
      <c r="K326" s="78"/>
      <c r="L326" s="78"/>
      <c r="M326" s="78"/>
      <c r="N326" s="78"/>
      <c r="O326" s="78"/>
      <c r="P326" s="78"/>
      <c r="Q326" s="78"/>
      <c r="R326" s="78"/>
      <c r="S326" s="78"/>
      <c r="T326" s="78"/>
      <c r="U326" s="78"/>
      <c r="V326" s="78"/>
      <c r="W326" s="78"/>
    </row>
    <row r="327" spans="1:23" ht="15" x14ac:dyDescent="0.25">
      <c r="A327" s="275" t="s">
        <v>198</v>
      </c>
      <c r="B327" s="276">
        <v>513</v>
      </c>
      <c r="C327" s="277">
        <v>0</v>
      </c>
      <c r="D327" s="277">
        <v>0</v>
      </c>
      <c r="E327" s="277">
        <v>0</v>
      </c>
      <c r="F327" s="277"/>
      <c r="G327" s="78">
        <v>0</v>
      </c>
      <c r="H327" s="78">
        <v>0</v>
      </c>
      <c r="I327" s="278"/>
      <c r="J327" s="78" t="s">
        <v>1283</v>
      </c>
      <c r="K327" s="78"/>
      <c r="L327" s="78"/>
      <c r="M327" s="78" t="s">
        <v>687</v>
      </c>
      <c r="N327" s="78"/>
      <c r="O327" s="78" t="s">
        <v>687</v>
      </c>
      <c r="P327" s="78">
        <v>100</v>
      </c>
      <c r="Q327" s="78"/>
      <c r="R327" s="78">
        <v>0</v>
      </c>
      <c r="S327" s="78"/>
      <c r="T327" s="78">
        <v>0</v>
      </c>
      <c r="U327" s="78"/>
      <c r="V327" s="78">
        <v>0</v>
      </c>
      <c r="W327" s="78" t="s">
        <v>1284</v>
      </c>
    </row>
    <row r="328" spans="1:23" ht="15" x14ac:dyDescent="0.25">
      <c r="A328" s="275" t="s">
        <v>947</v>
      </c>
      <c r="B328" s="276">
        <v>70145</v>
      </c>
      <c r="C328" s="277">
        <v>0</v>
      </c>
      <c r="D328" s="277">
        <v>0</v>
      </c>
      <c r="E328" s="277">
        <v>0</v>
      </c>
      <c r="F328" s="277"/>
      <c r="G328" s="78">
        <v>0</v>
      </c>
      <c r="H328" s="78">
        <v>0</v>
      </c>
      <c r="I328" s="278"/>
      <c r="J328" s="78" t="s">
        <v>1283</v>
      </c>
      <c r="K328" s="78" t="s">
        <v>686</v>
      </c>
      <c r="L328" s="78" t="s">
        <v>686</v>
      </c>
      <c r="M328" s="78" t="s">
        <v>686</v>
      </c>
      <c r="N328" s="78" t="s">
        <v>686</v>
      </c>
      <c r="O328" s="78"/>
      <c r="P328" s="78">
        <v>0</v>
      </c>
      <c r="Q328" s="78"/>
      <c r="R328" s="78">
        <v>0</v>
      </c>
      <c r="S328" s="78" t="s">
        <v>687</v>
      </c>
      <c r="T328" s="78">
        <v>100</v>
      </c>
      <c r="U328" s="78"/>
      <c r="V328" s="78">
        <v>0</v>
      </c>
      <c r="W328" s="78"/>
    </row>
    <row r="329" spans="1:23" ht="15" x14ac:dyDescent="0.25">
      <c r="A329" s="275" t="s">
        <v>949</v>
      </c>
      <c r="B329" s="276">
        <v>491</v>
      </c>
      <c r="C329" s="277">
        <v>2600</v>
      </c>
      <c r="D329" s="277">
        <v>0</v>
      </c>
      <c r="E329" s="277">
        <v>130</v>
      </c>
      <c r="F329" s="277">
        <f>C329/E329</f>
        <v>20</v>
      </c>
      <c r="G329" s="78"/>
      <c r="H329" s="78"/>
      <c r="I329" s="278"/>
      <c r="J329" s="78"/>
      <c r="K329" s="78"/>
      <c r="L329" s="78"/>
      <c r="M329" s="78"/>
      <c r="N329" s="78"/>
      <c r="O329" s="78"/>
      <c r="P329" s="78"/>
      <c r="Q329" s="78"/>
      <c r="R329" s="78"/>
      <c r="S329" s="78"/>
      <c r="T329" s="78"/>
      <c r="U329" s="78"/>
      <c r="V329" s="78"/>
      <c r="W329" s="78"/>
    </row>
    <row r="330" spans="1:23" ht="15" x14ac:dyDescent="0.25">
      <c r="A330" s="275" t="s">
        <v>950</v>
      </c>
      <c r="B330" s="276">
        <v>1611</v>
      </c>
      <c r="C330" s="277">
        <v>0</v>
      </c>
      <c r="D330" s="277">
        <v>0</v>
      </c>
      <c r="E330" s="277">
        <v>0</v>
      </c>
      <c r="F330" s="277"/>
      <c r="G330" s="78"/>
      <c r="H330" s="78"/>
      <c r="I330" s="78"/>
      <c r="J330" s="78"/>
      <c r="K330" s="78"/>
      <c r="L330" s="78"/>
      <c r="M330" s="78"/>
      <c r="N330" s="78"/>
      <c r="O330" s="78"/>
      <c r="P330" s="78"/>
      <c r="Q330" s="78"/>
      <c r="R330" s="78"/>
      <c r="S330" s="78"/>
      <c r="T330" s="78"/>
      <c r="U330" s="78"/>
      <c r="V330" s="78"/>
      <c r="W330" s="78"/>
    </row>
    <row r="331" spans="1:23" ht="15" x14ac:dyDescent="0.25">
      <c r="A331" s="275" t="s">
        <v>951</v>
      </c>
      <c r="B331" s="276">
        <v>2285</v>
      </c>
      <c r="C331" s="277">
        <v>0</v>
      </c>
      <c r="D331" s="277">
        <v>0</v>
      </c>
      <c r="E331" s="277">
        <v>0</v>
      </c>
      <c r="F331" s="277"/>
      <c r="G331" s="78"/>
      <c r="H331" s="78"/>
      <c r="I331" s="78"/>
      <c r="J331" s="78"/>
      <c r="K331" s="78"/>
      <c r="L331" s="78"/>
      <c r="M331" s="78"/>
      <c r="N331" s="78"/>
      <c r="O331" s="78"/>
      <c r="P331" s="78"/>
      <c r="Q331" s="78"/>
      <c r="R331" s="78"/>
      <c r="S331" s="78"/>
      <c r="T331" s="78"/>
      <c r="U331" s="78"/>
      <c r="V331" s="78"/>
      <c r="W331" s="78"/>
    </row>
    <row r="332" spans="1:23" ht="15" x14ac:dyDescent="0.25">
      <c r="A332" s="275" t="s">
        <v>953</v>
      </c>
      <c r="B332" s="276">
        <v>251</v>
      </c>
      <c r="C332" s="277">
        <v>0</v>
      </c>
      <c r="D332" s="277">
        <v>0</v>
      </c>
      <c r="E332" s="277">
        <v>0</v>
      </c>
      <c r="F332" s="277"/>
      <c r="G332" s="78">
        <v>0</v>
      </c>
      <c r="H332" s="78">
        <v>0</v>
      </c>
      <c r="I332" s="278"/>
      <c r="J332" s="78" t="s">
        <v>1297</v>
      </c>
      <c r="K332" s="78"/>
      <c r="L332" s="78"/>
      <c r="M332" s="78"/>
      <c r="N332" s="78"/>
      <c r="O332" s="78"/>
      <c r="P332" s="78"/>
      <c r="Q332" s="78"/>
      <c r="R332" s="78"/>
      <c r="S332" s="78"/>
      <c r="T332" s="78"/>
      <c r="U332" s="78"/>
      <c r="V332" s="78"/>
      <c r="W332" s="78"/>
    </row>
    <row r="333" spans="1:23" ht="15" x14ac:dyDescent="0.25">
      <c r="A333" s="275" t="s">
        <v>954</v>
      </c>
      <c r="B333" s="276">
        <v>855</v>
      </c>
      <c r="C333" s="277">
        <v>1427</v>
      </c>
      <c r="D333" s="277">
        <v>0</v>
      </c>
      <c r="E333" s="277">
        <v>0</v>
      </c>
      <c r="F333" s="277"/>
      <c r="G333" s="78"/>
      <c r="H333" s="78"/>
      <c r="I333" s="78"/>
      <c r="J333" s="78"/>
      <c r="K333" s="78"/>
      <c r="L333" s="78"/>
      <c r="M333" s="78"/>
      <c r="N333" s="78"/>
      <c r="O333" s="78"/>
      <c r="P333" s="78"/>
      <c r="Q333" s="78"/>
      <c r="R333" s="78"/>
      <c r="S333" s="78"/>
      <c r="T333" s="78"/>
      <c r="U333" s="78"/>
      <c r="V333" s="78"/>
      <c r="W333" s="78"/>
    </row>
    <row r="334" spans="1:23" ht="15" x14ac:dyDescent="0.25">
      <c r="A334" s="275" t="s">
        <v>955</v>
      </c>
      <c r="B334" s="276">
        <v>1339</v>
      </c>
      <c r="C334" s="277">
        <v>0</v>
      </c>
      <c r="D334" s="277">
        <v>0</v>
      </c>
      <c r="E334" s="277">
        <v>0</v>
      </c>
      <c r="F334" s="277"/>
      <c r="G334" s="78"/>
      <c r="H334" s="78"/>
      <c r="I334" s="78"/>
      <c r="J334" s="78"/>
      <c r="K334" s="78"/>
      <c r="L334" s="78"/>
      <c r="M334" s="78"/>
      <c r="N334" s="78"/>
      <c r="O334" s="78"/>
      <c r="P334" s="78"/>
      <c r="Q334" s="78"/>
      <c r="R334" s="78"/>
      <c r="S334" s="78"/>
      <c r="T334" s="78"/>
      <c r="U334" s="78"/>
      <c r="V334" s="78"/>
      <c r="W334" s="78"/>
    </row>
    <row r="335" spans="1:23" ht="15" x14ac:dyDescent="0.25">
      <c r="A335" s="275" t="s">
        <v>959</v>
      </c>
      <c r="B335" s="276">
        <v>10296</v>
      </c>
      <c r="C335" s="277">
        <v>0</v>
      </c>
      <c r="D335" s="277">
        <v>0</v>
      </c>
      <c r="E335" s="277">
        <v>0</v>
      </c>
      <c r="F335" s="277"/>
      <c r="G335" s="78">
        <v>0</v>
      </c>
      <c r="H335" s="78">
        <v>0</v>
      </c>
      <c r="I335" s="278"/>
      <c r="J335" s="78" t="s">
        <v>1283</v>
      </c>
      <c r="K335" s="78" t="s">
        <v>687</v>
      </c>
      <c r="L335" s="78" t="s">
        <v>686</v>
      </c>
      <c r="M335" s="78" t="s">
        <v>686</v>
      </c>
      <c r="N335" s="78" t="s">
        <v>686</v>
      </c>
      <c r="O335" s="78"/>
      <c r="P335" s="78">
        <v>0</v>
      </c>
      <c r="Q335" s="78" t="s">
        <v>687</v>
      </c>
      <c r="R335" s="78">
        <v>90</v>
      </c>
      <c r="S335" s="78" t="s">
        <v>687</v>
      </c>
      <c r="T335" s="78">
        <v>10</v>
      </c>
      <c r="U335" s="78"/>
      <c r="V335" s="78">
        <v>0</v>
      </c>
      <c r="W335" s="78" t="s">
        <v>1291</v>
      </c>
    </row>
    <row r="336" spans="1:23" ht="15" x14ac:dyDescent="0.25">
      <c r="A336" s="275" t="s">
        <v>961</v>
      </c>
      <c r="B336" s="276">
        <v>681</v>
      </c>
      <c r="C336" s="277">
        <v>0</v>
      </c>
      <c r="D336" s="277">
        <v>0</v>
      </c>
      <c r="E336" s="277">
        <v>0</v>
      </c>
      <c r="F336" s="277"/>
      <c r="G336" s="78"/>
      <c r="H336" s="78"/>
      <c r="I336" s="78"/>
      <c r="J336" s="78"/>
      <c r="K336" s="78"/>
      <c r="L336" s="78"/>
      <c r="M336" s="78"/>
      <c r="N336" s="78"/>
      <c r="O336" s="78"/>
      <c r="P336" s="78"/>
      <c r="Q336" s="78"/>
      <c r="R336" s="78"/>
      <c r="S336" s="78"/>
      <c r="T336" s="78"/>
      <c r="U336" s="78"/>
      <c r="V336" s="78"/>
      <c r="W336" s="78"/>
    </row>
    <row r="337" spans="1:23" ht="15" x14ac:dyDescent="0.25">
      <c r="A337" s="275" t="s">
        <v>963</v>
      </c>
      <c r="B337" s="276">
        <v>467</v>
      </c>
      <c r="C337" s="277">
        <v>0</v>
      </c>
      <c r="D337" s="277">
        <v>0</v>
      </c>
      <c r="E337" s="277">
        <v>0</v>
      </c>
      <c r="F337" s="277"/>
      <c r="G337" s="78">
        <v>0</v>
      </c>
      <c r="H337" s="78">
        <v>0</v>
      </c>
      <c r="I337" s="278"/>
      <c r="J337" s="78" t="s">
        <v>1297</v>
      </c>
      <c r="K337" s="78"/>
      <c r="L337" s="78"/>
      <c r="M337" s="78"/>
      <c r="N337" s="78"/>
      <c r="O337" s="78"/>
      <c r="P337" s="78"/>
      <c r="Q337" s="78"/>
      <c r="R337" s="78"/>
      <c r="S337" s="78"/>
      <c r="T337" s="78"/>
      <c r="U337" s="78"/>
      <c r="V337" s="78"/>
      <c r="W337" s="78"/>
    </row>
    <row r="338" spans="1:23" ht="15" x14ac:dyDescent="0.25">
      <c r="A338" s="275" t="s">
        <v>965</v>
      </c>
      <c r="B338" s="276">
        <v>11401</v>
      </c>
      <c r="C338" s="277">
        <v>8765</v>
      </c>
      <c r="D338" s="277">
        <v>0</v>
      </c>
      <c r="E338" s="277">
        <v>50.7</v>
      </c>
      <c r="F338" s="277">
        <f>C338/E338</f>
        <v>172.87968441814596</v>
      </c>
      <c r="G338" s="78"/>
      <c r="H338" s="78"/>
      <c r="I338" s="278"/>
      <c r="J338" s="78"/>
      <c r="K338" s="78"/>
      <c r="L338" s="78"/>
      <c r="M338" s="78"/>
      <c r="N338" s="78"/>
      <c r="O338" s="78"/>
      <c r="P338" s="78"/>
      <c r="Q338" s="78"/>
      <c r="R338" s="78"/>
      <c r="S338" s="78"/>
      <c r="T338" s="78"/>
      <c r="U338" s="78"/>
      <c r="V338" s="78"/>
      <c r="W338" s="78"/>
    </row>
    <row r="339" spans="1:23" ht="15" x14ac:dyDescent="0.25">
      <c r="A339" s="275" t="s">
        <v>966</v>
      </c>
      <c r="B339" s="276">
        <v>2012</v>
      </c>
      <c r="C339" s="277">
        <v>0</v>
      </c>
      <c r="D339" s="277">
        <v>0</v>
      </c>
      <c r="E339" s="277">
        <v>0</v>
      </c>
      <c r="F339" s="277"/>
      <c r="G339" s="78"/>
      <c r="H339" s="78"/>
      <c r="I339" s="78"/>
      <c r="J339" s="78"/>
      <c r="K339" s="78"/>
      <c r="L339" s="78"/>
      <c r="M339" s="78"/>
      <c r="N339" s="78"/>
      <c r="O339" s="78"/>
      <c r="P339" s="78"/>
      <c r="Q339" s="78"/>
      <c r="R339" s="78"/>
      <c r="S339" s="78"/>
      <c r="T339" s="78"/>
      <c r="U339" s="78"/>
      <c r="V339" s="78"/>
      <c r="W339" s="78"/>
    </row>
    <row r="340" spans="1:23" ht="15" x14ac:dyDescent="0.25">
      <c r="A340" s="275" t="s">
        <v>968</v>
      </c>
      <c r="B340" s="276">
        <v>1192</v>
      </c>
      <c r="C340" s="277">
        <v>0</v>
      </c>
      <c r="D340" s="277">
        <v>0</v>
      </c>
      <c r="E340" s="277">
        <v>0</v>
      </c>
      <c r="F340" s="277"/>
      <c r="G340" s="78">
        <v>0</v>
      </c>
      <c r="H340" s="78">
        <v>0</v>
      </c>
      <c r="I340" s="278"/>
      <c r="J340" s="78" t="s">
        <v>1297</v>
      </c>
      <c r="K340" s="78"/>
      <c r="L340" s="78"/>
      <c r="M340" s="78"/>
      <c r="N340" s="78"/>
      <c r="O340" s="78"/>
      <c r="P340" s="78"/>
      <c r="Q340" s="78"/>
      <c r="R340" s="78"/>
      <c r="S340" s="78"/>
      <c r="T340" s="78"/>
      <c r="U340" s="78"/>
      <c r="V340" s="78"/>
      <c r="W340" s="78"/>
    </row>
    <row r="341" spans="1:23" ht="15" x14ac:dyDescent="0.25">
      <c r="A341" s="275" t="s">
        <v>969</v>
      </c>
      <c r="B341" s="276">
        <v>3422</v>
      </c>
      <c r="C341" s="277">
        <v>0</v>
      </c>
      <c r="D341" s="277">
        <v>0</v>
      </c>
      <c r="E341" s="277">
        <v>0</v>
      </c>
      <c r="F341" s="277"/>
      <c r="G341" s="78">
        <v>0</v>
      </c>
      <c r="H341" s="78">
        <v>0</v>
      </c>
      <c r="I341" s="278"/>
      <c r="J341" s="78" t="s">
        <v>1283</v>
      </c>
      <c r="K341" s="78" t="s">
        <v>686</v>
      </c>
      <c r="L341" s="78" t="s">
        <v>686</v>
      </c>
      <c r="M341" s="78" t="s">
        <v>686</v>
      </c>
      <c r="N341" s="78" t="s">
        <v>687</v>
      </c>
      <c r="O341" s="78"/>
      <c r="P341" s="78">
        <v>0</v>
      </c>
      <c r="Q341" s="78"/>
      <c r="R341" s="78">
        <v>0</v>
      </c>
      <c r="S341" s="78" t="s">
        <v>687</v>
      </c>
      <c r="T341" s="78">
        <v>100</v>
      </c>
      <c r="U341" s="78"/>
      <c r="V341" s="78">
        <v>0</v>
      </c>
      <c r="W341" s="78" t="s">
        <v>1299</v>
      </c>
    </row>
    <row r="342" spans="1:23" ht="15" x14ac:dyDescent="0.25">
      <c r="A342" s="275" t="s">
        <v>970</v>
      </c>
      <c r="B342" s="276">
        <v>45</v>
      </c>
      <c r="C342" s="277">
        <v>0</v>
      </c>
      <c r="D342" s="277">
        <v>0</v>
      </c>
      <c r="E342" s="277">
        <v>0</v>
      </c>
      <c r="F342" s="277"/>
      <c r="G342" s="78"/>
      <c r="H342" s="78"/>
      <c r="I342" s="78"/>
      <c r="J342" s="78"/>
      <c r="K342" s="78"/>
      <c r="L342" s="78"/>
      <c r="M342" s="78"/>
      <c r="N342" s="78"/>
      <c r="O342" s="78"/>
      <c r="P342" s="78"/>
      <c r="Q342" s="78"/>
      <c r="R342" s="78"/>
      <c r="S342" s="78"/>
      <c r="T342" s="78"/>
      <c r="U342" s="78"/>
      <c r="V342" s="78"/>
      <c r="W342" s="78"/>
    </row>
    <row r="343" spans="1:23" ht="15" x14ac:dyDescent="0.25">
      <c r="A343" s="275" t="s">
        <v>973</v>
      </c>
      <c r="B343" s="276">
        <v>158</v>
      </c>
      <c r="C343" s="277">
        <v>0</v>
      </c>
      <c r="D343" s="277">
        <v>0</v>
      </c>
      <c r="E343" s="277">
        <v>0</v>
      </c>
      <c r="F343" s="277"/>
      <c r="G343" s="78">
        <v>0</v>
      </c>
      <c r="H343" s="78">
        <v>0</v>
      </c>
      <c r="I343" s="278"/>
      <c r="J343" s="78" t="s">
        <v>1297</v>
      </c>
      <c r="K343" s="78"/>
      <c r="L343" s="78"/>
      <c r="M343" s="78"/>
      <c r="N343" s="78"/>
      <c r="O343" s="78"/>
      <c r="P343" s="78"/>
      <c r="Q343" s="78"/>
      <c r="R343" s="78"/>
      <c r="S343" s="78"/>
      <c r="T343" s="78"/>
      <c r="U343" s="78"/>
      <c r="V343" s="78"/>
      <c r="W343" s="78"/>
    </row>
    <row r="344" spans="1:23" ht="15" x14ac:dyDescent="0.25">
      <c r="A344" s="275" t="s">
        <v>974</v>
      </c>
      <c r="B344" s="276">
        <v>122</v>
      </c>
      <c r="C344" s="277">
        <v>0</v>
      </c>
      <c r="D344" s="277">
        <v>0</v>
      </c>
      <c r="E344" s="277">
        <v>0</v>
      </c>
      <c r="F344" s="277"/>
      <c r="G344" s="78"/>
      <c r="H344" s="78"/>
      <c r="I344" s="78"/>
      <c r="J344" s="78"/>
      <c r="K344" s="78"/>
      <c r="L344" s="78"/>
      <c r="M344" s="78"/>
      <c r="N344" s="78"/>
      <c r="O344" s="78"/>
      <c r="P344" s="78"/>
      <c r="Q344" s="78"/>
      <c r="R344" s="78"/>
      <c r="S344" s="78"/>
      <c r="T344" s="78"/>
      <c r="U344" s="78"/>
      <c r="V344" s="78"/>
      <c r="W344" s="78"/>
    </row>
    <row r="345" spans="1:23" ht="15" x14ac:dyDescent="0.25">
      <c r="A345" s="275" t="s">
        <v>975</v>
      </c>
      <c r="B345" s="276">
        <v>488</v>
      </c>
      <c r="C345" s="277">
        <v>0</v>
      </c>
      <c r="D345" s="277">
        <v>0</v>
      </c>
      <c r="E345" s="277">
        <v>0</v>
      </c>
      <c r="F345" s="277"/>
      <c r="G345" s="78"/>
      <c r="H345" s="78"/>
      <c r="I345" s="78"/>
      <c r="J345" s="78"/>
      <c r="K345" s="78"/>
      <c r="L345" s="78"/>
      <c r="M345" s="78"/>
      <c r="N345" s="78"/>
      <c r="O345" s="78"/>
      <c r="P345" s="78"/>
      <c r="Q345" s="78"/>
      <c r="R345" s="78"/>
      <c r="S345" s="78"/>
      <c r="T345" s="78"/>
      <c r="U345" s="78"/>
      <c r="V345" s="78"/>
      <c r="W345" s="78"/>
    </row>
    <row r="346" spans="1:23" ht="15" x14ac:dyDescent="0.25">
      <c r="A346" s="275" t="s">
        <v>978</v>
      </c>
      <c r="B346" s="276">
        <v>606</v>
      </c>
      <c r="C346" s="277">
        <v>0</v>
      </c>
      <c r="D346" s="277">
        <v>0</v>
      </c>
      <c r="E346" s="277">
        <v>0</v>
      </c>
      <c r="F346" s="277"/>
      <c r="G346" s="78">
        <v>0</v>
      </c>
      <c r="H346" s="78">
        <v>0</v>
      </c>
      <c r="I346" s="278"/>
      <c r="J346" s="78" t="s">
        <v>1297</v>
      </c>
      <c r="K346" s="78"/>
      <c r="L346" s="78"/>
      <c r="M346" s="78"/>
      <c r="N346" s="78"/>
      <c r="O346" s="78"/>
      <c r="P346" s="78"/>
      <c r="Q346" s="78"/>
      <c r="R346" s="78"/>
      <c r="S346" s="78"/>
      <c r="T346" s="78"/>
      <c r="U346" s="78"/>
      <c r="V346" s="78"/>
      <c r="W346" s="78"/>
    </row>
    <row r="347" spans="1:23" ht="15" x14ac:dyDescent="0.25">
      <c r="A347" s="275" t="s">
        <v>979</v>
      </c>
      <c r="B347" s="276">
        <v>60</v>
      </c>
      <c r="C347" s="277">
        <v>0</v>
      </c>
      <c r="D347" s="277">
        <v>0</v>
      </c>
      <c r="E347" s="277">
        <v>0</v>
      </c>
      <c r="F347" s="277"/>
      <c r="G347" s="78"/>
      <c r="H347" s="78"/>
      <c r="I347" s="78"/>
      <c r="J347" s="78"/>
      <c r="K347" s="78"/>
      <c r="L347" s="78"/>
      <c r="M347" s="78"/>
      <c r="N347" s="78"/>
      <c r="O347" s="78"/>
      <c r="P347" s="78"/>
      <c r="Q347" s="78"/>
      <c r="R347" s="78"/>
      <c r="S347" s="78"/>
      <c r="T347" s="78"/>
      <c r="U347" s="78"/>
      <c r="V347" s="78"/>
      <c r="W347" s="78"/>
    </row>
    <row r="348" spans="1:23" ht="15" x14ac:dyDescent="0.25">
      <c r="A348" s="275" t="s">
        <v>202</v>
      </c>
      <c r="B348" s="276">
        <v>18228</v>
      </c>
      <c r="C348" s="277">
        <v>0</v>
      </c>
      <c r="D348" s="277">
        <v>0</v>
      </c>
      <c r="E348" s="277">
        <v>0</v>
      </c>
      <c r="F348" s="277"/>
      <c r="G348" s="78">
        <v>2671</v>
      </c>
      <c r="H348" s="78">
        <v>0</v>
      </c>
      <c r="I348" s="278"/>
      <c r="J348" s="78" t="s">
        <v>1283</v>
      </c>
      <c r="K348" s="78" t="s">
        <v>687</v>
      </c>
      <c r="L348" s="78"/>
      <c r="M348" s="78" t="s">
        <v>687</v>
      </c>
      <c r="N348" s="78"/>
      <c r="O348" s="78" t="s">
        <v>687</v>
      </c>
      <c r="P348" s="78">
        <v>40</v>
      </c>
      <c r="Q348" s="78" t="s">
        <v>687</v>
      </c>
      <c r="R348" s="78">
        <v>10</v>
      </c>
      <c r="S348" s="78" t="s">
        <v>687</v>
      </c>
      <c r="T348" s="78">
        <v>50</v>
      </c>
      <c r="U348" s="78"/>
      <c r="V348" s="78">
        <v>0</v>
      </c>
      <c r="W348" s="78" t="s">
        <v>1284</v>
      </c>
    </row>
    <row r="349" spans="1:23" ht="15" x14ac:dyDescent="0.25">
      <c r="A349" s="275" t="s">
        <v>981</v>
      </c>
      <c r="B349" s="276">
        <v>549</v>
      </c>
      <c r="C349" s="277">
        <v>0</v>
      </c>
      <c r="D349" s="277">
        <v>0</v>
      </c>
      <c r="E349" s="277">
        <v>0</v>
      </c>
      <c r="F349" s="277"/>
      <c r="G349" s="78">
        <v>0</v>
      </c>
      <c r="H349" s="78">
        <v>0</v>
      </c>
      <c r="I349" s="278"/>
      <c r="J349" s="78" t="s">
        <v>1297</v>
      </c>
      <c r="K349" s="78"/>
      <c r="L349" s="78"/>
      <c r="M349" s="78"/>
      <c r="N349" s="78"/>
      <c r="O349" s="78"/>
      <c r="P349" s="78"/>
      <c r="Q349" s="78"/>
      <c r="R349" s="78"/>
      <c r="S349" s="78"/>
      <c r="T349" s="78"/>
      <c r="U349" s="78"/>
      <c r="V349" s="78"/>
      <c r="W349" s="78"/>
    </row>
    <row r="350" spans="1:23" ht="15" x14ac:dyDescent="0.25">
      <c r="A350" s="275" t="s">
        <v>982</v>
      </c>
      <c r="B350" s="276">
        <v>12639</v>
      </c>
      <c r="C350" s="277">
        <v>0</v>
      </c>
      <c r="D350" s="277">
        <v>0</v>
      </c>
      <c r="E350" s="277">
        <v>0</v>
      </c>
      <c r="F350" s="277"/>
      <c r="G350" s="78"/>
      <c r="H350" s="78"/>
      <c r="I350" s="78"/>
      <c r="J350" s="78"/>
      <c r="K350" s="78"/>
      <c r="L350" s="78"/>
      <c r="M350" s="78"/>
      <c r="N350" s="78"/>
      <c r="O350" s="78"/>
      <c r="P350" s="78"/>
      <c r="Q350" s="78"/>
      <c r="R350" s="78"/>
      <c r="S350" s="78"/>
      <c r="T350" s="78"/>
      <c r="U350" s="78"/>
      <c r="V350" s="78"/>
      <c r="W350" s="78"/>
    </row>
    <row r="351" spans="1:23" ht="15" x14ac:dyDescent="0.25">
      <c r="A351" s="275" t="s">
        <v>984</v>
      </c>
      <c r="B351" s="276">
        <v>2656</v>
      </c>
      <c r="C351" s="277">
        <v>0</v>
      </c>
      <c r="D351" s="277">
        <v>0</v>
      </c>
      <c r="E351" s="277">
        <v>0</v>
      </c>
      <c r="F351" s="277"/>
      <c r="G351" s="78"/>
      <c r="H351" s="78"/>
      <c r="I351" s="78"/>
      <c r="J351" s="78"/>
      <c r="K351" s="78"/>
      <c r="L351" s="78"/>
      <c r="M351" s="78"/>
      <c r="N351" s="78"/>
      <c r="O351" s="78"/>
      <c r="P351" s="78"/>
      <c r="Q351" s="78"/>
      <c r="R351" s="78"/>
      <c r="S351" s="78"/>
      <c r="T351" s="78"/>
      <c r="U351" s="78"/>
      <c r="V351" s="78"/>
      <c r="W351" s="78"/>
    </row>
    <row r="352" spans="1:23" ht="15" x14ac:dyDescent="0.25">
      <c r="A352" s="275" t="s">
        <v>985</v>
      </c>
      <c r="B352" s="276">
        <v>536</v>
      </c>
      <c r="C352" s="277">
        <v>0</v>
      </c>
      <c r="D352" s="277">
        <v>0</v>
      </c>
      <c r="E352" s="277">
        <v>0</v>
      </c>
      <c r="F352" s="277"/>
      <c r="G352" s="78"/>
      <c r="H352" s="78"/>
      <c r="I352" s="78"/>
      <c r="J352" s="78"/>
      <c r="K352" s="78"/>
      <c r="L352" s="78"/>
      <c r="M352" s="78"/>
      <c r="N352" s="78"/>
      <c r="O352" s="78"/>
      <c r="P352" s="78"/>
      <c r="Q352" s="78"/>
      <c r="R352" s="78"/>
      <c r="S352" s="78"/>
      <c r="T352" s="78"/>
      <c r="U352" s="78"/>
      <c r="V352" s="78"/>
      <c r="W352" s="78"/>
    </row>
    <row r="353" spans="1:23" ht="15" x14ac:dyDescent="0.25">
      <c r="A353" s="275" t="s">
        <v>986</v>
      </c>
      <c r="B353" s="276">
        <v>3194</v>
      </c>
      <c r="C353" s="277">
        <v>9100</v>
      </c>
      <c r="D353" s="277">
        <v>0</v>
      </c>
      <c r="E353" s="277">
        <v>37.049999999999997</v>
      </c>
      <c r="F353" s="277">
        <f>C353/E353</f>
        <v>245.61403508771932</v>
      </c>
      <c r="G353" s="78"/>
      <c r="H353" s="78"/>
      <c r="I353" s="278"/>
      <c r="J353" s="78"/>
      <c r="K353" s="78"/>
      <c r="L353" s="78"/>
      <c r="M353" s="78"/>
      <c r="N353" s="78"/>
      <c r="O353" s="78"/>
      <c r="P353" s="78"/>
      <c r="Q353" s="78"/>
      <c r="R353" s="78"/>
      <c r="S353" s="78"/>
      <c r="T353" s="78"/>
      <c r="U353" s="78"/>
      <c r="V353" s="78"/>
      <c r="W353" s="78"/>
    </row>
    <row r="354" spans="1:23" ht="15" x14ac:dyDescent="0.25">
      <c r="A354" s="275" t="s">
        <v>987</v>
      </c>
      <c r="B354" s="276">
        <v>10486</v>
      </c>
      <c r="C354" s="277">
        <v>0</v>
      </c>
      <c r="D354" s="277">
        <v>0</v>
      </c>
      <c r="E354" s="277">
        <v>0</v>
      </c>
      <c r="F354" s="277"/>
      <c r="G354" s="78">
        <v>641</v>
      </c>
      <c r="H354" s="78">
        <v>0</v>
      </c>
      <c r="I354" s="278"/>
      <c r="J354" s="78" t="s">
        <v>1283</v>
      </c>
      <c r="K354" s="78"/>
      <c r="L354" s="78"/>
      <c r="M354" s="78" t="s">
        <v>686</v>
      </c>
      <c r="N354" s="78" t="s">
        <v>686</v>
      </c>
      <c r="O354" s="78"/>
      <c r="P354" s="78">
        <v>20</v>
      </c>
      <c r="Q354" s="78"/>
      <c r="R354" s="78">
        <v>0</v>
      </c>
      <c r="S354" s="78" t="s">
        <v>687</v>
      </c>
      <c r="T354" s="78">
        <v>80</v>
      </c>
      <c r="U354" s="78"/>
      <c r="V354" s="78">
        <v>0</v>
      </c>
      <c r="W354" s="78" t="s">
        <v>1291</v>
      </c>
    </row>
    <row r="355" spans="1:23" ht="15" x14ac:dyDescent="0.25">
      <c r="A355" s="275" t="s">
        <v>988</v>
      </c>
      <c r="B355" s="276">
        <v>130</v>
      </c>
      <c r="C355" s="277">
        <v>0</v>
      </c>
      <c r="D355" s="277">
        <v>0</v>
      </c>
      <c r="E355" s="277">
        <v>0</v>
      </c>
      <c r="F355" s="277"/>
      <c r="G355" s="78">
        <v>0</v>
      </c>
      <c r="H355" s="78">
        <v>0</v>
      </c>
      <c r="I355" s="278"/>
      <c r="J355" s="78" t="s">
        <v>1297</v>
      </c>
      <c r="K355" s="78"/>
      <c r="L355" s="78"/>
      <c r="M355" s="78"/>
      <c r="N355" s="78"/>
      <c r="O355" s="78"/>
      <c r="P355" s="78"/>
      <c r="Q355" s="78"/>
      <c r="R355" s="78"/>
      <c r="S355" s="78"/>
      <c r="T355" s="78"/>
      <c r="U355" s="78"/>
      <c r="V355" s="78"/>
      <c r="W355" s="78"/>
    </row>
    <row r="356" spans="1:23" ht="15" x14ac:dyDescent="0.25">
      <c r="A356" s="275" t="s">
        <v>990</v>
      </c>
      <c r="B356" s="276">
        <v>2930</v>
      </c>
      <c r="C356" s="277">
        <v>0</v>
      </c>
      <c r="D356" s="277">
        <v>0</v>
      </c>
      <c r="E356" s="277">
        <v>0</v>
      </c>
      <c r="F356" s="277"/>
      <c r="G356" s="78">
        <v>0</v>
      </c>
      <c r="H356" s="78">
        <v>0</v>
      </c>
      <c r="I356" s="278"/>
      <c r="J356" s="78" t="s">
        <v>707</v>
      </c>
      <c r="K356" s="78" t="s">
        <v>686</v>
      </c>
      <c r="L356" s="78" t="s">
        <v>686</v>
      </c>
      <c r="M356" s="78" t="s">
        <v>687</v>
      </c>
      <c r="N356" s="78"/>
      <c r="O356" s="78"/>
      <c r="P356" s="78">
        <v>0</v>
      </c>
      <c r="Q356" s="78"/>
      <c r="R356" s="78">
        <v>0</v>
      </c>
      <c r="S356" s="78"/>
      <c r="T356" s="78">
        <v>0</v>
      </c>
      <c r="U356" s="78"/>
      <c r="V356" s="78">
        <v>0</v>
      </c>
      <c r="W356" s="78" t="s">
        <v>1284</v>
      </c>
    </row>
    <row r="357" spans="1:23" ht="15" x14ac:dyDescent="0.25">
      <c r="A357" s="275" t="s">
        <v>991</v>
      </c>
      <c r="B357" s="276">
        <v>4871</v>
      </c>
      <c r="C357" s="277">
        <v>0</v>
      </c>
      <c r="D357" s="277">
        <v>0</v>
      </c>
      <c r="E357" s="277">
        <v>0</v>
      </c>
      <c r="F357" s="277"/>
      <c r="G357" s="78"/>
      <c r="H357" s="78"/>
      <c r="I357" s="78"/>
      <c r="J357" s="78"/>
      <c r="K357" s="78"/>
      <c r="L357" s="78"/>
      <c r="M357" s="78"/>
      <c r="N357" s="78"/>
      <c r="O357" s="78"/>
      <c r="P357" s="78"/>
      <c r="Q357" s="78"/>
      <c r="R357" s="78"/>
      <c r="S357" s="78"/>
      <c r="T357" s="78"/>
      <c r="U357" s="78"/>
      <c r="V357" s="78"/>
      <c r="W357" s="78"/>
    </row>
    <row r="358" spans="1:23" ht="15" x14ac:dyDescent="0.25">
      <c r="A358" s="275" t="s">
        <v>992</v>
      </c>
      <c r="B358" s="276">
        <v>3359</v>
      </c>
      <c r="C358" s="277">
        <v>4279.3999999999996</v>
      </c>
      <c r="D358" s="277">
        <v>0</v>
      </c>
      <c r="E358" s="277">
        <v>0</v>
      </c>
      <c r="F358" s="277"/>
      <c r="G358" s="78"/>
      <c r="H358" s="78"/>
      <c r="I358" s="78"/>
      <c r="J358" s="78"/>
      <c r="K358" s="78"/>
      <c r="L358" s="78"/>
      <c r="M358" s="78"/>
      <c r="N358" s="78"/>
      <c r="O358" s="78"/>
      <c r="P358" s="78"/>
      <c r="Q358" s="78"/>
      <c r="R358" s="78"/>
      <c r="S358" s="78"/>
      <c r="T358" s="78"/>
      <c r="U358" s="78"/>
      <c r="V358" s="78"/>
      <c r="W358" s="78"/>
    </row>
    <row r="359" spans="1:23" ht="15" x14ac:dyDescent="0.25">
      <c r="A359" s="275" t="s">
        <v>993</v>
      </c>
      <c r="B359" s="276">
        <v>90</v>
      </c>
      <c r="C359" s="277">
        <v>0</v>
      </c>
      <c r="D359" s="277">
        <v>0</v>
      </c>
      <c r="E359" s="277">
        <v>0</v>
      </c>
      <c r="F359" s="277"/>
      <c r="G359" s="78"/>
      <c r="H359" s="78"/>
      <c r="I359" s="78"/>
      <c r="J359" s="78"/>
      <c r="K359" s="78"/>
      <c r="L359" s="78"/>
      <c r="M359" s="78"/>
      <c r="N359" s="78"/>
      <c r="O359" s="78"/>
      <c r="P359" s="78"/>
      <c r="Q359" s="78"/>
      <c r="R359" s="78"/>
      <c r="S359" s="78"/>
      <c r="T359" s="78"/>
      <c r="U359" s="78"/>
      <c r="V359" s="78"/>
      <c r="W359" s="78"/>
    </row>
    <row r="360" spans="1:23" ht="15" x14ac:dyDescent="0.25">
      <c r="A360" s="275" t="s">
        <v>994</v>
      </c>
      <c r="B360" s="276">
        <v>3526</v>
      </c>
      <c r="C360" s="277">
        <v>0</v>
      </c>
      <c r="D360" s="277">
        <v>0</v>
      </c>
      <c r="E360" s="277">
        <v>0</v>
      </c>
      <c r="F360" s="277"/>
      <c r="G360" s="78"/>
      <c r="H360" s="78"/>
      <c r="I360" s="78"/>
      <c r="J360" s="78"/>
      <c r="K360" s="78"/>
      <c r="L360" s="78"/>
      <c r="M360" s="78"/>
      <c r="N360" s="78"/>
      <c r="O360" s="78"/>
      <c r="P360" s="78"/>
      <c r="Q360" s="78"/>
      <c r="R360" s="78"/>
      <c r="S360" s="78"/>
      <c r="T360" s="78"/>
      <c r="U360" s="78"/>
      <c r="V360" s="78"/>
      <c r="W360" s="78"/>
    </row>
    <row r="361" spans="1:23" ht="15" x14ac:dyDescent="0.25">
      <c r="A361" s="275" t="s">
        <v>996</v>
      </c>
      <c r="B361" s="276">
        <v>94</v>
      </c>
      <c r="C361" s="277">
        <v>0</v>
      </c>
      <c r="D361" s="277">
        <v>0</v>
      </c>
      <c r="E361" s="277">
        <v>0</v>
      </c>
      <c r="F361" s="277"/>
      <c r="G361" s="78"/>
      <c r="H361" s="78"/>
      <c r="I361" s="78"/>
      <c r="J361" s="78"/>
      <c r="K361" s="78"/>
      <c r="L361" s="78"/>
      <c r="M361" s="78"/>
      <c r="N361" s="78"/>
      <c r="O361" s="78"/>
      <c r="P361" s="78"/>
      <c r="Q361" s="78"/>
      <c r="R361" s="78"/>
      <c r="S361" s="78"/>
      <c r="T361" s="78"/>
      <c r="U361" s="78"/>
      <c r="V361" s="78"/>
      <c r="W361" s="78"/>
    </row>
    <row r="362" spans="1:23" ht="15" x14ac:dyDescent="0.25">
      <c r="A362" s="275" t="s">
        <v>997</v>
      </c>
      <c r="B362" s="276">
        <v>21542</v>
      </c>
      <c r="C362" s="277">
        <v>810676</v>
      </c>
      <c r="D362" s="277">
        <v>0</v>
      </c>
      <c r="E362" s="277">
        <v>0</v>
      </c>
      <c r="F362" s="277"/>
      <c r="G362" s="78">
        <v>0</v>
      </c>
      <c r="H362" s="78">
        <v>0</v>
      </c>
      <c r="I362" s="278"/>
      <c r="J362" s="78" t="s">
        <v>1283</v>
      </c>
      <c r="K362" s="78" t="s">
        <v>686</v>
      </c>
      <c r="L362" s="78" t="s">
        <v>687</v>
      </c>
      <c r="M362" s="78" t="s">
        <v>686</v>
      </c>
      <c r="N362" s="78" t="s">
        <v>686</v>
      </c>
      <c r="O362" s="78"/>
      <c r="P362" s="78">
        <v>25</v>
      </c>
      <c r="Q362" s="78"/>
      <c r="R362" s="78">
        <v>70</v>
      </c>
      <c r="S362" s="78"/>
      <c r="T362" s="78">
        <v>5</v>
      </c>
      <c r="U362" s="78"/>
      <c r="V362" s="78">
        <v>0</v>
      </c>
      <c r="W362" s="78" t="s">
        <v>1291</v>
      </c>
    </row>
    <row r="363" spans="1:23" ht="15" x14ac:dyDescent="0.25">
      <c r="A363" s="275" t="s">
        <v>998</v>
      </c>
      <c r="B363" s="276">
        <v>471</v>
      </c>
      <c r="C363" s="277">
        <v>0</v>
      </c>
      <c r="D363" s="277">
        <v>0</v>
      </c>
      <c r="E363" s="277">
        <v>0</v>
      </c>
      <c r="F363" s="277"/>
      <c r="G363" s="78"/>
      <c r="H363" s="78"/>
      <c r="I363" s="78"/>
      <c r="J363" s="78"/>
      <c r="K363" s="78"/>
      <c r="L363" s="78"/>
      <c r="M363" s="78"/>
      <c r="N363" s="78"/>
      <c r="O363" s="78"/>
      <c r="P363" s="78"/>
      <c r="Q363" s="78"/>
      <c r="R363" s="78"/>
      <c r="S363" s="78"/>
      <c r="T363" s="78"/>
      <c r="U363" s="78"/>
      <c r="V363" s="78"/>
      <c r="W363" s="78"/>
    </row>
    <row r="364" spans="1:23" ht="15" x14ac:dyDescent="0.25">
      <c r="A364" s="275" t="s">
        <v>204</v>
      </c>
      <c r="B364" s="276">
        <v>119</v>
      </c>
      <c r="C364" s="277">
        <v>0</v>
      </c>
      <c r="D364" s="277">
        <v>0</v>
      </c>
      <c r="E364" s="277">
        <v>0</v>
      </c>
      <c r="F364" s="277"/>
      <c r="G364" s="78">
        <v>0</v>
      </c>
      <c r="H364" s="78">
        <v>0</v>
      </c>
      <c r="I364" s="278"/>
      <c r="J364" s="78" t="s">
        <v>1295</v>
      </c>
      <c r="K364" s="78" t="s">
        <v>686</v>
      </c>
      <c r="L364" s="78" t="s">
        <v>686</v>
      </c>
      <c r="M364" s="78" t="s">
        <v>686</v>
      </c>
      <c r="N364" s="78" t="s">
        <v>686</v>
      </c>
      <c r="O364" s="78"/>
      <c r="P364" s="78">
        <v>0</v>
      </c>
      <c r="Q364" s="78"/>
      <c r="R364" s="78">
        <v>0</v>
      </c>
      <c r="S364" s="78"/>
      <c r="T364" s="78">
        <v>0</v>
      </c>
      <c r="U364" s="78"/>
      <c r="V364" s="78">
        <v>0</v>
      </c>
      <c r="W364" s="78"/>
    </row>
    <row r="365" spans="1:23" ht="15" x14ac:dyDescent="0.25">
      <c r="A365" s="275" t="s">
        <v>205</v>
      </c>
      <c r="B365" s="276">
        <v>2246</v>
      </c>
      <c r="C365" s="277">
        <v>0</v>
      </c>
      <c r="D365" s="277">
        <v>0</v>
      </c>
      <c r="E365" s="277">
        <v>0</v>
      </c>
      <c r="F365" s="277"/>
      <c r="G365" s="78"/>
      <c r="H365" s="78"/>
      <c r="I365" s="78"/>
      <c r="J365" s="78"/>
      <c r="K365" s="78"/>
      <c r="L365" s="78"/>
      <c r="M365" s="78"/>
      <c r="N365" s="78"/>
      <c r="O365" s="78"/>
      <c r="P365" s="78"/>
      <c r="Q365" s="78"/>
      <c r="R365" s="78"/>
      <c r="S365" s="78"/>
      <c r="T365" s="78"/>
      <c r="U365" s="78"/>
      <c r="V365" s="78"/>
      <c r="W365" s="78"/>
    </row>
    <row r="366" spans="1:23" ht="15" x14ac:dyDescent="0.25">
      <c r="A366" s="275" t="s">
        <v>999</v>
      </c>
      <c r="B366" s="276">
        <v>939</v>
      </c>
      <c r="C366" s="277">
        <v>0</v>
      </c>
      <c r="D366" s="277">
        <v>0</v>
      </c>
      <c r="E366" s="277">
        <v>0</v>
      </c>
      <c r="F366" s="277"/>
      <c r="G366" s="78">
        <v>0</v>
      </c>
      <c r="H366" s="78">
        <v>0</v>
      </c>
      <c r="I366" s="278"/>
      <c r="J366" s="78" t="s">
        <v>707</v>
      </c>
      <c r="K366" s="78" t="s">
        <v>686</v>
      </c>
      <c r="L366" s="78" t="s">
        <v>686</v>
      </c>
      <c r="M366" s="78" t="s">
        <v>686</v>
      </c>
      <c r="N366" s="78" t="s">
        <v>687</v>
      </c>
      <c r="O366" s="78"/>
      <c r="P366" s="78">
        <v>0</v>
      </c>
      <c r="Q366" s="78"/>
      <c r="R366" s="78">
        <v>0</v>
      </c>
      <c r="S366" s="78" t="s">
        <v>687</v>
      </c>
      <c r="T366" s="78">
        <v>100</v>
      </c>
      <c r="U366" s="78"/>
      <c r="V366" s="78">
        <v>0</v>
      </c>
      <c r="W366" s="78"/>
    </row>
    <row r="367" spans="1:23" ht="15" x14ac:dyDescent="0.25">
      <c r="A367" s="275" t="s">
        <v>1000</v>
      </c>
      <c r="B367" s="276">
        <v>3310</v>
      </c>
      <c r="C367" s="277">
        <v>0</v>
      </c>
      <c r="D367" s="277">
        <v>0</v>
      </c>
      <c r="E367" s="277">
        <v>0</v>
      </c>
      <c r="F367" s="277"/>
      <c r="G367" s="78">
        <v>0</v>
      </c>
      <c r="H367" s="78">
        <v>2000</v>
      </c>
      <c r="I367" s="278"/>
      <c r="J367" s="78" t="s">
        <v>1285</v>
      </c>
      <c r="K367" s="78" t="s">
        <v>686</v>
      </c>
      <c r="L367" s="78" t="s">
        <v>687</v>
      </c>
      <c r="M367" s="78" t="s">
        <v>687</v>
      </c>
      <c r="N367" s="78"/>
      <c r="O367" s="78"/>
      <c r="P367" s="78">
        <v>0</v>
      </c>
      <c r="Q367" s="78" t="s">
        <v>687</v>
      </c>
      <c r="R367" s="78">
        <v>75</v>
      </c>
      <c r="S367" s="78" t="s">
        <v>687</v>
      </c>
      <c r="T367" s="78">
        <v>25</v>
      </c>
      <c r="U367" s="78"/>
      <c r="V367" s="78">
        <v>0</v>
      </c>
      <c r="W367" s="78" t="s">
        <v>1289</v>
      </c>
    </row>
    <row r="368" spans="1:23" ht="15" x14ac:dyDescent="0.25">
      <c r="A368" s="275" t="s">
        <v>1002</v>
      </c>
      <c r="B368" s="276">
        <v>175</v>
      </c>
      <c r="C368" s="277">
        <v>0</v>
      </c>
      <c r="D368" s="277">
        <v>0</v>
      </c>
      <c r="E368" s="277">
        <v>0</v>
      </c>
      <c r="F368" s="277"/>
      <c r="G368" s="78"/>
      <c r="H368" s="78"/>
      <c r="I368" s="78"/>
      <c r="J368" s="78"/>
      <c r="K368" s="78"/>
      <c r="L368" s="78"/>
      <c r="M368" s="78"/>
      <c r="N368" s="78"/>
      <c r="O368" s="78"/>
      <c r="P368" s="78"/>
      <c r="Q368" s="78"/>
      <c r="R368" s="78"/>
      <c r="S368" s="78"/>
      <c r="T368" s="78"/>
      <c r="U368" s="78"/>
      <c r="V368" s="78"/>
      <c r="W368" s="78"/>
    </row>
    <row r="369" spans="1:23" ht="15" x14ac:dyDescent="0.25">
      <c r="A369" s="275" t="s">
        <v>1003</v>
      </c>
      <c r="B369" s="276">
        <v>7838</v>
      </c>
      <c r="C369" s="277">
        <v>0</v>
      </c>
      <c r="D369" s="277">
        <v>0</v>
      </c>
      <c r="E369" s="277">
        <v>0</v>
      </c>
      <c r="F369" s="277"/>
      <c r="G369" s="78">
        <v>0</v>
      </c>
      <c r="H369" s="78">
        <v>0</v>
      </c>
      <c r="I369" s="278"/>
      <c r="J369" s="78" t="s">
        <v>1283</v>
      </c>
      <c r="K369" s="78" t="s">
        <v>687</v>
      </c>
      <c r="L369" s="78"/>
      <c r="M369" s="78" t="s">
        <v>686</v>
      </c>
      <c r="N369" s="78" t="s">
        <v>686</v>
      </c>
      <c r="O369" s="78"/>
      <c r="P369" s="78">
        <v>0</v>
      </c>
      <c r="Q369" s="78" t="s">
        <v>687</v>
      </c>
      <c r="R369" s="78">
        <v>90</v>
      </c>
      <c r="S369" s="78" t="s">
        <v>687</v>
      </c>
      <c r="T369" s="78">
        <v>10</v>
      </c>
      <c r="U369" s="78"/>
      <c r="V369" s="78">
        <v>0</v>
      </c>
      <c r="W369" s="78" t="s">
        <v>1291</v>
      </c>
    </row>
    <row r="370" spans="1:23" ht="15" x14ac:dyDescent="0.25">
      <c r="A370" s="275" t="s">
        <v>1005</v>
      </c>
      <c r="B370" s="276">
        <v>872</v>
      </c>
      <c r="C370" s="277">
        <v>0</v>
      </c>
      <c r="D370" s="277">
        <v>0</v>
      </c>
      <c r="E370" s="277">
        <v>0</v>
      </c>
      <c r="F370" s="277"/>
      <c r="G370" s="78">
        <v>0</v>
      </c>
      <c r="H370" s="78">
        <v>0</v>
      </c>
      <c r="I370" s="278"/>
      <c r="J370" s="78" t="s">
        <v>1297</v>
      </c>
      <c r="K370" s="78" t="s">
        <v>686</v>
      </c>
      <c r="L370" s="78" t="s">
        <v>686</v>
      </c>
      <c r="M370" s="78" t="s">
        <v>686</v>
      </c>
      <c r="N370" s="78" t="s">
        <v>686</v>
      </c>
      <c r="O370" s="78"/>
      <c r="P370" s="78">
        <v>0</v>
      </c>
      <c r="Q370" s="78"/>
      <c r="R370" s="78">
        <v>0</v>
      </c>
      <c r="S370" s="78" t="s">
        <v>687</v>
      </c>
      <c r="T370" s="78">
        <v>100</v>
      </c>
      <c r="U370" s="78"/>
      <c r="V370" s="78">
        <v>0</v>
      </c>
      <c r="W370" s="78"/>
    </row>
    <row r="371" spans="1:23" ht="15" x14ac:dyDescent="0.25">
      <c r="A371" s="275" t="s">
        <v>1006</v>
      </c>
      <c r="B371" s="276">
        <v>2402</v>
      </c>
      <c r="C371" s="277">
        <v>0</v>
      </c>
      <c r="D371" s="277">
        <v>0</v>
      </c>
      <c r="E371" s="277">
        <v>0</v>
      </c>
      <c r="F371" s="277"/>
      <c r="G371" s="78"/>
      <c r="H371" s="78"/>
      <c r="I371" s="78"/>
      <c r="J371" s="78"/>
      <c r="K371" s="78"/>
      <c r="L371" s="78"/>
      <c r="M371" s="78"/>
      <c r="N371" s="78"/>
      <c r="O371" s="78"/>
      <c r="P371" s="78"/>
      <c r="Q371" s="78"/>
      <c r="R371" s="78"/>
      <c r="S371" s="78"/>
      <c r="T371" s="78"/>
      <c r="U371" s="78"/>
      <c r="V371" s="78"/>
      <c r="W371" s="78"/>
    </row>
    <row r="372" spans="1:23" ht="15" x14ac:dyDescent="0.25">
      <c r="A372" s="275" t="s">
        <v>1007</v>
      </c>
      <c r="B372" s="276">
        <v>5579</v>
      </c>
      <c r="C372" s="277">
        <v>0</v>
      </c>
      <c r="D372" s="277">
        <v>0</v>
      </c>
      <c r="E372" s="277">
        <v>0</v>
      </c>
      <c r="F372" s="277"/>
      <c r="G372" s="78">
        <v>0</v>
      </c>
      <c r="H372" s="78">
        <v>0</v>
      </c>
      <c r="I372" s="278"/>
      <c r="J372" s="78" t="s">
        <v>1283</v>
      </c>
      <c r="K372" s="78"/>
      <c r="L372" s="78"/>
      <c r="M372" s="78"/>
      <c r="N372" s="78"/>
      <c r="O372" s="78"/>
      <c r="P372" s="78">
        <v>0</v>
      </c>
      <c r="Q372" s="78"/>
      <c r="R372" s="78">
        <v>0</v>
      </c>
      <c r="S372" s="78"/>
      <c r="T372" s="78">
        <v>0</v>
      </c>
      <c r="U372" s="78"/>
      <c r="V372" s="78">
        <v>0</v>
      </c>
      <c r="W372" s="78"/>
    </row>
    <row r="373" spans="1:23" ht="15" x14ac:dyDescent="0.25">
      <c r="A373" s="275" t="s">
        <v>1009</v>
      </c>
      <c r="B373" s="276">
        <v>2426</v>
      </c>
      <c r="C373" s="277">
        <v>0</v>
      </c>
      <c r="D373" s="277">
        <v>0</v>
      </c>
      <c r="E373" s="277">
        <v>0</v>
      </c>
      <c r="F373" s="277"/>
      <c r="G373" s="78">
        <v>0</v>
      </c>
      <c r="H373" s="78">
        <v>0</v>
      </c>
      <c r="I373" s="278"/>
      <c r="J373" s="78" t="s">
        <v>1295</v>
      </c>
      <c r="K373" s="78"/>
      <c r="L373" s="78"/>
      <c r="M373" s="78"/>
      <c r="N373" s="78"/>
      <c r="O373" s="78"/>
      <c r="P373" s="78"/>
      <c r="Q373" s="78"/>
      <c r="R373" s="78"/>
      <c r="S373" s="78"/>
      <c r="T373" s="78"/>
      <c r="U373" s="78"/>
      <c r="V373" s="78"/>
      <c r="W373" s="78"/>
    </row>
    <row r="374" spans="1:23" ht="15" x14ac:dyDescent="0.25">
      <c r="A374" s="275" t="s">
        <v>1012</v>
      </c>
      <c r="B374" s="276">
        <v>1019</v>
      </c>
      <c r="C374" s="277">
        <v>0</v>
      </c>
      <c r="D374" s="277">
        <v>0</v>
      </c>
      <c r="E374" s="277">
        <v>0</v>
      </c>
      <c r="F374" s="277"/>
      <c r="G374" s="78"/>
      <c r="H374" s="78"/>
      <c r="I374" s="78"/>
      <c r="J374" s="78"/>
      <c r="K374" s="78"/>
      <c r="L374" s="78"/>
      <c r="M374" s="78"/>
      <c r="N374" s="78"/>
      <c r="O374" s="78"/>
      <c r="P374" s="78"/>
      <c r="Q374" s="78"/>
      <c r="R374" s="78"/>
      <c r="S374" s="78"/>
      <c r="T374" s="78"/>
      <c r="U374" s="78"/>
      <c r="V374" s="78"/>
      <c r="W374" s="78"/>
    </row>
    <row r="375" spans="1:23" ht="15" x14ac:dyDescent="0.25">
      <c r="A375" s="275" t="s">
        <v>1013</v>
      </c>
      <c r="B375" s="276">
        <v>651</v>
      </c>
      <c r="C375" s="277">
        <v>0</v>
      </c>
      <c r="D375" s="277">
        <v>0</v>
      </c>
      <c r="E375" s="277">
        <v>0</v>
      </c>
      <c r="F375" s="277"/>
      <c r="G375" s="78">
        <v>0</v>
      </c>
      <c r="H375" s="78">
        <v>0</v>
      </c>
      <c r="I375" s="278"/>
      <c r="J375" s="78" t="s">
        <v>1283</v>
      </c>
      <c r="K375" s="78" t="s">
        <v>686</v>
      </c>
      <c r="L375" s="78" t="s">
        <v>686</v>
      </c>
      <c r="M375" s="78" t="s">
        <v>686</v>
      </c>
      <c r="N375" s="78"/>
      <c r="O375" s="78"/>
      <c r="P375" s="78">
        <v>0</v>
      </c>
      <c r="Q375" s="78"/>
      <c r="R375" s="78">
        <v>0</v>
      </c>
      <c r="S375" s="78" t="s">
        <v>687</v>
      </c>
      <c r="T375" s="78">
        <v>0</v>
      </c>
      <c r="U375" s="78"/>
      <c r="V375" s="78">
        <v>0</v>
      </c>
      <c r="W375" s="78"/>
    </row>
    <row r="376" spans="1:23" ht="15" x14ac:dyDescent="0.25">
      <c r="A376" s="275" t="s">
        <v>1015</v>
      </c>
      <c r="B376" s="276">
        <v>113</v>
      </c>
      <c r="C376" s="277">
        <v>0</v>
      </c>
      <c r="D376" s="277">
        <v>0</v>
      </c>
      <c r="E376" s="277">
        <v>0</v>
      </c>
      <c r="F376" s="277"/>
      <c r="G376" s="78"/>
      <c r="H376" s="78"/>
      <c r="I376" s="78"/>
      <c r="J376" s="78"/>
      <c r="K376" s="78"/>
      <c r="L376" s="78"/>
      <c r="M376" s="78"/>
      <c r="N376" s="78"/>
      <c r="O376" s="78"/>
      <c r="P376" s="78"/>
      <c r="Q376" s="78"/>
      <c r="R376" s="78"/>
      <c r="S376" s="78"/>
      <c r="T376" s="78"/>
      <c r="U376" s="78"/>
      <c r="V376" s="78"/>
      <c r="W376" s="78"/>
    </row>
    <row r="377" spans="1:23" ht="15" x14ac:dyDescent="0.25">
      <c r="A377" s="275" t="s">
        <v>1017</v>
      </c>
      <c r="B377" s="276">
        <v>117</v>
      </c>
      <c r="C377" s="277">
        <v>0</v>
      </c>
      <c r="D377" s="277">
        <v>0</v>
      </c>
      <c r="E377" s="277">
        <v>0</v>
      </c>
      <c r="F377" s="277"/>
      <c r="G377" s="78"/>
      <c r="H377" s="78"/>
      <c r="I377" s="78"/>
      <c r="J377" s="78"/>
      <c r="K377" s="78"/>
      <c r="L377" s="78"/>
      <c r="M377" s="78"/>
      <c r="N377" s="78"/>
      <c r="O377" s="78"/>
      <c r="P377" s="78"/>
      <c r="Q377" s="78"/>
      <c r="R377" s="78"/>
      <c r="S377" s="78"/>
      <c r="T377" s="78"/>
      <c r="U377" s="78"/>
      <c r="V377" s="78"/>
      <c r="W377" s="78"/>
    </row>
    <row r="378" spans="1:23" ht="15" x14ac:dyDescent="0.25">
      <c r="A378" s="275" t="s">
        <v>1020</v>
      </c>
      <c r="B378" s="276">
        <v>220</v>
      </c>
      <c r="C378" s="277">
        <v>0</v>
      </c>
      <c r="D378" s="277">
        <v>0</v>
      </c>
      <c r="E378" s="277">
        <v>0</v>
      </c>
      <c r="F378" s="277"/>
      <c r="G378" s="78"/>
      <c r="H378" s="78"/>
      <c r="I378" s="78"/>
      <c r="J378" s="78"/>
      <c r="K378" s="78"/>
      <c r="L378" s="78"/>
      <c r="M378" s="78"/>
      <c r="N378" s="78"/>
      <c r="O378" s="78"/>
      <c r="P378" s="78"/>
      <c r="Q378" s="78"/>
      <c r="R378" s="78"/>
      <c r="S378" s="78"/>
      <c r="T378" s="78"/>
      <c r="U378" s="78"/>
      <c r="V378" s="78"/>
      <c r="W378" s="78"/>
    </row>
    <row r="379" spans="1:23" ht="15" x14ac:dyDescent="0.25">
      <c r="A379" s="275" t="s">
        <v>1021</v>
      </c>
      <c r="B379" s="276">
        <v>441</v>
      </c>
      <c r="C379" s="277">
        <v>0</v>
      </c>
      <c r="D379" s="277">
        <v>0</v>
      </c>
      <c r="E379" s="277">
        <v>0</v>
      </c>
      <c r="F379" s="277"/>
      <c r="G379" s="78"/>
      <c r="H379" s="78"/>
      <c r="I379" s="78"/>
      <c r="J379" s="78"/>
      <c r="K379" s="78"/>
      <c r="L379" s="78"/>
      <c r="M379" s="78"/>
      <c r="N379" s="78"/>
      <c r="O379" s="78"/>
      <c r="P379" s="78"/>
      <c r="Q379" s="78"/>
      <c r="R379" s="78"/>
      <c r="S379" s="78"/>
      <c r="T379" s="78"/>
      <c r="U379" s="78"/>
      <c r="V379" s="78"/>
      <c r="W379" s="78"/>
    </row>
    <row r="380" spans="1:23" ht="15" x14ac:dyDescent="0.25">
      <c r="A380" s="275" t="s">
        <v>1022</v>
      </c>
      <c r="B380" s="276">
        <v>133</v>
      </c>
      <c r="C380" s="277">
        <v>0</v>
      </c>
      <c r="D380" s="277">
        <v>0</v>
      </c>
      <c r="E380" s="277">
        <v>0</v>
      </c>
      <c r="F380" s="277"/>
      <c r="G380" s="78"/>
      <c r="H380" s="78"/>
      <c r="I380" s="78"/>
      <c r="J380" s="78"/>
      <c r="K380" s="78"/>
      <c r="L380" s="78"/>
      <c r="M380" s="78"/>
      <c r="N380" s="78"/>
      <c r="O380" s="78"/>
      <c r="P380" s="78"/>
      <c r="Q380" s="78"/>
      <c r="R380" s="78"/>
      <c r="S380" s="78"/>
      <c r="T380" s="78"/>
      <c r="U380" s="78"/>
      <c r="V380" s="78"/>
      <c r="W380" s="78"/>
    </row>
    <row r="381" spans="1:23" ht="15" x14ac:dyDescent="0.25">
      <c r="A381" s="275" t="s">
        <v>1023</v>
      </c>
      <c r="B381" s="276">
        <v>822</v>
      </c>
      <c r="C381" s="277">
        <v>0</v>
      </c>
      <c r="D381" s="277">
        <v>0</v>
      </c>
      <c r="E381" s="277">
        <v>0</v>
      </c>
      <c r="F381" s="277"/>
      <c r="G381" s="78"/>
      <c r="H381" s="78"/>
      <c r="I381" s="78"/>
      <c r="J381" s="78"/>
      <c r="K381" s="78"/>
      <c r="L381" s="78"/>
      <c r="M381" s="78"/>
      <c r="N381" s="78"/>
      <c r="O381" s="78"/>
      <c r="P381" s="78"/>
      <c r="Q381" s="78"/>
      <c r="R381" s="78"/>
      <c r="S381" s="78"/>
      <c r="T381" s="78"/>
      <c r="U381" s="78"/>
      <c r="V381" s="78"/>
      <c r="W381" s="78"/>
    </row>
    <row r="382" spans="1:23" ht="15" x14ac:dyDescent="0.25">
      <c r="A382" s="275" t="s">
        <v>1024</v>
      </c>
      <c r="B382" s="276">
        <v>3073</v>
      </c>
      <c r="C382" s="277">
        <v>0</v>
      </c>
      <c r="D382" s="277">
        <v>0</v>
      </c>
      <c r="E382" s="277">
        <v>0</v>
      </c>
      <c r="F382" s="277"/>
      <c r="G382" s="78"/>
      <c r="H382" s="78"/>
      <c r="I382" s="78"/>
      <c r="J382" s="78"/>
      <c r="K382" s="78"/>
      <c r="L382" s="78"/>
      <c r="M382" s="78"/>
      <c r="N382" s="78"/>
      <c r="O382" s="78"/>
      <c r="P382" s="78"/>
      <c r="Q382" s="78"/>
      <c r="R382" s="78"/>
      <c r="S382" s="78"/>
      <c r="T382" s="78"/>
      <c r="U382" s="78"/>
      <c r="V382" s="78"/>
      <c r="W382" s="78"/>
    </row>
    <row r="383" spans="1:23" ht="15" x14ac:dyDescent="0.25">
      <c r="A383" s="275" t="s">
        <v>1025</v>
      </c>
      <c r="B383" s="276">
        <v>4679</v>
      </c>
      <c r="C383" s="277">
        <v>0</v>
      </c>
      <c r="D383" s="277">
        <v>0</v>
      </c>
      <c r="E383" s="277">
        <v>0</v>
      </c>
      <c r="F383" s="277"/>
      <c r="G383" s="78"/>
      <c r="H383" s="78"/>
      <c r="I383" s="78"/>
      <c r="J383" s="78"/>
      <c r="K383" s="78"/>
      <c r="L383" s="78"/>
      <c r="M383" s="78"/>
      <c r="N383" s="78"/>
      <c r="O383" s="78"/>
      <c r="P383" s="78"/>
      <c r="Q383" s="78"/>
      <c r="R383" s="78"/>
      <c r="S383" s="78"/>
      <c r="T383" s="78"/>
      <c r="U383" s="78"/>
      <c r="V383" s="78"/>
      <c r="W383" s="78"/>
    </row>
    <row r="384" spans="1:23" ht="15" x14ac:dyDescent="0.25">
      <c r="A384" s="275" t="s">
        <v>1026</v>
      </c>
      <c r="B384" s="276">
        <v>6802</v>
      </c>
      <c r="C384" s="277">
        <v>0</v>
      </c>
      <c r="D384" s="277">
        <v>0</v>
      </c>
      <c r="E384" s="277">
        <v>0</v>
      </c>
      <c r="F384" s="277"/>
      <c r="G384" s="78"/>
      <c r="H384" s="78"/>
      <c r="I384" s="78"/>
      <c r="J384" s="78"/>
      <c r="K384" s="78"/>
      <c r="L384" s="78"/>
      <c r="M384" s="78"/>
      <c r="N384" s="78"/>
      <c r="O384" s="78"/>
      <c r="P384" s="78"/>
      <c r="Q384" s="78"/>
      <c r="R384" s="78"/>
      <c r="S384" s="78"/>
      <c r="T384" s="78"/>
      <c r="U384" s="78"/>
      <c r="V384" s="78"/>
      <c r="W384" s="78"/>
    </row>
    <row r="385" spans="1:23" ht="15" x14ac:dyDescent="0.25">
      <c r="A385" s="275" t="s">
        <v>1027</v>
      </c>
      <c r="B385" s="276">
        <v>166</v>
      </c>
      <c r="C385" s="277">
        <v>0</v>
      </c>
      <c r="D385" s="277">
        <v>0</v>
      </c>
      <c r="E385" s="277">
        <v>0</v>
      </c>
      <c r="F385" s="277"/>
      <c r="G385" s="78">
        <v>0</v>
      </c>
      <c r="H385" s="78">
        <v>0</v>
      </c>
      <c r="I385" s="278"/>
      <c r="J385" s="78" t="s">
        <v>1297</v>
      </c>
      <c r="K385" s="78"/>
      <c r="L385" s="78"/>
      <c r="M385" s="78"/>
      <c r="N385" s="78"/>
      <c r="O385" s="78"/>
      <c r="P385" s="78"/>
      <c r="Q385" s="78"/>
      <c r="R385" s="78"/>
      <c r="S385" s="78"/>
      <c r="T385" s="78"/>
      <c r="U385" s="78"/>
      <c r="V385" s="78"/>
      <c r="W385" s="78"/>
    </row>
    <row r="386" spans="1:23" ht="15" x14ac:dyDescent="0.25">
      <c r="A386" s="275" t="s">
        <v>1028</v>
      </c>
      <c r="B386" s="276">
        <v>2639</v>
      </c>
      <c r="C386" s="277">
        <v>0</v>
      </c>
      <c r="D386" s="277">
        <v>0</v>
      </c>
      <c r="E386" s="277">
        <v>0</v>
      </c>
      <c r="F386" s="277"/>
      <c r="G386" s="78"/>
      <c r="H386" s="78"/>
      <c r="I386" s="78"/>
      <c r="J386" s="78"/>
      <c r="K386" s="78"/>
      <c r="L386" s="78"/>
      <c r="M386" s="78"/>
      <c r="N386" s="78"/>
      <c r="O386" s="78"/>
      <c r="P386" s="78"/>
      <c r="Q386" s="78"/>
      <c r="R386" s="78"/>
      <c r="S386" s="78"/>
      <c r="T386" s="78"/>
      <c r="U386" s="78"/>
      <c r="V386" s="78"/>
      <c r="W386" s="78"/>
    </row>
    <row r="387" spans="1:23" ht="15" x14ac:dyDescent="0.25">
      <c r="A387" s="275" t="s">
        <v>1029</v>
      </c>
      <c r="B387" s="276">
        <v>440</v>
      </c>
      <c r="C387" s="277">
        <v>0</v>
      </c>
      <c r="D387" s="277">
        <v>0</v>
      </c>
      <c r="E387" s="277">
        <v>0</v>
      </c>
      <c r="F387" s="277"/>
      <c r="G387" s="78">
        <v>0</v>
      </c>
      <c r="H387" s="78">
        <v>0</v>
      </c>
      <c r="I387" s="278"/>
      <c r="J387" s="78" t="s">
        <v>707</v>
      </c>
      <c r="K387" s="78"/>
      <c r="L387" s="78"/>
      <c r="M387" s="78"/>
      <c r="N387" s="78"/>
      <c r="O387" s="78"/>
      <c r="P387" s="78">
        <v>0</v>
      </c>
      <c r="Q387" s="78"/>
      <c r="R387" s="78">
        <v>0</v>
      </c>
      <c r="S387" s="78"/>
      <c r="T387" s="78">
        <v>0</v>
      </c>
      <c r="U387" s="78"/>
      <c r="V387" s="78">
        <v>0</v>
      </c>
      <c r="W387" s="78"/>
    </row>
    <row r="388" spans="1:23" ht="15" x14ac:dyDescent="0.25">
      <c r="A388" s="275" t="s">
        <v>1030</v>
      </c>
      <c r="B388" s="276">
        <v>22722</v>
      </c>
      <c r="C388" s="277">
        <v>0</v>
      </c>
      <c r="D388" s="277">
        <v>0</v>
      </c>
      <c r="E388" s="277">
        <v>0</v>
      </c>
      <c r="F388" s="277"/>
      <c r="G388" s="78"/>
      <c r="H388" s="78"/>
      <c r="I388" s="78"/>
      <c r="J388" s="78"/>
      <c r="K388" s="78"/>
      <c r="L388" s="78"/>
      <c r="M388" s="78"/>
      <c r="N388" s="78"/>
      <c r="O388" s="78"/>
      <c r="P388" s="78"/>
      <c r="Q388" s="78"/>
      <c r="R388" s="78"/>
      <c r="S388" s="78"/>
      <c r="T388" s="78"/>
      <c r="U388" s="78"/>
      <c r="V388" s="78"/>
      <c r="W388" s="78"/>
    </row>
    <row r="389" spans="1:23" ht="15" x14ac:dyDescent="0.25">
      <c r="A389" s="275" t="s">
        <v>1032</v>
      </c>
      <c r="B389" s="276">
        <v>728</v>
      </c>
      <c r="C389" s="277">
        <v>0</v>
      </c>
      <c r="D389" s="277">
        <v>0</v>
      </c>
      <c r="E389" s="277">
        <v>0</v>
      </c>
      <c r="F389" s="277"/>
      <c r="G389" s="78">
        <v>0</v>
      </c>
      <c r="H389" s="78">
        <v>0</v>
      </c>
      <c r="I389" s="278"/>
      <c r="J389" s="78" t="s">
        <v>1297</v>
      </c>
      <c r="K389" s="78"/>
      <c r="L389" s="78"/>
      <c r="M389" s="78"/>
      <c r="N389" s="78"/>
      <c r="O389" s="78"/>
      <c r="P389" s="78"/>
      <c r="Q389" s="78"/>
      <c r="R389" s="78"/>
      <c r="S389" s="78"/>
      <c r="T389" s="78"/>
      <c r="U389" s="78"/>
      <c r="V389" s="78"/>
      <c r="W389" s="78"/>
    </row>
    <row r="390" spans="1:23" ht="15" x14ac:dyDescent="0.25">
      <c r="A390" s="275" t="s">
        <v>1033</v>
      </c>
      <c r="B390" s="276">
        <v>5051</v>
      </c>
      <c r="C390" s="277">
        <v>0</v>
      </c>
      <c r="D390" s="277">
        <v>0</v>
      </c>
      <c r="E390" s="277">
        <v>0</v>
      </c>
      <c r="F390" s="277"/>
      <c r="G390" s="78"/>
      <c r="H390" s="78"/>
      <c r="I390" s="78"/>
      <c r="J390" s="78"/>
      <c r="K390" s="78"/>
      <c r="L390" s="78"/>
      <c r="M390" s="78"/>
      <c r="N390" s="78"/>
      <c r="O390" s="78"/>
      <c r="P390" s="78"/>
      <c r="Q390" s="78"/>
      <c r="R390" s="78"/>
      <c r="S390" s="78"/>
      <c r="T390" s="78"/>
      <c r="U390" s="78"/>
      <c r="V390" s="78"/>
      <c r="W390" s="78"/>
    </row>
    <row r="391" spans="1:23" ht="15" x14ac:dyDescent="0.25">
      <c r="A391" s="275" t="s">
        <v>1034</v>
      </c>
      <c r="B391" s="276">
        <v>224</v>
      </c>
      <c r="C391" s="277">
        <v>0</v>
      </c>
      <c r="D391" s="277">
        <v>0</v>
      </c>
      <c r="E391" s="277">
        <v>0</v>
      </c>
      <c r="F391" s="277"/>
      <c r="G391" s="78"/>
      <c r="H391" s="78"/>
      <c r="I391" s="78"/>
      <c r="J391" s="78"/>
      <c r="K391" s="78"/>
      <c r="L391" s="78"/>
      <c r="M391" s="78"/>
      <c r="N391" s="78"/>
      <c r="O391" s="78"/>
      <c r="P391" s="78"/>
      <c r="Q391" s="78"/>
      <c r="R391" s="78"/>
      <c r="S391" s="78"/>
      <c r="T391" s="78"/>
      <c r="U391" s="78"/>
      <c r="V391" s="78"/>
      <c r="W391" s="78"/>
    </row>
    <row r="392" spans="1:23" ht="15" x14ac:dyDescent="0.25">
      <c r="A392" s="275" t="s">
        <v>1035</v>
      </c>
      <c r="B392" s="276">
        <v>32797</v>
      </c>
      <c r="C392" s="277">
        <v>0</v>
      </c>
      <c r="D392" s="277">
        <v>0</v>
      </c>
      <c r="E392" s="277">
        <v>0</v>
      </c>
      <c r="F392" s="277"/>
      <c r="G392" s="78">
        <v>1038</v>
      </c>
      <c r="H392" s="78">
        <v>0</v>
      </c>
      <c r="I392" s="278"/>
      <c r="J392" s="78" t="s">
        <v>1283</v>
      </c>
      <c r="K392" s="78" t="s">
        <v>686</v>
      </c>
      <c r="L392" s="78" t="s">
        <v>686</v>
      </c>
      <c r="M392" s="78" t="s">
        <v>687</v>
      </c>
      <c r="N392" s="78"/>
      <c r="O392" s="78"/>
      <c r="P392" s="78">
        <v>0</v>
      </c>
      <c r="Q392" s="78" t="s">
        <v>687</v>
      </c>
      <c r="R392" s="78">
        <v>5</v>
      </c>
      <c r="S392" s="78" t="s">
        <v>687</v>
      </c>
      <c r="T392" s="78">
        <v>95</v>
      </c>
      <c r="U392" s="78"/>
      <c r="V392" s="78">
        <v>0</v>
      </c>
      <c r="W392" s="78" t="s">
        <v>1291</v>
      </c>
    </row>
    <row r="393" spans="1:23" ht="15" x14ac:dyDescent="0.25">
      <c r="A393" s="275" t="s">
        <v>1036</v>
      </c>
      <c r="B393" s="276">
        <v>311</v>
      </c>
      <c r="C393" s="277">
        <v>0</v>
      </c>
      <c r="D393" s="277">
        <v>0</v>
      </c>
      <c r="E393" s="277">
        <v>0</v>
      </c>
      <c r="F393" s="277"/>
      <c r="G393" s="78"/>
      <c r="H393" s="78"/>
      <c r="I393" s="78"/>
      <c r="J393" s="78"/>
      <c r="K393" s="78"/>
      <c r="L393" s="78"/>
      <c r="M393" s="78"/>
      <c r="N393" s="78"/>
      <c r="O393" s="78"/>
      <c r="P393" s="78"/>
      <c r="Q393" s="78"/>
      <c r="R393" s="78"/>
      <c r="S393" s="78"/>
      <c r="T393" s="78"/>
      <c r="U393" s="78"/>
      <c r="V393" s="78"/>
      <c r="W393" s="78"/>
    </row>
    <row r="394" spans="1:23" ht="15" x14ac:dyDescent="0.25">
      <c r="A394" s="275" t="s">
        <v>1041</v>
      </c>
      <c r="B394" s="276">
        <v>511</v>
      </c>
      <c r="C394" s="277">
        <v>0</v>
      </c>
      <c r="D394" s="277">
        <v>0</v>
      </c>
      <c r="E394" s="277">
        <v>0</v>
      </c>
      <c r="F394" s="277"/>
      <c r="G394" s="78">
        <v>0</v>
      </c>
      <c r="H394" s="78">
        <v>0</v>
      </c>
      <c r="I394" s="278"/>
      <c r="J394" s="78" t="s">
        <v>1285</v>
      </c>
      <c r="K394" s="78" t="s">
        <v>686</v>
      </c>
      <c r="L394" s="78" t="s">
        <v>686</v>
      </c>
      <c r="M394" s="78" t="s">
        <v>686</v>
      </c>
      <c r="N394" s="78" t="s">
        <v>687</v>
      </c>
      <c r="O394" s="78"/>
      <c r="P394" s="78">
        <v>0</v>
      </c>
      <c r="Q394" s="78"/>
      <c r="R394" s="78">
        <v>0</v>
      </c>
      <c r="S394" s="78" t="s">
        <v>687</v>
      </c>
      <c r="T394" s="78" t="s">
        <v>1300</v>
      </c>
      <c r="U394" s="78"/>
      <c r="V394" s="78">
        <v>0</v>
      </c>
      <c r="W394" s="78"/>
    </row>
    <row r="395" spans="1:23" ht="15" x14ac:dyDescent="0.25">
      <c r="A395" s="275" t="s">
        <v>1042</v>
      </c>
      <c r="B395" s="276">
        <v>10388</v>
      </c>
      <c r="C395" s="277">
        <v>0</v>
      </c>
      <c r="D395" s="277">
        <v>0</v>
      </c>
      <c r="E395" s="277">
        <v>0</v>
      </c>
      <c r="F395" s="277"/>
      <c r="G395" s="78">
        <v>0</v>
      </c>
      <c r="H395" s="78">
        <v>0</v>
      </c>
      <c r="I395" s="278"/>
      <c r="J395" s="78" t="s">
        <v>1283</v>
      </c>
      <c r="K395" s="78" t="s">
        <v>686</v>
      </c>
      <c r="L395" s="78" t="s">
        <v>686</v>
      </c>
      <c r="M395" s="78" t="s">
        <v>686</v>
      </c>
      <c r="N395" s="78" t="s">
        <v>686</v>
      </c>
      <c r="O395" s="78"/>
      <c r="P395" s="78">
        <v>0</v>
      </c>
      <c r="Q395" s="78"/>
      <c r="R395" s="78">
        <v>0</v>
      </c>
      <c r="S395" s="78" t="s">
        <v>687</v>
      </c>
      <c r="T395" s="78">
        <v>100</v>
      </c>
      <c r="U395" s="78"/>
      <c r="V395" s="78">
        <v>0</v>
      </c>
      <c r="W395" s="78"/>
    </row>
    <row r="396" spans="1:23" ht="15" x14ac:dyDescent="0.25">
      <c r="A396" s="275" t="s">
        <v>1043</v>
      </c>
      <c r="B396" s="276">
        <v>1181</v>
      </c>
      <c r="C396" s="277">
        <v>0</v>
      </c>
      <c r="D396" s="277">
        <v>0</v>
      </c>
      <c r="E396" s="277">
        <v>0</v>
      </c>
      <c r="F396" s="277"/>
      <c r="G396" s="78"/>
      <c r="H396" s="78"/>
      <c r="I396" s="78"/>
      <c r="J396" s="78"/>
      <c r="K396" s="78"/>
      <c r="L396" s="78"/>
      <c r="M396" s="78"/>
      <c r="N396" s="78"/>
      <c r="O396" s="78"/>
      <c r="P396" s="78"/>
      <c r="Q396" s="78"/>
      <c r="R396" s="78"/>
      <c r="S396" s="78"/>
      <c r="T396" s="78"/>
      <c r="U396" s="78"/>
      <c r="V396" s="78"/>
      <c r="W396" s="78"/>
    </row>
    <row r="397" spans="1:23" ht="15" x14ac:dyDescent="0.25">
      <c r="A397" s="275" t="s">
        <v>1045</v>
      </c>
      <c r="B397" s="276">
        <v>4589</v>
      </c>
      <c r="C397" s="277">
        <v>0</v>
      </c>
      <c r="D397" s="277">
        <v>0</v>
      </c>
      <c r="E397" s="277">
        <v>0</v>
      </c>
      <c r="F397" s="277"/>
      <c r="G397" s="78"/>
      <c r="H397" s="78"/>
      <c r="I397" s="78"/>
      <c r="J397" s="78"/>
      <c r="K397" s="78"/>
      <c r="L397" s="78"/>
      <c r="M397" s="78"/>
      <c r="N397" s="78"/>
      <c r="O397" s="78"/>
      <c r="P397" s="78"/>
      <c r="Q397" s="78"/>
      <c r="R397" s="78"/>
      <c r="S397" s="78"/>
      <c r="T397" s="78"/>
      <c r="U397" s="78"/>
      <c r="V397" s="78"/>
      <c r="W397" s="78"/>
    </row>
    <row r="398" spans="1:23" ht="15" x14ac:dyDescent="0.25">
      <c r="A398" s="275" t="s">
        <v>1046</v>
      </c>
      <c r="B398" s="276">
        <v>1652</v>
      </c>
      <c r="C398" s="277">
        <v>0</v>
      </c>
      <c r="D398" s="277">
        <v>0</v>
      </c>
      <c r="E398" s="277">
        <v>0</v>
      </c>
      <c r="F398" s="277"/>
      <c r="G398" s="78"/>
      <c r="H398" s="78"/>
      <c r="I398" s="78"/>
      <c r="J398" s="78"/>
      <c r="K398" s="78"/>
      <c r="L398" s="78"/>
      <c r="M398" s="78"/>
      <c r="N398" s="78"/>
      <c r="O398" s="78"/>
      <c r="P398" s="78"/>
      <c r="Q398" s="78"/>
      <c r="R398" s="78"/>
      <c r="S398" s="78"/>
      <c r="T398" s="78"/>
      <c r="U398" s="78"/>
      <c r="V398" s="78"/>
      <c r="W398" s="78"/>
    </row>
    <row r="399" spans="1:23" ht="15" x14ac:dyDescent="0.25">
      <c r="A399" s="275" t="s">
        <v>1047</v>
      </c>
      <c r="B399" s="276">
        <v>2835</v>
      </c>
      <c r="C399" s="277">
        <v>0</v>
      </c>
      <c r="D399" s="277">
        <v>0</v>
      </c>
      <c r="E399" s="277">
        <v>0</v>
      </c>
      <c r="F399" s="277"/>
      <c r="G399" s="78"/>
      <c r="H399" s="78"/>
      <c r="I399" s="78"/>
      <c r="J399" s="78"/>
      <c r="K399" s="78"/>
      <c r="L399" s="78"/>
      <c r="M399" s="78"/>
      <c r="N399" s="78"/>
      <c r="O399" s="78"/>
      <c r="P399" s="78"/>
      <c r="Q399" s="78"/>
      <c r="R399" s="78"/>
      <c r="S399" s="78"/>
      <c r="T399" s="78"/>
      <c r="U399" s="78"/>
      <c r="V399" s="78"/>
      <c r="W399" s="78"/>
    </row>
    <row r="400" spans="1:23" ht="15" x14ac:dyDescent="0.25">
      <c r="A400" s="275" t="s">
        <v>1048</v>
      </c>
      <c r="B400" s="276">
        <v>1627</v>
      </c>
      <c r="C400" s="277">
        <v>0</v>
      </c>
      <c r="D400" s="277">
        <v>0</v>
      </c>
      <c r="E400" s="277">
        <v>0</v>
      </c>
      <c r="F400" s="277"/>
      <c r="G400" s="78"/>
      <c r="H400" s="78"/>
      <c r="I400" s="78"/>
      <c r="J400" s="78"/>
      <c r="K400" s="78"/>
      <c r="L400" s="78"/>
      <c r="M400" s="78"/>
      <c r="N400" s="78"/>
      <c r="O400" s="78"/>
      <c r="P400" s="78"/>
      <c r="Q400" s="78"/>
      <c r="R400" s="78"/>
      <c r="S400" s="78"/>
      <c r="T400" s="78"/>
      <c r="U400" s="78"/>
      <c r="V400" s="78"/>
      <c r="W400" s="78"/>
    </row>
    <row r="401" spans="1:23" ht="15" x14ac:dyDescent="0.25">
      <c r="A401" s="275" t="s">
        <v>1050</v>
      </c>
      <c r="B401" s="276">
        <v>5352</v>
      </c>
      <c r="C401" s="277">
        <v>80000</v>
      </c>
      <c r="D401" s="277">
        <v>0</v>
      </c>
      <c r="E401" s="277">
        <v>0</v>
      </c>
      <c r="F401" s="277"/>
      <c r="G401" s="78">
        <v>0</v>
      </c>
      <c r="H401" s="78">
        <v>1000</v>
      </c>
      <c r="I401" s="278"/>
      <c r="J401" s="78" t="s">
        <v>1283</v>
      </c>
      <c r="K401" s="78" t="s">
        <v>687</v>
      </c>
      <c r="L401" s="78" t="s">
        <v>686</v>
      </c>
      <c r="M401" s="78" t="s">
        <v>687</v>
      </c>
      <c r="N401" s="78"/>
      <c r="O401" s="78" t="s">
        <v>687</v>
      </c>
      <c r="P401" s="78">
        <v>70</v>
      </c>
      <c r="Q401" s="78"/>
      <c r="R401" s="78">
        <v>0</v>
      </c>
      <c r="S401" s="78" t="s">
        <v>687</v>
      </c>
      <c r="T401" s="78">
        <v>30</v>
      </c>
      <c r="U401" s="78"/>
      <c r="V401" s="78">
        <v>0</v>
      </c>
      <c r="W401" s="78" t="s">
        <v>1284</v>
      </c>
    </row>
    <row r="402" spans="1:23" ht="15" x14ac:dyDescent="0.25">
      <c r="A402" s="275" t="s">
        <v>1051</v>
      </c>
      <c r="B402" s="276">
        <v>1505</v>
      </c>
      <c r="C402" s="277">
        <v>0</v>
      </c>
      <c r="D402" s="277">
        <v>0</v>
      </c>
      <c r="E402" s="277">
        <v>0</v>
      </c>
      <c r="F402" s="277"/>
      <c r="G402" s="78"/>
      <c r="H402" s="78"/>
      <c r="I402" s="78"/>
      <c r="J402" s="78"/>
      <c r="K402" s="78"/>
      <c r="L402" s="78"/>
      <c r="M402" s="78"/>
      <c r="N402" s="78"/>
      <c r="O402" s="78"/>
      <c r="P402" s="78"/>
      <c r="Q402" s="78"/>
      <c r="R402" s="78"/>
      <c r="S402" s="78"/>
      <c r="T402" s="78"/>
      <c r="U402" s="78"/>
      <c r="V402" s="78"/>
      <c r="W402" s="78"/>
    </row>
    <row r="403" spans="1:23" ht="15" x14ac:dyDescent="0.25">
      <c r="A403" s="275" t="s">
        <v>1053</v>
      </c>
      <c r="B403" s="276">
        <v>600</v>
      </c>
      <c r="C403" s="277">
        <v>0</v>
      </c>
      <c r="D403" s="277">
        <v>0</v>
      </c>
      <c r="E403" s="277">
        <v>0</v>
      </c>
      <c r="F403" s="277"/>
      <c r="G403" s="78"/>
      <c r="H403" s="78"/>
      <c r="I403" s="78"/>
      <c r="J403" s="78"/>
      <c r="K403" s="78"/>
      <c r="L403" s="78"/>
      <c r="M403" s="78"/>
      <c r="N403" s="78"/>
      <c r="O403" s="78"/>
      <c r="P403" s="78"/>
      <c r="Q403" s="78"/>
      <c r="R403" s="78"/>
      <c r="S403" s="78"/>
      <c r="T403" s="78"/>
      <c r="U403" s="78"/>
      <c r="V403" s="78"/>
      <c r="W403" s="78"/>
    </row>
    <row r="404" spans="1:23" ht="15" x14ac:dyDescent="0.25">
      <c r="A404" s="275" t="s">
        <v>1054</v>
      </c>
      <c r="B404" s="276">
        <v>698</v>
      </c>
      <c r="C404" s="277">
        <v>0</v>
      </c>
      <c r="D404" s="277">
        <v>0</v>
      </c>
      <c r="E404" s="277">
        <v>0</v>
      </c>
      <c r="F404" s="277"/>
      <c r="G404" s="78">
        <v>0</v>
      </c>
      <c r="H404" s="78">
        <v>0</v>
      </c>
      <c r="I404" s="278"/>
      <c r="J404" s="78" t="s">
        <v>1285</v>
      </c>
      <c r="K404" s="78" t="s">
        <v>686</v>
      </c>
      <c r="L404" s="78" t="s">
        <v>686</v>
      </c>
      <c r="M404" s="78" t="s">
        <v>686</v>
      </c>
      <c r="N404" s="78"/>
      <c r="O404" s="78"/>
      <c r="P404" s="78">
        <v>0</v>
      </c>
      <c r="Q404" s="78"/>
      <c r="R404" s="78">
        <v>0</v>
      </c>
      <c r="S404" s="78"/>
      <c r="T404" s="78">
        <v>0</v>
      </c>
      <c r="U404" s="78" t="s">
        <v>687</v>
      </c>
      <c r="V404" s="78">
        <v>100</v>
      </c>
      <c r="W404" s="78"/>
    </row>
    <row r="405" spans="1:23" ht="15" x14ac:dyDescent="0.25">
      <c r="A405" s="275" t="s">
        <v>1057</v>
      </c>
      <c r="B405" s="276">
        <v>569</v>
      </c>
      <c r="C405" s="277">
        <v>0</v>
      </c>
      <c r="D405" s="277">
        <v>0</v>
      </c>
      <c r="E405" s="277">
        <v>0</v>
      </c>
      <c r="F405" s="277"/>
      <c r="G405" s="78">
        <v>0</v>
      </c>
      <c r="H405" s="78">
        <v>0</v>
      </c>
      <c r="I405" s="278"/>
      <c r="J405" s="78" t="s">
        <v>1297</v>
      </c>
      <c r="K405" s="78"/>
      <c r="L405" s="78"/>
      <c r="M405" s="78"/>
      <c r="N405" s="78"/>
      <c r="O405" s="78"/>
      <c r="P405" s="78"/>
      <c r="Q405" s="78"/>
      <c r="R405" s="78"/>
      <c r="S405" s="78"/>
      <c r="T405" s="78"/>
      <c r="U405" s="78"/>
      <c r="V405" s="78"/>
      <c r="W405" s="78"/>
    </row>
    <row r="406" spans="1:23" ht="15" x14ac:dyDescent="0.25">
      <c r="A406" s="275" t="s">
        <v>1059</v>
      </c>
      <c r="B406" s="276">
        <v>138</v>
      </c>
      <c r="C406" s="277">
        <v>0</v>
      </c>
      <c r="D406" s="277">
        <v>0</v>
      </c>
      <c r="E406" s="277">
        <v>0</v>
      </c>
      <c r="F406" s="277"/>
      <c r="G406" s="78"/>
      <c r="H406" s="78"/>
      <c r="I406" s="78"/>
      <c r="J406" s="78"/>
      <c r="K406" s="78"/>
      <c r="L406" s="78"/>
      <c r="M406" s="78"/>
      <c r="N406" s="78"/>
      <c r="O406" s="78"/>
      <c r="P406" s="78"/>
      <c r="Q406" s="78"/>
      <c r="R406" s="78"/>
      <c r="S406" s="78"/>
      <c r="T406" s="78"/>
      <c r="U406" s="78"/>
      <c r="V406" s="78"/>
      <c r="W406" s="78"/>
    </row>
    <row r="407" spans="1:23" ht="15" x14ac:dyDescent="0.25">
      <c r="A407" s="275" t="s">
        <v>1060</v>
      </c>
      <c r="B407" s="276">
        <v>743</v>
      </c>
      <c r="C407" s="277">
        <v>0</v>
      </c>
      <c r="D407" s="277">
        <v>0</v>
      </c>
      <c r="E407" s="277">
        <v>0</v>
      </c>
      <c r="F407" s="277"/>
      <c r="G407" s="78">
        <v>0</v>
      </c>
      <c r="H407" s="78">
        <v>0</v>
      </c>
      <c r="I407" s="278"/>
      <c r="J407" s="78" t="s">
        <v>707</v>
      </c>
      <c r="K407" s="78" t="s">
        <v>686</v>
      </c>
      <c r="L407" s="78" t="s">
        <v>686</v>
      </c>
      <c r="M407" s="78" t="s">
        <v>686</v>
      </c>
      <c r="N407" s="78" t="s">
        <v>686</v>
      </c>
      <c r="O407" s="78"/>
      <c r="P407" s="78">
        <v>0</v>
      </c>
      <c r="Q407" s="78"/>
      <c r="R407" s="78">
        <v>0</v>
      </c>
      <c r="S407" s="78"/>
      <c r="T407" s="78">
        <v>0</v>
      </c>
      <c r="U407" s="78"/>
      <c r="V407" s="78">
        <v>0</v>
      </c>
      <c r="W407" s="78"/>
    </row>
    <row r="408" spans="1:23" ht="15" x14ac:dyDescent="0.25">
      <c r="A408" s="275" t="s">
        <v>1062</v>
      </c>
      <c r="B408" s="276">
        <v>735</v>
      </c>
      <c r="C408" s="277">
        <v>0</v>
      </c>
      <c r="D408" s="277">
        <v>0</v>
      </c>
      <c r="E408" s="277">
        <v>0</v>
      </c>
      <c r="F408" s="277"/>
      <c r="G408" s="78">
        <v>0</v>
      </c>
      <c r="H408" s="78">
        <v>0</v>
      </c>
      <c r="I408" s="278"/>
      <c r="J408" s="78" t="s">
        <v>1297</v>
      </c>
      <c r="K408" s="78"/>
      <c r="L408" s="78"/>
      <c r="M408" s="78"/>
      <c r="N408" s="78"/>
      <c r="O408" s="78"/>
      <c r="P408" s="78"/>
      <c r="Q408" s="78"/>
      <c r="R408" s="78"/>
      <c r="S408" s="78"/>
      <c r="T408" s="78"/>
      <c r="U408" s="78"/>
      <c r="V408" s="78"/>
      <c r="W408" s="78"/>
    </row>
    <row r="409" spans="1:23" ht="15" x14ac:dyDescent="0.25">
      <c r="A409" s="275" t="s">
        <v>1064</v>
      </c>
      <c r="B409" s="276">
        <v>317</v>
      </c>
      <c r="C409" s="277">
        <v>0</v>
      </c>
      <c r="D409" s="277">
        <v>0</v>
      </c>
      <c r="E409" s="277">
        <v>0</v>
      </c>
      <c r="F409" s="277"/>
      <c r="G409" s="78">
        <v>0</v>
      </c>
      <c r="H409" s="78">
        <v>0</v>
      </c>
      <c r="I409" s="278"/>
      <c r="J409" s="78" t="s">
        <v>707</v>
      </c>
      <c r="K409" s="78" t="s">
        <v>686</v>
      </c>
      <c r="L409" s="78" t="s">
        <v>686</v>
      </c>
      <c r="M409" s="78" t="s">
        <v>686</v>
      </c>
      <c r="N409" s="78"/>
      <c r="O409" s="78"/>
      <c r="P409" s="78">
        <v>0</v>
      </c>
      <c r="Q409" s="78"/>
      <c r="R409" s="78">
        <v>0</v>
      </c>
      <c r="S409" s="78"/>
      <c r="T409" s="78">
        <v>0</v>
      </c>
      <c r="U409" s="78"/>
      <c r="V409" s="78">
        <v>0</v>
      </c>
      <c r="W409" s="78"/>
    </row>
    <row r="410" spans="1:23" ht="15" x14ac:dyDescent="0.25">
      <c r="A410" s="275" t="s">
        <v>1066</v>
      </c>
      <c r="B410" s="276">
        <v>6185</v>
      </c>
      <c r="C410" s="277">
        <v>0</v>
      </c>
      <c r="D410" s="277">
        <v>0</v>
      </c>
      <c r="E410" s="277">
        <v>0</v>
      </c>
      <c r="F410" s="277"/>
      <c r="G410" s="78"/>
      <c r="H410" s="78"/>
      <c r="I410" s="78"/>
      <c r="J410" s="78"/>
      <c r="K410" s="78"/>
      <c r="L410" s="78"/>
      <c r="M410" s="78"/>
      <c r="N410" s="78"/>
      <c r="O410" s="78"/>
      <c r="P410" s="78"/>
      <c r="Q410" s="78"/>
      <c r="R410" s="78"/>
      <c r="S410" s="78"/>
      <c r="T410" s="78"/>
      <c r="U410" s="78"/>
      <c r="V410" s="78"/>
      <c r="W410" s="78"/>
    </row>
    <row r="411" spans="1:23" ht="15" x14ac:dyDescent="0.25">
      <c r="A411" s="275" t="s">
        <v>1067</v>
      </c>
      <c r="B411" s="276">
        <v>1859</v>
      </c>
      <c r="C411" s="277">
        <v>0</v>
      </c>
      <c r="D411" s="277">
        <v>0</v>
      </c>
      <c r="E411" s="277">
        <v>0</v>
      </c>
      <c r="F411" s="277"/>
      <c r="G411" s="78">
        <v>0</v>
      </c>
      <c r="H411" s="78">
        <v>0</v>
      </c>
      <c r="I411" s="278"/>
      <c r="J411" s="78" t="s">
        <v>707</v>
      </c>
      <c r="K411" s="78" t="s">
        <v>686</v>
      </c>
      <c r="L411" s="78" t="s">
        <v>686</v>
      </c>
      <c r="M411" s="78" t="s">
        <v>686</v>
      </c>
      <c r="N411" s="78" t="s">
        <v>687</v>
      </c>
      <c r="O411" s="78"/>
      <c r="P411" s="78">
        <v>0</v>
      </c>
      <c r="Q411" s="78" t="s">
        <v>687</v>
      </c>
      <c r="R411" s="78">
        <v>100</v>
      </c>
      <c r="S411" s="78"/>
      <c r="T411" s="78">
        <v>0</v>
      </c>
      <c r="U411" s="78"/>
      <c r="V411" s="78">
        <v>0</v>
      </c>
      <c r="W411" s="78" t="s">
        <v>1287</v>
      </c>
    </row>
    <row r="412" spans="1:23" ht="15" x14ac:dyDescent="0.25">
      <c r="A412" s="275" t="s">
        <v>1069</v>
      </c>
      <c r="B412" s="276">
        <v>908</v>
      </c>
      <c r="C412" s="277">
        <v>0</v>
      </c>
      <c r="D412" s="277">
        <v>0</v>
      </c>
      <c r="E412" s="277">
        <v>0</v>
      </c>
      <c r="F412" s="277"/>
      <c r="G412" s="78"/>
      <c r="H412" s="78"/>
      <c r="I412" s="78"/>
      <c r="J412" s="78"/>
      <c r="K412" s="78"/>
      <c r="L412" s="78"/>
      <c r="M412" s="78"/>
      <c r="N412" s="78"/>
      <c r="O412" s="78"/>
      <c r="P412" s="78"/>
      <c r="Q412" s="78"/>
      <c r="R412" s="78"/>
      <c r="S412" s="78"/>
      <c r="T412" s="78"/>
      <c r="U412" s="78"/>
      <c r="V412" s="78"/>
      <c r="W412" s="78"/>
    </row>
    <row r="413" spans="1:23" ht="15" x14ac:dyDescent="0.25">
      <c r="A413" s="275" t="s">
        <v>1070</v>
      </c>
      <c r="B413" s="276">
        <v>900</v>
      </c>
      <c r="C413" s="277">
        <v>0</v>
      </c>
      <c r="D413" s="277">
        <v>0</v>
      </c>
      <c r="E413" s="277">
        <v>0</v>
      </c>
      <c r="F413" s="277"/>
      <c r="G413" s="78">
        <v>0</v>
      </c>
      <c r="H413" s="78">
        <v>0</v>
      </c>
      <c r="I413" s="278"/>
      <c r="J413" s="78" t="s">
        <v>1297</v>
      </c>
      <c r="K413" s="78"/>
      <c r="L413" s="78"/>
      <c r="M413" s="78"/>
      <c r="N413" s="78"/>
      <c r="O413" s="78"/>
      <c r="P413" s="78"/>
      <c r="Q413" s="78"/>
      <c r="R413" s="78"/>
      <c r="S413" s="78"/>
      <c r="T413" s="78"/>
      <c r="U413" s="78"/>
      <c r="V413" s="78"/>
      <c r="W413" s="78"/>
    </row>
    <row r="414" spans="1:23" ht="15" x14ac:dyDescent="0.25">
      <c r="A414" s="275" t="s">
        <v>1071</v>
      </c>
      <c r="B414" s="276">
        <v>91</v>
      </c>
      <c r="C414" s="277">
        <v>0</v>
      </c>
      <c r="D414" s="277">
        <v>0</v>
      </c>
      <c r="E414" s="277">
        <v>0</v>
      </c>
      <c r="F414" s="277"/>
      <c r="G414" s="78">
        <v>0</v>
      </c>
      <c r="H414" s="78">
        <v>0</v>
      </c>
      <c r="I414" s="278"/>
      <c r="J414" s="78"/>
      <c r="K414" s="78"/>
      <c r="L414" s="78"/>
      <c r="M414" s="78"/>
      <c r="N414" s="78"/>
      <c r="O414" s="78"/>
      <c r="P414" s="78">
        <v>0</v>
      </c>
      <c r="Q414" s="78"/>
      <c r="R414" s="78">
        <v>0</v>
      </c>
      <c r="S414" s="78"/>
      <c r="T414" s="78">
        <v>0</v>
      </c>
      <c r="U414" s="78"/>
      <c r="V414" s="78">
        <v>0</v>
      </c>
      <c r="W414" s="78"/>
    </row>
    <row r="415" spans="1:23" ht="15" x14ac:dyDescent="0.25">
      <c r="A415" s="275" t="s">
        <v>1072</v>
      </c>
      <c r="B415" s="276">
        <v>543</v>
      </c>
      <c r="C415" s="277">
        <v>0</v>
      </c>
      <c r="D415" s="277">
        <v>0</v>
      </c>
      <c r="E415" s="277">
        <v>0</v>
      </c>
      <c r="F415" s="277"/>
      <c r="G415" s="78"/>
      <c r="H415" s="78"/>
      <c r="I415" s="78"/>
      <c r="J415" s="78"/>
      <c r="K415" s="78"/>
      <c r="L415" s="78"/>
      <c r="M415" s="78"/>
      <c r="N415" s="78"/>
      <c r="O415" s="78"/>
      <c r="P415" s="78"/>
      <c r="Q415" s="78"/>
      <c r="R415" s="78"/>
      <c r="S415" s="78"/>
      <c r="T415" s="78"/>
      <c r="U415" s="78"/>
      <c r="V415" s="78"/>
      <c r="W415" s="78"/>
    </row>
    <row r="416" spans="1:23" ht="15" x14ac:dyDescent="0.25">
      <c r="A416" s="275" t="s">
        <v>1073</v>
      </c>
      <c r="B416" s="276">
        <v>8461</v>
      </c>
      <c r="C416" s="277">
        <v>15000</v>
      </c>
      <c r="D416" s="277">
        <v>0</v>
      </c>
      <c r="E416" s="277">
        <v>0</v>
      </c>
      <c r="F416" s="277"/>
      <c r="G416" s="78"/>
      <c r="H416" s="78"/>
      <c r="I416" s="78"/>
      <c r="J416" s="78"/>
      <c r="K416" s="78"/>
      <c r="L416" s="78"/>
      <c r="M416" s="78"/>
      <c r="N416" s="78"/>
      <c r="O416" s="78"/>
      <c r="P416" s="78"/>
      <c r="Q416" s="78"/>
      <c r="R416" s="78"/>
      <c r="S416" s="78"/>
      <c r="T416" s="78"/>
      <c r="U416" s="78"/>
      <c r="V416" s="78"/>
      <c r="W416" s="78"/>
    </row>
    <row r="417" spans="1:23" ht="15" x14ac:dyDescent="0.25">
      <c r="A417" s="275" t="s">
        <v>1074</v>
      </c>
      <c r="B417" s="276">
        <v>179</v>
      </c>
      <c r="C417" s="277">
        <v>0</v>
      </c>
      <c r="D417" s="277">
        <v>0</v>
      </c>
      <c r="E417" s="277">
        <v>0</v>
      </c>
      <c r="F417" s="277"/>
      <c r="G417" s="78">
        <v>0</v>
      </c>
      <c r="H417" s="78">
        <v>0</v>
      </c>
      <c r="I417" s="278"/>
      <c r="J417" s="78" t="s">
        <v>1297</v>
      </c>
      <c r="K417" s="78"/>
      <c r="L417" s="78"/>
      <c r="M417" s="78"/>
      <c r="N417" s="78"/>
      <c r="O417" s="78"/>
      <c r="P417" s="78"/>
      <c r="Q417" s="78"/>
      <c r="R417" s="78"/>
      <c r="S417" s="78"/>
      <c r="T417" s="78"/>
      <c r="U417" s="78"/>
      <c r="V417" s="78"/>
      <c r="W417" s="78"/>
    </row>
    <row r="418" spans="1:23" ht="15" x14ac:dyDescent="0.25">
      <c r="A418" s="275" t="s">
        <v>1075</v>
      </c>
      <c r="B418" s="276">
        <v>436</v>
      </c>
      <c r="C418" s="277">
        <v>0</v>
      </c>
      <c r="D418" s="277">
        <v>0</v>
      </c>
      <c r="E418" s="277">
        <v>0</v>
      </c>
      <c r="F418" s="277"/>
      <c r="G418" s="78"/>
      <c r="H418" s="78"/>
      <c r="I418" s="78"/>
      <c r="J418" s="78"/>
      <c r="K418" s="78"/>
      <c r="L418" s="78"/>
      <c r="M418" s="78"/>
      <c r="N418" s="78"/>
      <c r="O418" s="78"/>
      <c r="P418" s="78"/>
      <c r="Q418" s="78"/>
      <c r="R418" s="78"/>
      <c r="S418" s="78"/>
      <c r="T418" s="78"/>
      <c r="U418" s="78"/>
      <c r="V418" s="78"/>
      <c r="W418" s="78"/>
    </row>
    <row r="419" spans="1:23" ht="15" x14ac:dyDescent="0.25">
      <c r="A419" s="275" t="s">
        <v>1076</v>
      </c>
      <c r="B419" s="276">
        <v>278</v>
      </c>
      <c r="C419" s="277">
        <v>0</v>
      </c>
      <c r="D419" s="277">
        <v>0</v>
      </c>
      <c r="E419" s="277">
        <v>0</v>
      </c>
      <c r="F419" s="277"/>
      <c r="G419" s="78">
        <v>0</v>
      </c>
      <c r="H419" s="78">
        <v>0</v>
      </c>
      <c r="I419" s="278"/>
      <c r="J419" s="78" t="s">
        <v>707</v>
      </c>
      <c r="K419" s="78"/>
      <c r="L419" s="78"/>
      <c r="M419" s="78" t="s">
        <v>686</v>
      </c>
      <c r="N419" s="78" t="s">
        <v>686</v>
      </c>
      <c r="O419" s="78"/>
      <c r="P419" s="78">
        <v>0</v>
      </c>
      <c r="Q419" s="78"/>
      <c r="R419" s="78">
        <v>0</v>
      </c>
      <c r="S419" s="78"/>
      <c r="T419" s="78">
        <v>100</v>
      </c>
      <c r="U419" s="78"/>
      <c r="V419" s="78">
        <v>0</v>
      </c>
      <c r="W419" s="78"/>
    </row>
    <row r="420" spans="1:23" ht="15" x14ac:dyDescent="0.25">
      <c r="A420" s="275" t="s">
        <v>1077</v>
      </c>
      <c r="B420" s="276">
        <v>622</v>
      </c>
      <c r="C420" s="277">
        <v>0</v>
      </c>
      <c r="D420" s="277">
        <v>0</v>
      </c>
      <c r="E420" s="277">
        <v>0</v>
      </c>
      <c r="F420" s="277"/>
      <c r="G420" s="78">
        <v>0</v>
      </c>
      <c r="H420" s="78">
        <v>0</v>
      </c>
      <c r="I420" s="278"/>
      <c r="J420" s="78" t="s">
        <v>1297</v>
      </c>
      <c r="K420" s="78"/>
      <c r="L420" s="78"/>
      <c r="M420" s="78"/>
      <c r="N420" s="78"/>
      <c r="O420" s="78"/>
      <c r="P420" s="78"/>
      <c r="Q420" s="78"/>
      <c r="R420" s="78"/>
      <c r="S420" s="78"/>
      <c r="T420" s="78"/>
      <c r="U420" s="78"/>
      <c r="V420" s="78"/>
      <c r="W420" s="78"/>
    </row>
    <row r="421" spans="1:23" ht="15" x14ac:dyDescent="0.25">
      <c r="A421" s="275" t="s">
        <v>1078</v>
      </c>
      <c r="B421" s="276">
        <v>437</v>
      </c>
      <c r="C421" s="277">
        <v>0</v>
      </c>
      <c r="D421" s="277">
        <v>0</v>
      </c>
      <c r="E421" s="277">
        <v>0</v>
      </c>
      <c r="F421" s="277"/>
      <c r="G421" s="78">
        <v>0</v>
      </c>
      <c r="H421" s="78">
        <v>0</v>
      </c>
      <c r="I421" s="278"/>
      <c r="J421" s="78" t="s">
        <v>1297</v>
      </c>
      <c r="K421" s="78"/>
      <c r="L421" s="78"/>
      <c r="M421" s="78"/>
      <c r="N421" s="78"/>
      <c r="O421" s="78"/>
      <c r="P421" s="78"/>
      <c r="Q421" s="78"/>
      <c r="R421" s="78"/>
      <c r="S421" s="78"/>
      <c r="T421" s="78"/>
      <c r="U421" s="78"/>
      <c r="V421" s="78"/>
      <c r="W421" s="78"/>
    </row>
    <row r="422" spans="1:23" ht="15" x14ac:dyDescent="0.25">
      <c r="A422" s="275" t="s">
        <v>1079</v>
      </c>
      <c r="B422" s="276">
        <v>644</v>
      </c>
      <c r="C422" s="277">
        <v>0</v>
      </c>
      <c r="D422" s="277">
        <v>0</v>
      </c>
      <c r="E422" s="277">
        <v>0</v>
      </c>
      <c r="F422" s="277"/>
      <c r="G422" s="78">
        <v>0</v>
      </c>
      <c r="H422" s="78">
        <v>0</v>
      </c>
      <c r="I422" s="278"/>
      <c r="J422" s="78" t="s">
        <v>1297</v>
      </c>
      <c r="K422" s="78" t="s">
        <v>686</v>
      </c>
      <c r="L422" s="78" t="s">
        <v>686</v>
      </c>
      <c r="M422" s="78" t="s">
        <v>686</v>
      </c>
      <c r="N422" s="78" t="s">
        <v>686</v>
      </c>
      <c r="O422" s="78"/>
      <c r="P422" s="78">
        <v>0</v>
      </c>
      <c r="Q422" s="78"/>
      <c r="R422" s="78">
        <v>0</v>
      </c>
      <c r="S422" s="78"/>
      <c r="T422" s="78">
        <v>0</v>
      </c>
      <c r="U422" s="78"/>
      <c r="V422" s="78">
        <v>0</v>
      </c>
      <c r="W422" s="78"/>
    </row>
    <row r="423" spans="1:23" ht="15" x14ac:dyDescent="0.25">
      <c r="A423" s="275" t="s">
        <v>1080</v>
      </c>
      <c r="B423" s="276">
        <v>2973</v>
      </c>
      <c r="C423" s="277">
        <v>0</v>
      </c>
      <c r="D423" s="277">
        <v>0</v>
      </c>
      <c r="E423" s="277">
        <v>0</v>
      </c>
      <c r="F423" s="277"/>
      <c r="G423" s="78"/>
      <c r="H423" s="78"/>
      <c r="I423" s="78"/>
      <c r="J423" s="78"/>
      <c r="K423" s="78"/>
      <c r="L423" s="78"/>
      <c r="M423" s="78"/>
      <c r="N423" s="78"/>
      <c r="O423" s="78"/>
      <c r="P423" s="78"/>
      <c r="Q423" s="78"/>
      <c r="R423" s="78"/>
      <c r="S423" s="78"/>
      <c r="T423" s="78"/>
      <c r="U423" s="78"/>
      <c r="V423" s="78"/>
      <c r="W423" s="78"/>
    </row>
    <row r="424" spans="1:23" ht="15" x14ac:dyDescent="0.25">
      <c r="A424" s="275" t="s">
        <v>1081</v>
      </c>
      <c r="B424" s="276">
        <v>678</v>
      </c>
      <c r="C424" s="277">
        <v>0</v>
      </c>
      <c r="D424" s="277">
        <v>0</v>
      </c>
      <c r="E424" s="277">
        <v>0</v>
      </c>
      <c r="F424" s="277"/>
      <c r="G424" s="78">
        <v>0</v>
      </c>
      <c r="H424" s="78">
        <v>0</v>
      </c>
      <c r="I424" s="278"/>
      <c r="J424" s="78" t="s">
        <v>1283</v>
      </c>
      <c r="K424" s="78" t="s">
        <v>687</v>
      </c>
      <c r="L424" s="78"/>
      <c r="M424" s="78" t="s">
        <v>687</v>
      </c>
      <c r="N424" s="78"/>
      <c r="O424" s="78" t="s">
        <v>687</v>
      </c>
      <c r="P424" s="78">
        <v>100</v>
      </c>
      <c r="Q424" s="78"/>
      <c r="R424" s="78">
        <v>0</v>
      </c>
      <c r="S424" s="78"/>
      <c r="T424" s="78">
        <v>0</v>
      </c>
      <c r="U424" s="78"/>
      <c r="V424" s="78">
        <v>0</v>
      </c>
      <c r="W424" s="78" t="s">
        <v>1291</v>
      </c>
    </row>
    <row r="425" spans="1:23" ht="15" x14ac:dyDescent="0.25">
      <c r="A425" s="275" t="s">
        <v>1082</v>
      </c>
      <c r="B425" s="276">
        <v>1477</v>
      </c>
      <c r="C425" s="277">
        <v>0</v>
      </c>
      <c r="D425" s="277">
        <v>0</v>
      </c>
      <c r="E425" s="277">
        <v>0</v>
      </c>
      <c r="F425" s="277"/>
      <c r="G425" s="78"/>
      <c r="H425" s="78"/>
      <c r="I425" s="78"/>
      <c r="J425" s="78"/>
      <c r="K425" s="78"/>
      <c r="L425" s="78"/>
      <c r="M425" s="78"/>
      <c r="N425" s="78"/>
      <c r="O425" s="78"/>
      <c r="P425" s="78"/>
      <c r="Q425" s="78"/>
      <c r="R425" s="78"/>
      <c r="S425" s="78"/>
      <c r="T425" s="78"/>
      <c r="U425" s="78"/>
      <c r="V425" s="78"/>
      <c r="W425" s="78"/>
    </row>
    <row r="426" spans="1:23" ht="15" x14ac:dyDescent="0.25">
      <c r="A426" s="275" t="s">
        <v>1083</v>
      </c>
      <c r="B426" s="276">
        <v>1339</v>
      </c>
      <c r="C426" s="277">
        <v>0</v>
      </c>
      <c r="D426" s="277">
        <v>0</v>
      </c>
      <c r="E426" s="277">
        <v>0</v>
      </c>
      <c r="F426" s="277"/>
      <c r="G426" s="78">
        <v>0</v>
      </c>
      <c r="H426" s="78">
        <v>0</v>
      </c>
      <c r="I426" s="278"/>
      <c r="J426" s="78" t="s">
        <v>707</v>
      </c>
      <c r="K426" s="78" t="s">
        <v>686</v>
      </c>
      <c r="L426" s="78" t="s">
        <v>686</v>
      </c>
      <c r="M426" s="78" t="s">
        <v>686</v>
      </c>
      <c r="N426" s="78" t="s">
        <v>686</v>
      </c>
      <c r="O426" s="78"/>
      <c r="P426" s="78">
        <v>0</v>
      </c>
      <c r="Q426" s="78"/>
      <c r="R426" s="78">
        <v>0</v>
      </c>
      <c r="S426" s="78"/>
      <c r="T426" s="78">
        <v>100</v>
      </c>
      <c r="U426" s="78"/>
      <c r="V426" s="78">
        <v>0</v>
      </c>
      <c r="W426" s="78"/>
    </row>
    <row r="427" spans="1:23" ht="15" x14ac:dyDescent="0.25">
      <c r="A427" s="275" t="s">
        <v>1084</v>
      </c>
      <c r="B427" s="276">
        <v>1700</v>
      </c>
      <c r="C427" s="277">
        <v>0</v>
      </c>
      <c r="D427" s="277">
        <v>0</v>
      </c>
      <c r="E427" s="277">
        <v>0</v>
      </c>
      <c r="F427" s="277"/>
      <c r="G427" s="78">
        <v>0</v>
      </c>
      <c r="H427" s="78">
        <v>0</v>
      </c>
      <c r="I427" s="278"/>
      <c r="J427" s="78" t="s">
        <v>1283</v>
      </c>
      <c r="K427" s="78" t="s">
        <v>686</v>
      </c>
      <c r="L427" s="78" t="s">
        <v>686</v>
      </c>
      <c r="M427" s="78" t="s">
        <v>686</v>
      </c>
      <c r="N427" s="78" t="s">
        <v>686</v>
      </c>
      <c r="O427" s="78"/>
      <c r="P427" s="78">
        <v>0</v>
      </c>
      <c r="Q427" s="78"/>
      <c r="R427" s="78">
        <v>0</v>
      </c>
      <c r="S427" s="78" t="s">
        <v>687</v>
      </c>
      <c r="T427" s="78">
        <v>100</v>
      </c>
      <c r="U427" s="78"/>
      <c r="V427" s="78">
        <v>0</v>
      </c>
      <c r="W427" s="78"/>
    </row>
    <row r="428" spans="1:23" ht="15" x14ac:dyDescent="0.25">
      <c r="A428" s="275" t="s">
        <v>1087</v>
      </c>
      <c r="B428" s="276">
        <v>1374</v>
      </c>
      <c r="C428" s="277">
        <v>0</v>
      </c>
      <c r="D428" s="277">
        <v>0</v>
      </c>
      <c r="E428" s="277">
        <v>0</v>
      </c>
      <c r="F428" s="277"/>
      <c r="G428" s="78">
        <v>0</v>
      </c>
      <c r="H428" s="78">
        <v>0</v>
      </c>
      <c r="I428" s="278"/>
      <c r="J428" s="78" t="s">
        <v>707</v>
      </c>
      <c r="K428" s="78" t="s">
        <v>686</v>
      </c>
      <c r="L428" s="78" t="s">
        <v>686</v>
      </c>
      <c r="M428" s="78" t="s">
        <v>686</v>
      </c>
      <c r="N428" s="78" t="s">
        <v>686</v>
      </c>
      <c r="O428" s="78"/>
      <c r="P428" s="78">
        <v>0</v>
      </c>
      <c r="Q428" s="78"/>
      <c r="R428" s="78">
        <v>0</v>
      </c>
      <c r="S428" s="78"/>
      <c r="T428" s="78">
        <v>0</v>
      </c>
      <c r="U428" s="78" t="s">
        <v>687</v>
      </c>
      <c r="V428" s="78">
        <v>100</v>
      </c>
      <c r="W428" s="78"/>
    </row>
    <row r="429" spans="1:23" ht="15" x14ac:dyDescent="0.25">
      <c r="A429" s="275" t="s">
        <v>1088</v>
      </c>
      <c r="B429" s="276">
        <v>7479</v>
      </c>
      <c r="C429" s="277">
        <v>0</v>
      </c>
      <c r="D429" s="277">
        <v>0</v>
      </c>
      <c r="E429" s="277">
        <v>0</v>
      </c>
      <c r="F429" s="277"/>
      <c r="G429" s="78"/>
      <c r="H429" s="78"/>
      <c r="I429" s="78"/>
      <c r="J429" s="78"/>
      <c r="K429" s="78"/>
      <c r="L429" s="78"/>
      <c r="M429" s="78"/>
      <c r="N429" s="78"/>
      <c r="O429" s="78"/>
      <c r="P429" s="78"/>
      <c r="Q429" s="78"/>
      <c r="R429" s="78"/>
      <c r="S429" s="78"/>
      <c r="T429" s="78"/>
      <c r="U429" s="78"/>
      <c r="V429" s="78"/>
      <c r="W429" s="78"/>
    </row>
    <row r="430" spans="1:23" ht="15" x14ac:dyDescent="0.25">
      <c r="A430" s="275" t="s">
        <v>1089</v>
      </c>
      <c r="B430" s="276">
        <v>552</v>
      </c>
      <c r="C430" s="277">
        <v>0</v>
      </c>
      <c r="D430" s="277">
        <v>0</v>
      </c>
      <c r="E430" s="277">
        <v>0</v>
      </c>
      <c r="F430" s="277"/>
      <c r="G430" s="78"/>
      <c r="H430" s="78"/>
      <c r="I430" s="78"/>
      <c r="J430" s="78"/>
      <c r="K430" s="78"/>
      <c r="L430" s="78"/>
      <c r="M430" s="78"/>
      <c r="N430" s="78"/>
      <c r="O430" s="78"/>
      <c r="P430" s="78"/>
      <c r="Q430" s="78"/>
      <c r="R430" s="78"/>
      <c r="S430" s="78"/>
      <c r="T430" s="78"/>
      <c r="U430" s="78"/>
      <c r="V430" s="78"/>
      <c r="W430" s="78"/>
    </row>
    <row r="431" spans="1:23" ht="15" x14ac:dyDescent="0.25">
      <c r="A431" s="275" t="s">
        <v>1090</v>
      </c>
      <c r="B431" s="276">
        <v>3743</v>
      </c>
      <c r="C431" s="277">
        <v>0</v>
      </c>
      <c r="D431" s="277">
        <v>0</v>
      </c>
      <c r="E431" s="277">
        <v>0</v>
      </c>
      <c r="F431" s="277"/>
      <c r="G431" s="78"/>
      <c r="H431" s="78"/>
      <c r="I431" s="78"/>
      <c r="J431" s="78"/>
      <c r="K431" s="78"/>
      <c r="L431" s="78"/>
      <c r="M431" s="78"/>
      <c r="N431" s="78"/>
      <c r="O431" s="78"/>
      <c r="P431" s="78"/>
      <c r="Q431" s="78"/>
      <c r="R431" s="78"/>
      <c r="S431" s="78"/>
      <c r="T431" s="78"/>
      <c r="U431" s="78"/>
      <c r="V431" s="78"/>
      <c r="W431" s="78"/>
    </row>
    <row r="432" spans="1:23" ht="15" x14ac:dyDescent="0.25">
      <c r="A432" s="275" t="s">
        <v>1091</v>
      </c>
      <c r="B432" s="276">
        <v>4489</v>
      </c>
      <c r="C432" s="277">
        <v>0</v>
      </c>
      <c r="D432" s="277">
        <v>0</v>
      </c>
      <c r="E432" s="277">
        <v>0</v>
      </c>
      <c r="F432" s="277"/>
      <c r="G432" s="78">
        <v>0</v>
      </c>
      <c r="H432" s="78">
        <v>0</v>
      </c>
      <c r="I432" s="278"/>
      <c r="J432" s="78" t="s">
        <v>1297</v>
      </c>
      <c r="K432" s="78"/>
      <c r="L432" s="78"/>
      <c r="M432" s="78"/>
      <c r="N432" s="78"/>
      <c r="O432" s="78"/>
      <c r="P432" s="78"/>
      <c r="Q432" s="78"/>
      <c r="R432" s="78"/>
      <c r="S432" s="78"/>
      <c r="T432" s="78"/>
      <c r="U432" s="78"/>
      <c r="V432" s="78"/>
      <c r="W432" s="78"/>
    </row>
    <row r="433" spans="1:23" ht="15" x14ac:dyDescent="0.25">
      <c r="A433" s="275" t="s">
        <v>1092</v>
      </c>
      <c r="B433" s="276">
        <v>3878</v>
      </c>
      <c r="C433" s="277">
        <v>0</v>
      </c>
      <c r="D433" s="277">
        <v>0</v>
      </c>
      <c r="E433" s="277">
        <v>0</v>
      </c>
      <c r="F433" s="277"/>
      <c r="G433" s="78"/>
      <c r="H433" s="78"/>
      <c r="I433" s="78"/>
      <c r="J433" s="78"/>
      <c r="K433" s="78"/>
      <c r="L433" s="78"/>
      <c r="M433" s="78"/>
      <c r="N433" s="78"/>
      <c r="O433" s="78"/>
      <c r="P433" s="78"/>
      <c r="Q433" s="78"/>
      <c r="R433" s="78"/>
      <c r="S433" s="78"/>
      <c r="T433" s="78"/>
      <c r="U433" s="78"/>
      <c r="V433" s="78"/>
      <c r="W433" s="78"/>
    </row>
    <row r="434" spans="1:23" ht="15" x14ac:dyDescent="0.25">
      <c r="A434" s="275" t="s">
        <v>1093</v>
      </c>
      <c r="B434" s="276">
        <v>3375</v>
      </c>
      <c r="C434" s="277">
        <v>0</v>
      </c>
      <c r="D434" s="277">
        <v>0</v>
      </c>
      <c r="E434" s="277">
        <v>0</v>
      </c>
      <c r="F434" s="277"/>
      <c r="G434" s="78">
        <v>0</v>
      </c>
      <c r="H434" s="78">
        <v>0</v>
      </c>
      <c r="I434" s="278"/>
      <c r="J434" s="78" t="s">
        <v>1297</v>
      </c>
      <c r="K434" s="78"/>
      <c r="L434" s="78"/>
      <c r="M434" s="78"/>
      <c r="N434" s="78"/>
      <c r="O434" s="78"/>
      <c r="P434" s="78"/>
      <c r="Q434" s="78"/>
      <c r="R434" s="78"/>
      <c r="S434" s="78"/>
      <c r="T434" s="78"/>
      <c r="U434" s="78"/>
      <c r="V434" s="78"/>
      <c r="W434" s="78"/>
    </row>
    <row r="435" spans="1:23" ht="15" x14ac:dyDescent="0.25">
      <c r="A435" s="275" t="s">
        <v>1094</v>
      </c>
      <c r="B435" s="276">
        <v>545</v>
      </c>
      <c r="C435" s="277">
        <v>0</v>
      </c>
      <c r="D435" s="277">
        <v>0</v>
      </c>
      <c r="E435" s="277">
        <v>0</v>
      </c>
      <c r="F435" s="277"/>
      <c r="G435" s="78">
        <v>0</v>
      </c>
      <c r="H435" s="78">
        <v>0</v>
      </c>
      <c r="I435" s="278"/>
      <c r="J435" s="78"/>
      <c r="K435" s="78"/>
      <c r="L435" s="78"/>
      <c r="M435" s="78"/>
      <c r="N435" s="78"/>
      <c r="O435" s="78"/>
      <c r="P435" s="78">
        <v>0</v>
      </c>
      <c r="Q435" s="78"/>
      <c r="R435" s="78">
        <v>0</v>
      </c>
      <c r="S435" s="78"/>
      <c r="T435" s="78">
        <v>0</v>
      </c>
      <c r="U435" s="78"/>
      <c r="V435" s="78">
        <v>0</v>
      </c>
      <c r="W435" s="78"/>
    </row>
    <row r="436" spans="1:23" ht="15" x14ac:dyDescent="0.25">
      <c r="A436" s="275" t="s">
        <v>1095</v>
      </c>
      <c r="B436" s="276">
        <v>311</v>
      </c>
      <c r="C436" s="277">
        <v>0</v>
      </c>
      <c r="D436" s="277">
        <v>0</v>
      </c>
      <c r="E436" s="277">
        <v>0</v>
      </c>
      <c r="F436" s="277"/>
      <c r="G436" s="78">
        <v>0</v>
      </c>
      <c r="H436" s="78">
        <v>0</v>
      </c>
      <c r="I436" s="278"/>
      <c r="J436" s="78"/>
      <c r="K436" s="78"/>
      <c r="L436" s="78"/>
      <c r="M436" s="78"/>
      <c r="N436" s="78"/>
      <c r="O436" s="78"/>
      <c r="P436" s="78">
        <v>0</v>
      </c>
      <c r="Q436" s="78"/>
      <c r="R436" s="78">
        <v>0</v>
      </c>
      <c r="S436" s="78"/>
      <c r="T436" s="78">
        <v>0</v>
      </c>
      <c r="U436" s="78"/>
      <c r="V436" s="78">
        <v>0</v>
      </c>
      <c r="W436" s="78"/>
    </row>
    <row r="437" spans="1:23" ht="15" x14ac:dyDescent="0.25">
      <c r="A437" s="275" t="s">
        <v>1096</v>
      </c>
      <c r="B437" s="276">
        <v>276</v>
      </c>
      <c r="C437" s="277">
        <v>0</v>
      </c>
      <c r="D437" s="277">
        <v>0</v>
      </c>
      <c r="E437" s="277">
        <v>0</v>
      </c>
      <c r="F437" s="277"/>
      <c r="G437" s="78"/>
      <c r="H437" s="78"/>
      <c r="I437" s="78"/>
      <c r="J437" s="78"/>
      <c r="K437" s="78"/>
      <c r="L437" s="78"/>
      <c r="M437" s="78"/>
      <c r="N437" s="78"/>
      <c r="O437" s="78"/>
      <c r="P437" s="78"/>
      <c r="Q437" s="78"/>
      <c r="R437" s="78"/>
      <c r="S437" s="78"/>
      <c r="T437" s="78"/>
      <c r="U437" s="78"/>
      <c r="V437" s="78"/>
      <c r="W437" s="78"/>
    </row>
    <row r="438" spans="1:23" ht="15" x14ac:dyDescent="0.25">
      <c r="A438" s="275" t="s">
        <v>1097</v>
      </c>
      <c r="B438" s="276">
        <v>1194</v>
      </c>
      <c r="C438" s="277">
        <v>0</v>
      </c>
      <c r="D438" s="277">
        <v>0</v>
      </c>
      <c r="E438" s="277">
        <v>0</v>
      </c>
      <c r="F438" s="277"/>
      <c r="G438" s="78"/>
      <c r="H438" s="78"/>
      <c r="I438" s="78"/>
      <c r="J438" s="78"/>
      <c r="K438" s="78"/>
      <c r="L438" s="78"/>
      <c r="M438" s="78"/>
      <c r="N438" s="78"/>
      <c r="O438" s="78"/>
      <c r="P438" s="78"/>
      <c r="Q438" s="78"/>
      <c r="R438" s="78"/>
      <c r="S438" s="78"/>
      <c r="T438" s="78"/>
      <c r="U438" s="78"/>
      <c r="V438" s="78"/>
      <c r="W438" s="78"/>
    </row>
    <row r="439" spans="1:23" ht="15" x14ac:dyDescent="0.25">
      <c r="A439" s="275" t="s">
        <v>1098</v>
      </c>
      <c r="B439" s="276">
        <v>2082</v>
      </c>
      <c r="C439" s="277">
        <v>0</v>
      </c>
      <c r="D439" s="277">
        <v>0</v>
      </c>
      <c r="E439" s="277">
        <v>0</v>
      </c>
      <c r="F439" s="277"/>
      <c r="G439" s="78">
        <v>0</v>
      </c>
      <c r="H439" s="78">
        <v>0</v>
      </c>
      <c r="I439" s="278"/>
      <c r="J439" s="78" t="s">
        <v>707</v>
      </c>
      <c r="K439" s="78"/>
      <c r="L439" s="78" t="s">
        <v>686</v>
      </c>
      <c r="M439" s="78" t="s">
        <v>686</v>
      </c>
      <c r="N439" s="78" t="s">
        <v>686</v>
      </c>
      <c r="O439" s="78"/>
      <c r="P439" s="78">
        <v>0</v>
      </c>
      <c r="Q439" s="78"/>
      <c r="R439" s="78">
        <v>0</v>
      </c>
      <c r="S439" s="78" t="s">
        <v>687</v>
      </c>
      <c r="T439" s="78">
        <v>100</v>
      </c>
      <c r="U439" s="78"/>
      <c r="V439" s="78">
        <v>0</v>
      </c>
      <c r="W439" s="78"/>
    </row>
    <row r="440" spans="1:23" ht="15" x14ac:dyDescent="0.25">
      <c r="A440" s="275" t="s">
        <v>1099</v>
      </c>
      <c r="B440" s="276">
        <v>117</v>
      </c>
      <c r="C440" s="277">
        <v>0</v>
      </c>
      <c r="D440" s="277">
        <v>0</v>
      </c>
      <c r="E440" s="277">
        <v>0</v>
      </c>
      <c r="F440" s="277"/>
      <c r="G440" s="78"/>
      <c r="H440" s="78"/>
      <c r="I440" s="78"/>
      <c r="J440" s="78"/>
      <c r="K440" s="78"/>
      <c r="L440" s="78"/>
      <c r="M440" s="78"/>
      <c r="N440" s="78"/>
      <c r="O440" s="78"/>
      <c r="P440" s="78"/>
      <c r="Q440" s="78"/>
      <c r="R440" s="78"/>
      <c r="S440" s="78"/>
      <c r="T440" s="78"/>
      <c r="U440" s="78"/>
      <c r="V440" s="78"/>
      <c r="W440" s="78"/>
    </row>
    <row r="441" spans="1:23" ht="15" x14ac:dyDescent="0.25">
      <c r="A441" s="275" t="s">
        <v>1103</v>
      </c>
      <c r="B441" s="276">
        <v>4113</v>
      </c>
      <c r="C441" s="277">
        <v>0</v>
      </c>
      <c r="D441" s="277">
        <v>0</v>
      </c>
      <c r="E441" s="277">
        <v>0</v>
      </c>
      <c r="F441" s="277"/>
      <c r="G441" s="78"/>
      <c r="H441" s="78"/>
      <c r="I441" s="78"/>
      <c r="J441" s="78"/>
      <c r="K441" s="78"/>
      <c r="L441" s="78"/>
      <c r="M441" s="78"/>
      <c r="N441" s="78"/>
      <c r="O441" s="78"/>
      <c r="P441" s="78"/>
      <c r="Q441" s="78"/>
      <c r="R441" s="78"/>
      <c r="S441" s="78"/>
      <c r="T441" s="78"/>
      <c r="U441" s="78"/>
      <c r="V441" s="78"/>
      <c r="W441" s="78"/>
    </row>
    <row r="442" spans="1:23" ht="15" x14ac:dyDescent="0.25">
      <c r="A442" s="275" t="s">
        <v>1105</v>
      </c>
      <c r="B442" s="276">
        <v>72</v>
      </c>
      <c r="C442" s="277">
        <v>0</v>
      </c>
      <c r="D442" s="277">
        <v>0</v>
      </c>
      <c r="E442" s="277">
        <v>0</v>
      </c>
      <c r="F442" s="277"/>
      <c r="G442" s="78">
        <v>0</v>
      </c>
      <c r="H442" s="78">
        <v>0</v>
      </c>
      <c r="I442" s="278"/>
      <c r="J442" s="78" t="s">
        <v>1297</v>
      </c>
      <c r="K442" s="78"/>
      <c r="L442" s="78"/>
      <c r="M442" s="78"/>
      <c r="N442" s="78"/>
      <c r="O442" s="78"/>
      <c r="P442" s="78"/>
      <c r="Q442" s="78"/>
      <c r="R442" s="78"/>
      <c r="S442" s="78"/>
      <c r="T442" s="78"/>
      <c r="U442" s="78"/>
      <c r="V442" s="78"/>
      <c r="W442" s="78"/>
    </row>
    <row r="443" spans="1:23" ht="15" x14ac:dyDescent="0.25">
      <c r="A443" s="275" t="s">
        <v>1106</v>
      </c>
      <c r="B443" s="276">
        <v>742</v>
      </c>
      <c r="C443" s="277">
        <v>0</v>
      </c>
      <c r="D443" s="277">
        <v>0</v>
      </c>
      <c r="E443" s="277">
        <v>0</v>
      </c>
      <c r="F443" s="277"/>
      <c r="G443" s="78">
        <v>0</v>
      </c>
      <c r="H443" s="78">
        <v>0</v>
      </c>
      <c r="I443" s="278"/>
      <c r="J443" s="78" t="s">
        <v>1297</v>
      </c>
      <c r="K443" s="78"/>
      <c r="L443" s="78"/>
      <c r="M443" s="78"/>
      <c r="N443" s="78"/>
      <c r="O443" s="78"/>
      <c r="P443" s="78"/>
      <c r="Q443" s="78"/>
      <c r="R443" s="78"/>
      <c r="S443" s="78"/>
      <c r="T443" s="78"/>
      <c r="U443" s="78"/>
      <c r="V443" s="78"/>
      <c r="W443" s="78"/>
    </row>
    <row r="444" spans="1:23" ht="15" x14ac:dyDescent="0.25">
      <c r="A444" s="275" t="s">
        <v>1107</v>
      </c>
      <c r="B444" s="276">
        <v>3430</v>
      </c>
      <c r="C444" s="277">
        <v>0</v>
      </c>
      <c r="D444" s="277">
        <v>0</v>
      </c>
      <c r="E444" s="277">
        <v>0</v>
      </c>
      <c r="F444" s="277"/>
      <c r="G444" s="78"/>
      <c r="H444" s="78"/>
      <c r="I444" s="78"/>
      <c r="J444" s="78"/>
      <c r="K444" s="78"/>
      <c r="L444" s="78"/>
      <c r="M444" s="78"/>
      <c r="N444" s="78"/>
      <c r="O444" s="78"/>
      <c r="P444" s="78"/>
      <c r="Q444" s="78"/>
      <c r="R444" s="78"/>
      <c r="S444" s="78"/>
      <c r="T444" s="78"/>
      <c r="U444" s="78"/>
      <c r="V444" s="78"/>
      <c r="W444" s="78"/>
    </row>
    <row r="445" spans="1:23" ht="15" x14ac:dyDescent="0.25">
      <c r="A445" s="275" t="s">
        <v>1111</v>
      </c>
      <c r="B445" s="276">
        <v>383</v>
      </c>
      <c r="C445" s="277">
        <v>0</v>
      </c>
      <c r="D445" s="277">
        <v>0</v>
      </c>
      <c r="E445" s="277">
        <v>0</v>
      </c>
      <c r="F445" s="277"/>
      <c r="G445" s="78"/>
      <c r="H445" s="78"/>
      <c r="I445" s="78"/>
      <c r="J445" s="78"/>
      <c r="K445" s="78"/>
      <c r="L445" s="78"/>
      <c r="M445" s="78"/>
      <c r="N445" s="78"/>
      <c r="O445" s="78"/>
      <c r="P445" s="78"/>
      <c r="Q445" s="78"/>
      <c r="R445" s="78"/>
      <c r="S445" s="78"/>
      <c r="T445" s="78"/>
      <c r="U445" s="78"/>
      <c r="V445" s="78"/>
      <c r="W445" s="78"/>
    </row>
    <row r="446" spans="1:23" ht="15" x14ac:dyDescent="0.25">
      <c r="A446" s="275" t="s">
        <v>1114</v>
      </c>
      <c r="B446" s="276">
        <v>958</v>
      </c>
      <c r="C446" s="277">
        <v>0</v>
      </c>
      <c r="D446" s="277">
        <v>0</v>
      </c>
      <c r="E446" s="277">
        <v>0</v>
      </c>
      <c r="F446" s="277"/>
      <c r="G446" s="78">
        <v>0</v>
      </c>
      <c r="H446" s="78">
        <v>0</v>
      </c>
      <c r="I446" s="278"/>
      <c r="J446" s="78" t="s">
        <v>1297</v>
      </c>
      <c r="K446" s="78"/>
      <c r="L446" s="78"/>
      <c r="M446" s="78"/>
      <c r="N446" s="78"/>
      <c r="O446" s="78"/>
      <c r="P446" s="78"/>
      <c r="Q446" s="78"/>
      <c r="R446" s="78"/>
      <c r="S446" s="78"/>
      <c r="T446" s="78"/>
      <c r="U446" s="78"/>
      <c r="V446" s="78"/>
      <c r="W446" s="78"/>
    </row>
    <row r="447" spans="1:23" ht="15" x14ac:dyDescent="0.25">
      <c r="A447" s="275" t="s">
        <v>1115</v>
      </c>
      <c r="B447" s="276">
        <v>613</v>
      </c>
      <c r="C447" s="277">
        <v>0</v>
      </c>
      <c r="D447" s="277">
        <v>0</v>
      </c>
      <c r="E447" s="277">
        <v>0</v>
      </c>
      <c r="F447" s="277"/>
      <c r="G447" s="78"/>
      <c r="H447" s="78"/>
      <c r="I447" s="78"/>
      <c r="J447" s="78"/>
      <c r="K447" s="78"/>
      <c r="L447" s="78"/>
      <c r="M447" s="78"/>
      <c r="N447" s="78"/>
      <c r="O447" s="78"/>
      <c r="P447" s="78"/>
      <c r="Q447" s="78"/>
      <c r="R447" s="78"/>
      <c r="S447" s="78"/>
      <c r="T447" s="78"/>
      <c r="U447" s="78"/>
      <c r="V447" s="78"/>
      <c r="W447" s="78"/>
    </row>
    <row r="448" spans="1:23" ht="15" x14ac:dyDescent="0.25">
      <c r="A448" s="275" t="s">
        <v>1116</v>
      </c>
      <c r="B448" s="276">
        <v>1520</v>
      </c>
      <c r="C448" s="277">
        <v>0</v>
      </c>
      <c r="D448" s="277">
        <v>0</v>
      </c>
      <c r="E448" s="277">
        <v>0</v>
      </c>
      <c r="F448" s="277"/>
      <c r="G448" s="78"/>
      <c r="H448" s="78"/>
      <c r="I448" s="78"/>
      <c r="J448" s="78"/>
      <c r="K448" s="78"/>
      <c r="L448" s="78"/>
      <c r="M448" s="78"/>
      <c r="N448" s="78"/>
      <c r="O448" s="78"/>
      <c r="P448" s="78"/>
      <c r="Q448" s="78"/>
      <c r="R448" s="78"/>
      <c r="S448" s="78"/>
      <c r="T448" s="78"/>
      <c r="U448" s="78"/>
      <c r="V448" s="78"/>
      <c r="W448" s="78"/>
    </row>
    <row r="449" spans="1:23" ht="15" x14ac:dyDescent="0.25">
      <c r="A449" s="275" t="s">
        <v>1117</v>
      </c>
      <c r="B449" s="276">
        <v>3119</v>
      </c>
      <c r="C449" s="277">
        <v>0</v>
      </c>
      <c r="D449" s="277">
        <v>0</v>
      </c>
      <c r="E449" s="277">
        <v>0</v>
      </c>
      <c r="F449" s="277"/>
      <c r="G449" s="78">
        <v>350</v>
      </c>
      <c r="H449" s="78">
        <v>0</v>
      </c>
      <c r="I449" s="278"/>
      <c r="J449" s="78" t="s">
        <v>707</v>
      </c>
      <c r="K449" s="78" t="s">
        <v>686</v>
      </c>
      <c r="L449" s="78"/>
      <c r="M449" s="78" t="s">
        <v>686</v>
      </c>
      <c r="N449" s="78" t="s">
        <v>687</v>
      </c>
      <c r="O449" s="78"/>
      <c r="P449" s="78">
        <v>50</v>
      </c>
      <c r="Q449" s="78"/>
      <c r="R449" s="78">
        <v>50</v>
      </c>
      <c r="S449" s="78"/>
      <c r="T449" s="78">
        <v>0</v>
      </c>
      <c r="U449" s="78"/>
      <c r="V449" s="78">
        <v>0</v>
      </c>
      <c r="W449" s="78"/>
    </row>
    <row r="450" spans="1:23" ht="15" x14ac:dyDescent="0.25">
      <c r="A450" s="275" t="s">
        <v>1120</v>
      </c>
      <c r="B450" s="276">
        <v>620</v>
      </c>
      <c r="C450" s="277">
        <v>0</v>
      </c>
      <c r="D450" s="277">
        <v>0</v>
      </c>
      <c r="E450" s="277">
        <v>0</v>
      </c>
      <c r="F450" s="277"/>
      <c r="G450" s="78">
        <v>0</v>
      </c>
      <c r="H450" s="78">
        <v>0</v>
      </c>
      <c r="I450" s="278"/>
      <c r="J450" s="78" t="s">
        <v>1297</v>
      </c>
      <c r="K450" s="78"/>
      <c r="L450" s="78"/>
      <c r="M450" s="78"/>
      <c r="N450" s="78"/>
      <c r="O450" s="78"/>
      <c r="P450" s="78"/>
      <c r="Q450" s="78"/>
      <c r="R450" s="78"/>
      <c r="S450" s="78"/>
      <c r="T450" s="78"/>
      <c r="U450" s="78"/>
      <c r="V450" s="78"/>
      <c r="W450" s="78"/>
    </row>
    <row r="451" spans="1:23" ht="15" x14ac:dyDescent="0.25">
      <c r="A451" s="275" t="s">
        <v>1121</v>
      </c>
      <c r="B451" s="276">
        <v>1488</v>
      </c>
      <c r="C451" s="277">
        <v>0</v>
      </c>
      <c r="D451" s="277">
        <v>0</v>
      </c>
      <c r="E451" s="277">
        <v>0</v>
      </c>
      <c r="F451" s="277"/>
      <c r="G451" s="78"/>
      <c r="H451" s="78"/>
      <c r="I451" s="78"/>
      <c r="J451" s="78"/>
      <c r="K451" s="78"/>
      <c r="L451" s="78"/>
      <c r="M451" s="78"/>
      <c r="N451" s="78"/>
      <c r="O451" s="78"/>
      <c r="P451" s="78"/>
      <c r="Q451" s="78"/>
      <c r="R451" s="78"/>
      <c r="S451" s="78"/>
      <c r="T451" s="78"/>
      <c r="U451" s="78"/>
      <c r="V451" s="78"/>
      <c r="W451" s="78"/>
    </row>
    <row r="452" spans="1:23" ht="15" x14ac:dyDescent="0.25">
      <c r="A452" s="275" t="s">
        <v>227</v>
      </c>
      <c r="B452" s="276">
        <v>9558</v>
      </c>
      <c r="C452" s="277">
        <v>0</v>
      </c>
      <c r="D452" s="277">
        <v>0</v>
      </c>
      <c r="E452" s="277">
        <v>0</v>
      </c>
      <c r="F452" s="277"/>
      <c r="G452" s="78">
        <v>468</v>
      </c>
      <c r="H452" s="78">
        <v>0</v>
      </c>
      <c r="I452" s="278"/>
      <c r="J452" s="78" t="s">
        <v>1283</v>
      </c>
      <c r="K452" s="78" t="s">
        <v>686</v>
      </c>
      <c r="L452" s="78" t="s">
        <v>686</v>
      </c>
      <c r="M452" s="78" t="s">
        <v>686</v>
      </c>
      <c r="N452" s="78" t="s">
        <v>686</v>
      </c>
      <c r="O452" s="78"/>
      <c r="P452" s="78">
        <v>0</v>
      </c>
      <c r="Q452" s="78"/>
      <c r="R452" s="78">
        <v>0</v>
      </c>
      <c r="S452" s="78" t="s">
        <v>687</v>
      </c>
      <c r="T452" s="78">
        <v>100</v>
      </c>
      <c r="U452" s="78"/>
      <c r="V452" s="78">
        <v>0</v>
      </c>
      <c r="W452" s="78"/>
    </row>
    <row r="453" spans="1:23" ht="15" x14ac:dyDescent="0.25">
      <c r="A453" s="275" t="s">
        <v>1122</v>
      </c>
      <c r="B453" s="276">
        <v>2108</v>
      </c>
      <c r="C453" s="277">
        <v>0</v>
      </c>
      <c r="D453" s="277">
        <v>0</v>
      </c>
      <c r="E453" s="277">
        <v>0</v>
      </c>
      <c r="F453" s="277"/>
      <c r="G453" s="78"/>
      <c r="H453" s="78"/>
      <c r="I453" s="78"/>
      <c r="J453" s="78"/>
      <c r="K453" s="78"/>
      <c r="L453" s="78"/>
      <c r="M453" s="78"/>
      <c r="N453" s="78"/>
      <c r="O453" s="78"/>
      <c r="P453" s="78"/>
      <c r="Q453" s="78"/>
      <c r="R453" s="78"/>
      <c r="S453" s="78"/>
      <c r="T453" s="78"/>
      <c r="U453" s="78"/>
      <c r="V453" s="78"/>
      <c r="W453" s="78"/>
    </row>
    <row r="454" spans="1:23" ht="15" x14ac:dyDescent="0.25">
      <c r="A454" s="275" t="s">
        <v>1124</v>
      </c>
      <c r="B454" s="276">
        <v>3786</v>
      </c>
      <c r="C454" s="277">
        <v>0</v>
      </c>
      <c r="D454" s="277">
        <v>0</v>
      </c>
      <c r="E454" s="277">
        <v>0</v>
      </c>
      <c r="F454" s="277"/>
      <c r="G454" s="78">
        <v>0</v>
      </c>
      <c r="H454" s="78">
        <v>0</v>
      </c>
      <c r="I454" s="278"/>
      <c r="J454" s="78" t="s">
        <v>707</v>
      </c>
      <c r="K454" s="78" t="s">
        <v>686</v>
      </c>
      <c r="L454" s="78"/>
      <c r="M454" s="78" t="s">
        <v>686</v>
      </c>
      <c r="N454" s="78"/>
      <c r="O454" s="78"/>
      <c r="P454" s="78">
        <v>0</v>
      </c>
      <c r="Q454" s="78"/>
      <c r="R454" s="78">
        <v>0</v>
      </c>
      <c r="S454" s="78" t="s">
        <v>687</v>
      </c>
      <c r="T454" s="78">
        <v>100</v>
      </c>
      <c r="U454" s="78"/>
      <c r="V454" s="78">
        <v>0</v>
      </c>
      <c r="W454" s="78"/>
    </row>
    <row r="455" spans="1:23" ht="15" x14ac:dyDescent="0.25">
      <c r="A455" s="275" t="s">
        <v>1125</v>
      </c>
      <c r="B455" s="276">
        <v>417</v>
      </c>
      <c r="C455" s="277">
        <v>0</v>
      </c>
      <c r="D455" s="277">
        <v>0</v>
      </c>
      <c r="E455" s="277">
        <v>0</v>
      </c>
      <c r="F455" s="277"/>
      <c r="G455" s="78">
        <v>0</v>
      </c>
      <c r="H455" s="78">
        <v>0</v>
      </c>
      <c r="I455" s="278"/>
      <c r="J455" s="78"/>
      <c r="K455" s="78"/>
      <c r="L455" s="78"/>
      <c r="M455" s="78"/>
      <c r="N455" s="78"/>
      <c r="O455" s="78"/>
      <c r="P455" s="78">
        <v>0</v>
      </c>
      <c r="Q455" s="78"/>
      <c r="R455" s="78">
        <v>0</v>
      </c>
      <c r="S455" s="78"/>
      <c r="T455" s="78">
        <v>0</v>
      </c>
      <c r="U455" s="78"/>
      <c r="V455" s="78">
        <v>0</v>
      </c>
      <c r="W455" s="78"/>
    </row>
    <row r="456" spans="1:23" ht="15" x14ac:dyDescent="0.25">
      <c r="A456" s="275" t="s">
        <v>1126</v>
      </c>
      <c r="B456" s="276">
        <v>611</v>
      </c>
      <c r="C456" s="277">
        <v>0</v>
      </c>
      <c r="D456" s="277">
        <v>0</v>
      </c>
      <c r="E456" s="277">
        <v>0</v>
      </c>
      <c r="F456" s="277"/>
      <c r="G456" s="78"/>
      <c r="H456" s="78"/>
      <c r="I456" s="78"/>
      <c r="J456" s="78"/>
      <c r="K456" s="78"/>
      <c r="L456" s="78"/>
      <c r="M456" s="78"/>
      <c r="N456" s="78"/>
      <c r="O456" s="78"/>
      <c r="P456" s="78"/>
      <c r="Q456" s="78"/>
      <c r="R456" s="78"/>
      <c r="S456" s="78"/>
      <c r="T456" s="78"/>
      <c r="U456" s="78"/>
      <c r="V456" s="78"/>
      <c r="W456" s="78"/>
    </row>
    <row r="457" spans="1:23" ht="15" x14ac:dyDescent="0.25">
      <c r="A457" s="275" t="s">
        <v>1127</v>
      </c>
      <c r="B457" s="276">
        <v>1626</v>
      </c>
      <c r="C457" s="277">
        <v>0</v>
      </c>
      <c r="D457" s="277">
        <v>0</v>
      </c>
      <c r="E457" s="277">
        <v>0</v>
      </c>
      <c r="F457" s="277"/>
      <c r="G457" s="78">
        <v>0</v>
      </c>
      <c r="H457" s="78">
        <v>0</v>
      </c>
      <c r="I457" s="278"/>
      <c r="J457" s="78" t="s">
        <v>1283</v>
      </c>
      <c r="K457" s="78" t="s">
        <v>686</v>
      </c>
      <c r="L457" s="78" t="s">
        <v>686</v>
      </c>
      <c r="M457" s="78" t="s">
        <v>686</v>
      </c>
      <c r="N457" s="78"/>
      <c r="O457" s="78" t="s">
        <v>687</v>
      </c>
      <c r="P457" s="78">
        <v>0</v>
      </c>
      <c r="Q457" s="78"/>
      <c r="R457" s="78">
        <v>0</v>
      </c>
      <c r="S457" s="78"/>
      <c r="T457" s="78">
        <v>0</v>
      </c>
      <c r="U457" s="78" t="s">
        <v>687</v>
      </c>
      <c r="V457" s="78">
        <v>100</v>
      </c>
      <c r="W457" s="78"/>
    </row>
    <row r="458" spans="1:23" ht="15" x14ac:dyDescent="0.25">
      <c r="A458" s="275" t="s">
        <v>1128</v>
      </c>
      <c r="B458" s="276">
        <v>1191</v>
      </c>
      <c r="C458" s="277">
        <v>0</v>
      </c>
      <c r="D458" s="277">
        <v>0</v>
      </c>
      <c r="E458" s="277">
        <v>0</v>
      </c>
      <c r="F458" s="277"/>
      <c r="G458" s="78">
        <v>0</v>
      </c>
      <c r="H458" s="78">
        <v>0</v>
      </c>
      <c r="I458" s="278"/>
      <c r="J458" s="78"/>
      <c r="K458" s="78"/>
      <c r="L458" s="78"/>
      <c r="M458" s="78" t="s">
        <v>686</v>
      </c>
      <c r="N458" s="78"/>
      <c r="O458" s="78"/>
      <c r="P458" s="78">
        <v>0</v>
      </c>
      <c r="Q458" s="78"/>
      <c r="R458" s="78">
        <v>0</v>
      </c>
      <c r="S458" s="78" t="s">
        <v>687</v>
      </c>
      <c r="T458" s="78">
        <v>0</v>
      </c>
      <c r="U458" s="78"/>
      <c r="V458" s="78">
        <v>0</v>
      </c>
      <c r="W458" s="78"/>
    </row>
    <row r="459" spans="1:23" ht="15" x14ac:dyDescent="0.25">
      <c r="A459" s="275" t="s">
        <v>1129</v>
      </c>
      <c r="B459" s="276">
        <v>576</v>
      </c>
      <c r="C459" s="277">
        <v>0</v>
      </c>
      <c r="D459" s="277">
        <v>0</v>
      </c>
      <c r="E459" s="277">
        <v>0</v>
      </c>
      <c r="F459" s="277"/>
      <c r="G459" s="78"/>
      <c r="H459" s="78"/>
      <c r="I459" s="78"/>
      <c r="J459" s="78"/>
      <c r="K459" s="78"/>
      <c r="L459" s="78"/>
      <c r="M459" s="78"/>
      <c r="N459" s="78"/>
      <c r="O459" s="78"/>
      <c r="P459" s="78"/>
      <c r="Q459" s="78"/>
      <c r="R459" s="78"/>
      <c r="S459" s="78"/>
      <c r="T459" s="78"/>
      <c r="U459" s="78"/>
      <c r="V459" s="78"/>
      <c r="W459" s="78"/>
    </row>
    <row r="460" spans="1:23" ht="15" x14ac:dyDescent="0.25">
      <c r="A460" s="275" t="s">
        <v>1130</v>
      </c>
      <c r="B460" s="276">
        <v>1037</v>
      </c>
      <c r="C460" s="277">
        <v>0</v>
      </c>
      <c r="D460" s="277">
        <v>0</v>
      </c>
      <c r="E460" s="277">
        <v>0</v>
      </c>
      <c r="F460" s="277"/>
      <c r="G460" s="78"/>
      <c r="H460" s="78"/>
      <c r="I460" s="78"/>
      <c r="J460" s="78"/>
      <c r="K460" s="78"/>
      <c r="L460" s="78"/>
      <c r="M460" s="78"/>
      <c r="N460" s="78"/>
      <c r="O460" s="78"/>
      <c r="P460" s="78"/>
      <c r="Q460" s="78"/>
      <c r="R460" s="78"/>
      <c r="S460" s="78"/>
      <c r="T460" s="78"/>
      <c r="U460" s="78"/>
      <c r="V460" s="78"/>
      <c r="W460" s="78"/>
    </row>
    <row r="461" spans="1:23" ht="15" x14ac:dyDescent="0.25">
      <c r="A461" s="275" t="s">
        <v>1132</v>
      </c>
      <c r="B461" s="276">
        <v>240</v>
      </c>
      <c r="C461" s="277">
        <v>0</v>
      </c>
      <c r="D461" s="277">
        <v>0</v>
      </c>
      <c r="E461" s="277">
        <v>0</v>
      </c>
      <c r="F461" s="277"/>
      <c r="G461" s="78">
        <v>0</v>
      </c>
      <c r="H461" s="78">
        <v>0</v>
      </c>
      <c r="I461" s="278"/>
      <c r="J461" s="78" t="s">
        <v>1297</v>
      </c>
      <c r="K461" s="78"/>
      <c r="L461" s="78"/>
      <c r="M461" s="78"/>
      <c r="N461" s="78"/>
      <c r="O461" s="78"/>
      <c r="P461" s="78"/>
      <c r="Q461" s="78"/>
      <c r="R461" s="78"/>
      <c r="S461" s="78"/>
      <c r="T461" s="78"/>
      <c r="U461" s="78"/>
      <c r="V461" s="78"/>
      <c r="W461" s="78"/>
    </row>
    <row r="462" spans="1:23" ht="15" x14ac:dyDescent="0.25">
      <c r="A462" s="275" t="s">
        <v>1134</v>
      </c>
      <c r="B462" s="276">
        <v>440</v>
      </c>
      <c r="C462" s="277">
        <v>0</v>
      </c>
      <c r="D462" s="277">
        <v>0</v>
      </c>
      <c r="E462" s="277">
        <v>0</v>
      </c>
      <c r="F462" s="277"/>
      <c r="G462" s="78"/>
      <c r="H462" s="78"/>
      <c r="I462" s="78"/>
      <c r="J462" s="78"/>
      <c r="K462" s="78"/>
      <c r="L462" s="78"/>
      <c r="M462" s="78"/>
      <c r="N462" s="78"/>
      <c r="O462" s="78"/>
      <c r="P462" s="78"/>
      <c r="Q462" s="78"/>
      <c r="R462" s="78"/>
      <c r="S462" s="78"/>
      <c r="T462" s="78"/>
      <c r="U462" s="78"/>
      <c r="V462" s="78"/>
      <c r="W462" s="78"/>
    </row>
    <row r="463" spans="1:23" ht="15" x14ac:dyDescent="0.25">
      <c r="A463" s="275" t="s">
        <v>1135</v>
      </c>
      <c r="B463" s="276">
        <v>1341</v>
      </c>
      <c r="C463" s="277">
        <v>0</v>
      </c>
      <c r="D463" s="277">
        <v>0</v>
      </c>
      <c r="E463" s="277">
        <v>0</v>
      </c>
      <c r="F463" s="277"/>
      <c r="G463" s="78">
        <v>0</v>
      </c>
      <c r="H463" s="78">
        <v>0</v>
      </c>
      <c r="I463" s="278"/>
      <c r="J463" s="78" t="s">
        <v>707</v>
      </c>
      <c r="K463" s="78" t="s">
        <v>686</v>
      </c>
      <c r="L463" s="78" t="s">
        <v>686</v>
      </c>
      <c r="M463" s="78" t="s">
        <v>686</v>
      </c>
      <c r="N463" s="78" t="s">
        <v>686</v>
      </c>
      <c r="O463" s="78"/>
      <c r="P463" s="78">
        <v>0</v>
      </c>
      <c r="Q463" s="78"/>
      <c r="R463" s="78">
        <v>0</v>
      </c>
      <c r="S463" s="78" t="s">
        <v>687</v>
      </c>
      <c r="T463" s="78">
        <v>100</v>
      </c>
      <c r="U463" s="78"/>
      <c r="V463" s="78">
        <v>0</v>
      </c>
      <c r="W463" s="78" t="s">
        <v>1289</v>
      </c>
    </row>
    <row r="464" spans="1:23" ht="15" x14ac:dyDescent="0.25">
      <c r="A464" s="275" t="s">
        <v>1137</v>
      </c>
      <c r="B464" s="276">
        <v>389</v>
      </c>
      <c r="C464" s="277">
        <v>0</v>
      </c>
      <c r="D464" s="277">
        <v>0</v>
      </c>
      <c r="E464" s="277">
        <v>0</v>
      </c>
      <c r="F464" s="277"/>
      <c r="G464" s="78"/>
      <c r="H464" s="78"/>
      <c r="I464" s="78"/>
      <c r="J464" s="78"/>
      <c r="K464" s="78"/>
      <c r="L464" s="78"/>
      <c r="M464" s="78"/>
      <c r="N464" s="78"/>
      <c r="O464" s="78"/>
      <c r="P464" s="78"/>
      <c r="Q464" s="78"/>
      <c r="R464" s="78"/>
      <c r="S464" s="78"/>
      <c r="T464" s="78"/>
      <c r="U464" s="78"/>
      <c r="V464" s="78"/>
      <c r="W464" s="78"/>
    </row>
    <row r="465" spans="1:23" ht="15" x14ac:dyDescent="0.25">
      <c r="A465" s="275" t="s">
        <v>1138</v>
      </c>
      <c r="B465" s="276">
        <v>3165</v>
      </c>
      <c r="C465" s="277">
        <v>0</v>
      </c>
      <c r="D465" s="277">
        <v>0</v>
      </c>
      <c r="E465" s="277">
        <v>0</v>
      </c>
      <c r="F465" s="277"/>
      <c r="G465" s="78"/>
      <c r="H465" s="78"/>
      <c r="I465" s="78"/>
      <c r="J465" s="78"/>
      <c r="K465" s="78"/>
      <c r="L465" s="78"/>
      <c r="M465" s="78"/>
      <c r="N465" s="78"/>
      <c r="O465" s="78"/>
      <c r="P465" s="78"/>
      <c r="Q465" s="78"/>
      <c r="R465" s="78"/>
      <c r="S465" s="78"/>
      <c r="T465" s="78"/>
      <c r="U465" s="78"/>
      <c r="V465" s="78"/>
      <c r="W465" s="78"/>
    </row>
    <row r="466" spans="1:23" ht="15" x14ac:dyDescent="0.25">
      <c r="A466" s="275" t="s">
        <v>1139</v>
      </c>
      <c r="B466" s="276">
        <v>2035</v>
      </c>
      <c r="C466" s="277">
        <v>0</v>
      </c>
      <c r="D466" s="277">
        <v>0</v>
      </c>
      <c r="E466" s="277">
        <v>0</v>
      </c>
      <c r="F466" s="277"/>
      <c r="G466" s="78"/>
      <c r="H466" s="78"/>
      <c r="I466" s="78"/>
      <c r="J466" s="78"/>
      <c r="K466" s="78"/>
      <c r="L466" s="78"/>
      <c r="M466" s="78"/>
      <c r="N466" s="78"/>
      <c r="O466" s="78"/>
      <c r="P466" s="78"/>
      <c r="Q466" s="78"/>
      <c r="R466" s="78"/>
      <c r="S466" s="78"/>
      <c r="T466" s="78"/>
      <c r="U466" s="78"/>
      <c r="V466" s="78"/>
      <c r="W466" s="78"/>
    </row>
    <row r="467" spans="1:23" ht="15" x14ac:dyDescent="0.25">
      <c r="A467" s="275" t="s">
        <v>1140</v>
      </c>
      <c r="B467" s="276">
        <v>435</v>
      </c>
      <c r="C467" s="277">
        <v>0</v>
      </c>
      <c r="D467" s="277">
        <v>0</v>
      </c>
      <c r="E467" s="277">
        <v>0</v>
      </c>
      <c r="F467" s="277"/>
      <c r="G467" s="78">
        <v>0</v>
      </c>
      <c r="H467" s="78">
        <v>0</v>
      </c>
      <c r="I467" s="278"/>
      <c r="J467" s="78" t="s">
        <v>1283</v>
      </c>
      <c r="K467" s="78"/>
      <c r="L467" s="78"/>
      <c r="M467" s="78" t="s">
        <v>686</v>
      </c>
      <c r="N467" s="78" t="s">
        <v>686</v>
      </c>
      <c r="O467" s="78"/>
      <c r="P467" s="78">
        <v>0</v>
      </c>
      <c r="Q467" s="78"/>
      <c r="R467" s="78">
        <v>0</v>
      </c>
      <c r="S467" s="78" t="s">
        <v>687</v>
      </c>
      <c r="T467" s="78">
        <v>100</v>
      </c>
      <c r="U467" s="78"/>
      <c r="V467" s="78">
        <v>0</v>
      </c>
      <c r="W467" s="78"/>
    </row>
    <row r="468" spans="1:23" ht="15" x14ac:dyDescent="0.25">
      <c r="A468" s="275" t="s">
        <v>1142</v>
      </c>
      <c r="B468" s="276">
        <v>713</v>
      </c>
      <c r="C468" s="277">
        <v>0</v>
      </c>
      <c r="D468" s="277">
        <v>0</v>
      </c>
      <c r="E468" s="277">
        <v>0</v>
      </c>
      <c r="F468" s="277"/>
      <c r="G468" s="78"/>
      <c r="H468" s="78"/>
      <c r="I468" s="78"/>
      <c r="J468" s="78"/>
      <c r="K468" s="78"/>
      <c r="L468" s="78"/>
      <c r="M468" s="78"/>
      <c r="N468" s="78"/>
      <c r="O468" s="78"/>
      <c r="P468" s="78"/>
      <c r="Q468" s="78"/>
      <c r="R468" s="78"/>
      <c r="S468" s="78"/>
      <c r="T468" s="78"/>
      <c r="U468" s="78"/>
      <c r="V468" s="78"/>
      <c r="W468" s="78"/>
    </row>
    <row r="469" spans="1:23" ht="15" x14ac:dyDescent="0.25">
      <c r="A469" s="275" t="s">
        <v>1143</v>
      </c>
      <c r="B469" s="276">
        <v>260</v>
      </c>
      <c r="C469" s="277">
        <v>0</v>
      </c>
      <c r="D469" s="277">
        <v>0</v>
      </c>
      <c r="E469" s="277">
        <v>0</v>
      </c>
      <c r="F469" s="277"/>
      <c r="G469" s="78"/>
      <c r="H469" s="78"/>
      <c r="I469" s="78"/>
      <c r="J469" s="78"/>
      <c r="K469" s="78"/>
      <c r="L469" s="78"/>
      <c r="M469" s="78"/>
      <c r="N469" s="78"/>
      <c r="O469" s="78"/>
      <c r="P469" s="78"/>
      <c r="Q469" s="78"/>
      <c r="R469" s="78"/>
      <c r="S469" s="78"/>
      <c r="T469" s="78"/>
      <c r="U469" s="78"/>
      <c r="V469" s="78"/>
      <c r="W469" s="78"/>
    </row>
    <row r="470" spans="1:23" ht="15" x14ac:dyDescent="0.25">
      <c r="A470" s="275" t="s">
        <v>1144</v>
      </c>
      <c r="B470" s="276">
        <v>447</v>
      </c>
      <c r="C470" s="277">
        <v>0</v>
      </c>
      <c r="D470" s="277">
        <v>0</v>
      </c>
      <c r="E470" s="277">
        <v>0</v>
      </c>
      <c r="F470" s="277"/>
      <c r="G470" s="78"/>
      <c r="H470" s="78"/>
      <c r="I470" s="78"/>
      <c r="J470" s="78"/>
      <c r="K470" s="78"/>
      <c r="L470" s="78"/>
      <c r="M470" s="78"/>
      <c r="N470" s="78"/>
      <c r="O470" s="78"/>
      <c r="P470" s="78"/>
      <c r="Q470" s="78"/>
      <c r="R470" s="78"/>
      <c r="S470" s="78"/>
      <c r="T470" s="78"/>
      <c r="U470" s="78"/>
      <c r="V470" s="78"/>
      <c r="W470" s="78"/>
    </row>
    <row r="471" spans="1:23" ht="15" x14ac:dyDescent="0.25">
      <c r="A471" s="275" t="s">
        <v>1146</v>
      </c>
      <c r="B471" s="276">
        <v>408</v>
      </c>
      <c r="C471" s="277">
        <v>0</v>
      </c>
      <c r="D471" s="277">
        <v>0</v>
      </c>
      <c r="E471" s="277">
        <v>0</v>
      </c>
      <c r="F471" s="277"/>
      <c r="G471" s="78"/>
      <c r="H471" s="78"/>
      <c r="I471" s="78"/>
      <c r="J471" s="78"/>
      <c r="K471" s="78"/>
      <c r="L471" s="78"/>
      <c r="M471" s="78"/>
      <c r="N471" s="78"/>
      <c r="O471" s="78"/>
      <c r="P471" s="78"/>
      <c r="Q471" s="78"/>
      <c r="R471" s="78"/>
      <c r="S471" s="78"/>
      <c r="T471" s="78"/>
      <c r="U471" s="78"/>
      <c r="V471" s="78"/>
      <c r="W471" s="78"/>
    </row>
    <row r="472" spans="1:23" ht="15" x14ac:dyDescent="0.25">
      <c r="A472" s="275" t="s">
        <v>1147</v>
      </c>
      <c r="B472" s="276">
        <v>5240</v>
      </c>
      <c r="C472" s="277">
        <v>0</v>
      </c>
      <c r="D472" s="277">
        <v>0</v>
      </c>
      <c r="E472" s="277">
        <v>0</v>
      </c>
      <c r="F472" s="277"/>
      <c r="G472" s="78"/>
      <c r="H472" s="78"/>
      <c r="I472" s="78"/>
      <c r="J472" s="78"/>
      <c r="K472" s="78"/>
      <c r="L472" s="78"/>
      <c r="M472" s="78"/>
      <c r="N472" s="78"/>
      <c r="O472" s="78"/>
      <c r="P472" s="78"/>
      <c r="Q472" s="78"/>
      <c r="R472" s="78"/>
      <c r="S472" s="78"/>
      <c r="T472" s="78"/>
      <c r="U472" s="78"/>
      <c r="V472" s="78"/>
      <c r="W472" s="78"/>
    </row>
    <row r="473" spans="1:23" ht="15" x14ac:dyDescent="0.25">
      <c r="A473" s="275" t="s">
        <v>1148</v>
      </c>
      <c r="B473" s="276">
        <v>2059</v>
      </c>
      <c r="C473" s="277">
        <v>0</v>
      </c>
      <c r="D473" s="277">
        <v>0</v>
      </c>
      <c r="E473" s="277">
        <v>0</v>
      </c>
      <c r="F473" s="277"/>
      <c r="G473" s="78"/>
      <c r="H473" s="78"/>
      <c r="I473" s="78"/>
      <c r="J473" s="78"/>
      <c r="K473" s="78"/>
      <c r="L473" s="78"/>
      <c r="M473" s="78"/>
      <c r="N473" s="78"/>
      <c r="O473" s="78"/>
      <c r="P473" s="78"/>
      <c r="Q473" s="78"/>
      <c r="R473" s="78"/>
      <c r="S473" s="78"/>
      <c r="T473" s="78"/>
      <c r="U473" s="78"/>
      <c r="V473" s="78"/>
      <c r="W473" s="78"/>
    </row>
    <row r="474" spans="1:23" ht="15" x14ac:dyDescent="0.25">
      <c r="A474" s="275" t="s">
        <v>1149</v>
      </c>
      <c r="B474" s="276">
        <v>632</v>
      </c>
      <c r="C474" s="277">
        <v>0</v>
      </c>
      <c r="D474" s="277">
        <v>0</v>
      </c>
      <c r="E474" s="277">
        <v>0</v>
      </c>
      <c r="F474" s="277"/>
      <c r="G474" s="78">
        <v>832</v>
      </c>
      <c r="H474" s="78">
        <v>0</v>
      </c>
      <c r="I474" s="278"/>
      <c r="J474" s="78" t="s">
        <v>1283</v>
      </c>
      <c r="K474" s="78" t="s">
        <v>687</v>
      </c>
      <c r="L474" s="78"/>
      <c r="M474" s="78" t="s">
        <v>687</v>
      </c>
      <c r="N474" s="78"/>
      <c r="O474" s="78" t="s">
        <v>687</v>
      </c>
      <c r="P474" s="78">
        <v>100</v>
      </c>
      <c r="Q474" s="78"/>
      <c r="R474" s="78">
        <v>0</v>
      </c>
      <c r="S474" s="78"/>
      <c r="T474" s="78">
        <v>0</v>
      </c>
      <c r="U474" s="78"/>
      <c r="V474" s="78">
        <v>0</v>
      </c>
      <c r="W474" s="78" t="s">
        <v>1296</v>
      </c>
    </row>
    <row r="475" spans="1:23" ht="15" x14ac:dyDescent="0.25">
      <c r="A475" s="275" t="s">
        <v>1150</v>
      </c>
      <c r="B475" s="276">
        <v>228</v>
      </c>
      <c r="C475" s="277">
        <v>0</v>
      </c>
      <c r="D475" s="277">
        <v>0</v>
      </c>
      <c r="E475" s="277">
        <v>0</v>
      </c>
      <c r="F475" s="277"/>
      <c r="G475" s="78"/>
      <c r="H475" s="78"/>
      <c r="I475" s="78"/>
      <c r="J475" s="78"/>
      <c r="K475" s="78"/>
      <c r="L475" s="78"/>
      <c r="M475" s="78"/>
      <c r="N475" s="78"/>
      <c r="O475" s="78"/>
      <c r="P475" s="78"/>
      <c r="Q475" s="78"/>
      <c r="R475" s="78"/>
      <c r="S475" s="78"/>
      <c r="T475" s="78"/>
      <c r="U475" s="78"/>
      <c r="V475" s="78"/>
      <c r="W475" s="78"/>
    </row>
    <row r="476" spans="1:23" ht="15" x14ac:dyDescent="0.25">
      <c r="A476" s="275" t="s">
        <v>1151</v>
      </c>
      <c r="B476" s="276">
        <v>623</v>
      </c>
      <c r="C476" s="277">
        <v>0</v>
      </c>
      <c r="D476" s="277">
        <v>0</v>
      </c>
      <c r="E476" s="277">
        <v>0</v>
      </c>
      <c r="F476" s="277"/>
      <c r="G476" s="78">
        <v>0</v>
      </c>
      <c r="H476" s="78">
        <v>0</v>
      </c>
      <c r="I476" s="278"/>
      <c r="J476" s="78" t="s">
        <v>707</v>
      </c>
      <c r="K476" s="78"/>
      <c r="L476" s="78"/>
      <c r="M476" s="78"/>
      <c r="N476" s="78"/>
      <c r="O476" s="78"/>
      <c r="P476" s="78">
        <v>0</v>
      </c>
      <c r="Q476" s="78"/>
      <c r="R476" s="78">
        <v>0</v>
      </c>
      <c r="S476" s="78"/>
      <c r="T476" s="78">
        <v>0</v>
      </c>
      <c r="U476" s="78"/>
      <c r="V476" s="78">
        <v>0</v>
      </c>
      <c r="W476" s="78"/>
    </row>
    <row r="477" spans="1:23" ht="15" x14ac:dyDescent="0.25">
      <c r="A477" s="275" t="s">
        <v>1152</v>
      </c>
      <c r="B477" s="276">
        <v>6073</v>
      </c>
      <c r="C477" s="277">
        <v>0</v>
      </c>
      <c r="D477" s="277">
        <v>0</v>
      </c>
      <c r="E477" s="277">
        <v>0</v>
      </c>
      <c r="F477" s="277"/>
      <c r="G477" s="78">
        <v>0</v>
      </c>
      <c r="H477" s="78">
        <v>0</v>
      </c>
      <c r="I477" s="278"/>
      <c r="J477" s="78" t="s">
        <v>1283</v>
      </c>
      <c r="K477" s="78" t="s">
        <v>686</v>
      </c>
      <c r="L477" s="78" t="s">
        <v>686</v>
      </c>
      <c r="M477" s="78" t="s">
        <v>686</v>
      </c>
      <c r="N477" s="78" t="s">
        <v>686</v>
      </c>
      <c r="O477" s="78"/>
      <c r="P477" s="78">
        <v>0</v>
      </c>
      <c r="Q477" s="78"/>
      <c r="R477" s="78">
        <v>0</v>
      </c>
      <c r="S477" s="78" t="s">
        <v>687</v>
      </c>
      <c r="T477" s="78">
        <v>100</v>
      </c>
      <c r="U477" s="78"/>
      <c r="V477" s="78">
        <v>0</v>
      </c>
      <c r="W477" s="78"/>
    </row>
    <row r="478" spans="1:23" ht="15" x14ac:dyDescent="0.25">
      <c r="A478" s="275" t="s">
        <v>1153</v>
      </c>
      <c r="B478" s="276">
        <v>192</v>
      </c>
      <c r="C478" s="277">
        <v>0</v>
      </c>
      <c r="D478" s="277">
        <v>0</v>
      </c>
      <c r="E478" s="277">
        <v>0</v>
      </c>
      <c r="F478" s="277"/>
      <c r="G478" s="78"/>
      <c r="H478" s="78"/>
      <c r="I478" s="78"/>
      <c r="J478" s="78"/>
      <c r="K478" s="78"/>
      <c r="L478" s="78"/>
      <c r="M478" s="78"/>
      <c r="N478" s="78"/>
      <c r="O478" s="78"/>
      <c r="P478" s="78"/>
      <c r="Q478" s="78"/>
      <c r="R478" s="78"/>
      <c r="S478" s="78"/>
      <c r="T478" s="78"/>
      <c r="U478" s="78"/>
      <c r="V478" s="78"/>
      <c r="W478" s="78"/>
    </row>
    <row r="479" spans="1:23" ht="15" x14ac:dyDescent="0.25">
      <c r="A479" s="275" t="s">
        <v>1154</v>
      </c>
      <c r="B479" s="276">
        <v>110</v>
      </c>
      <c r="C479" s="277">
        <v>0</v>
      </c>
      <c r="D479" s="277">
        <v>0</v>
      </c>
      <c r="E479" s="277">
        <v>0</v>
      </c>
      <c r="F479" s="277"/>
      <c r="G479" s="78">
        <v>0</v>
      </c>
      <c r="H479" s="78">
        <v>0</v>
      </c>
      <c r="I479" s="278"/>
      <c r="J479" s="78" t="s">
        <v>1297</v>
      </c>
      <c r="K479" s="78"/>
      <c r="L479" s="78"/>
      <c r="M479" s="78"/>
      <c r="N479" s="78"/>
      <c r="O479" s="78"/>
      <c r="P479" s="78"/>
      <c r="Q479" s="78"/>
      <c r="R479" s="78"/>
      <c r="S479" s="78"/>
      <c r="T479" s="78"/>
      <c r="U479" s="78"/>
      <c r="V479" s="78"/>
      <c r="W479" s="78"/>
    </row>
    <row r="480" spans="1:23" ht="15" x14ac:dyDescent="0.25">
      <c r="A480" s="275" t="s">
        <v>1155</v>
      </c>
      <c r="B480" s="276">
        <v>276</v>
      </c>
      <c r="C480" s="277">
        <v>0</v>
      </c>
      <c r="D480" s="277">
        <v>0</v>
      </c>
      <c r="E480" s="277">
        <v>0</v>
      </c>
      <c r="F480" s="277"/>
      <c r="G480" s="78"/>
      <c r="H480" s="78"/>
      <c r="I480" s="78"/>
      <c r="J480" s="78"/>
      <c r="K480" s="78"/>
      <c r="L480" s="78"/>
      <c r="M480" s="78"/>
      <c r="N480" s="78"/>
      <c r="O480" s="78"/>
      <c r="P480" s="78"/>
      <c r="Q480" s="78"/>
      <c r="R480" s="78"/>
      <c r="S480" s="78"/>
      <c r="T480" s="78"/>
      <c r="U480" s="78"/>
      <c r="V480" s="78"/>
      <c r="W480" s="78"/>
    </row>
    <row r="481" spans="1:23" ht="15" x14ac:dyDescent="0.25">
      <c r="A481" s="275" t="s">
        <v>1156</v>
      </c>
      <c r="B481" s="276">
        <v>3675</v>
      </c>
      <c r="C481" s="277">
        <v>0</v>
      </c>
      <c r="D481" s="277">
        <v>0</v>
      </c>
      <c r="E481" s="277">
        <v>0</v>
      </c>
      <c r="F481" s="277"/>
      <c r="G481" s="78">
        <v>0</v>
      </c>
      <c r="H481" s="78">
        <v>0</v>
      </c>
      <c r="I481" s="278"/>
      <c r="J481" s="78" t="s">
        <v>707</v>
      </c>
      <c r="K481" s="78"/>
      <c r="L481" s="78"/>
      <c r="M481" s="78"/>
      <c r="N481" s="78"/>
      <c r="O481" s="78"/>
      <c r="P481" s="78">
        <v>0</v>
      </c>
      <c r="Q481" s="78"/>
      <c r="R481" s="78">
        <v>0</v>
      </c>
      <c r="S481" s="78"/>
      <c r="T481" s="78">
        <v>0</v>
      </c>
      <c r="U481" s="78"/>
      <c r="V481" s="78">
        <v>0</v>
      </c>
      <c r="W481" s="78"/>
    </row>
    <row r="482" spans="1:23" ht="15" x14ac:dyDescent="0.25">
      <c r="A482" s="275" t="s">
        <v>1157</v>
      </c>
      <c r="B482" s="276">
        <v>2024</v>
      </c>
      <c r="C482" s="277">
        <v>0</v>
      </c>
      <c r="D482" s="277">
        <v>0</v>
      </c>
      <c r="E482" s="277">
        <v>0</v>
      </c>
      <c r="F482" s="277"/>
      <c r="G482" s="78"/>
      <c r="H482" s="78"/>
      <c r="I482" s="78"/>
      <c r="J482" s="78"/>
      <c r="K482" s="78"/>
      <c r="L482" s="78"/>
      <c r="M482" s="78"/>
      <c r="N482" s="78"/>
      <c r="O482" s="78"/>
      <c r="P482" s="78"/>
      <c r="Q482" s="78"/>
      <c r="R482" s="78"/>
      <c r="S482" s="78"/>
      <c r="T482" s="78"/>
      <c r="U482" s="78"/>
      <c r="V482" s="78"/>
      <c r="W482" s="78"/>
    </row>
    <row r="483" spans="1:23" ht="15" x14ac:dyDescent="0.25">
      <c r="A483" s="275" t="s">
        <v>1160</v>
      </c>
      <c r="B483" s="276">
        <v>7887</v>
      </c>
      <c r="C483" s="277">
        <v>0</v>
      </c>
      <c r="D483" s="277">
        <v>0</v>
      </c>
      <c r="E483" s="277">
        <v>0</v>
      </c>
      <c r="F483" s="277"/>
      <c r="G483" s="78">
        <v>0</v>
      </c>
      <c r="H483" s="78">
        <v>0</v>
      </c>
      <c r="I483" s="278"/>
      <c r="J483" s="78" t="s">
        <v>1283</v>
      </c>
      <c r="K483" s="78" t="s">
        <v>686</v>
      </c>
      <c r="L483" s="78" t="s">
        <v>686</v>
      </c>
      <c r="M483" s="78" t="s">
        <v>686</v>
      </c>
      <c r="N483" s="78" t="s">
        <v>687</v>
      </c>
      <c r="O483" s="78"/>
      <c r="P483" s="78">
        <v>0</v>
      </c>
      <c r="Q483" s="78" t="s">
        <v>687</v>
      </c>
      <c r="R483" s="78">
        <v>80</v>
      </c>
      <c r="S483" s="78"/>
      <c r="T483" s="78">
        <v>0</v>
      </c>
      <c r="U483" s="78" t="s">
        <v>687</v>
      </c>
      <c r="V483" s="78">
        <v>20</v>
      </c>
      <c r="W483" s="78" t="s">
        <v>1291</v>
      </c>
    </row>
    <row r="484" spans="1:23" ht="15" x14ac:dyDescent="0.25">
      <c r="A484" s="275" t="s">
        <v>1162</v>
      </c>
      <c r="B484" s="276">
        <v>282</v>
      </c>
      <c r="C484" s="277">
        <v>0</v>
      </c>
      <c r="D484" s="277">
        <v>0</v>
      </c>
      <c r="E484" s="277">
        <v>0</v>
      </c>
      <c r="F484" s="277"/>
      <c r="G484" s="78"/>
      <c r="H484" s="78"/>
      <c r="I484" s="78"/>
      <c r="J484" s="78"/>
      <c r="K484" s="78"/>
      <c r="L484" s="78"/>
      <c r="M484" s="78"/>
      <c r="N484" s="78"/>
      <c r="O484" s="78"/>
      <c r="P484" s="78"/>
      <c r="Q484" s="78"/>
      <c r="R484" s="78"/>
      <c r="S484" s="78"/>
      <c r="T484" s="78"/>
      <c r="U484" s="78"/>
      <c r="V484" s="78"/>
      <c r="W484" s="78"/>
    </row>
    <row r="485" spans="1:23" ht="15" x14ac:dyDescent="0.25">
      <c r="A485" s="275" t="s">
        <v>1167</v>
      </c>
      <c r="B485" s="276">
        <v>2833</v>
      </c>
      <c r="C485" s="277">
        <v>0</v>
      </c>
      <c r="D485" s="277">
        <v>0</v>
      </c>
      <c r="E485" s="277">
        <v>0</v>
      </c>
      <c r="F485" s="277"/>
      <c r="G485" s="78"/>
      <c r="H485" s="78"/>
      <c r="I485" s="78"/>
      <c r="J485" s="78"/>
      <c r="K485" s="78"/>
      <c r="L485" s="78"/>
      <c r="M485" s="78"/>
      <c r="N485" s="78"/>
      <c r="O485" s="78"/>
      <c r="P485" s="78"/>
      <c r="Q485" s="78"/>
      <c r="R485" s="78"/>
      <c r="S485" s="78"/>
      <c r="T485" s="78"/>
      <c r="U485" s="78"/>
      <c r="V485" s="78"/>
      <c r="W485" s="78"/>
    </row>
    <row r="486" spans="1:23" ht="15" x14ac:dyDescent="0.25">
      <c r="A486" s="275" t="s">
        <v>1168</v>
      </c>
      <c r="B486" s="276">
        <v>1770</v>
      </c>
      <c r="C486" s="277">
        <v>0</v>
      </c>
      <c r="D486" s="277">
        <v>0</v>
      </c>
      <c r="E486" s="277">
        <v>0</v>
      </c>
      <c r="F486" s="277"/>
      <c r="G486" s="78"/>
      <c r="H486" s="78"/>
      <c r="I486" s="78"/>
      <c r="J486" s="78"/>
      <c r="K486" s="78"/>
      <c r="L486" s="78"/>
      <c r="M486" s="78"/>
      <c r="N486" s="78"/>
      <c r="O486" s="78"/>
      <c r="P486" s="78"/>
      <c r="Q486" s="78"/>
      <c r="R486" s="78"/>
      <c r="S486" s="78"/>
      <c r="T486" s="78"/>
      <c r="U486" s="78"/>
      <c r="V486" s="78"/>
      <c r="W486" s="78"/>
    </row>
    <row r="487" spans="1:23" ht="15" x14ac:dyDescent="0.25">
      <c r="A487" s="275" t="s">
        <v>1169</v>
      </c>
      <c r="B487" s="276">
        <v>80</v>
      </c>
      <c r="C487" s="277">
        <v>0</v>
      </c>
      <c r="D487" s="277">
        <v>0</v>
      </c>
      <c r="E487" s="277">
        <v>0</v>
      </c>
      <c r="F487" s="277"/>
      <c r="G487" s="78"/>
      <c r="H487" s="78"/>
      <c r="I487" s="78"/>
      <c r="J487" s="78"/>
      <c r="K487" s="78"/>
      <c r="L487" s="78"/>
      <c r="M487" s="78"/>
      <c r="N487" s="78"/>
      <c r="O487" s="78"/>
      <c r="P487" s="78"/>
      <c r="Q487" s="78"/>
      <c r="R487" s="78"/>
      <c r="S487" s="78"/>
      <c r="T487" s="78"/>
      <c r="U487" s="78"/>
      <c r="V487" s="78"/>
      <c r="W487" s="78"/>
    </row>
    <row r="488" spans="1:23" ht="15" x14ac:dyDescent="0.25">
      <c r="A488" s="275" t="s">
        <v>1170</v>
      </c>
      <c r="B488" s="276">
        <v>3267</v>
      </c>
      <c r="C488" s="277">
        <v>77537</v>
      </c>
      <c r="D488" s="277">
        <v>0</v>
      </c>
      <c r="E488" s="277">
        <v>35.89</v>
      </c>
      <c r="F488" s="277">
        <f>C488/E488</f>
        <v>2160.4067985511283</v>
      </c>
      <c r="G488" s="78"/>
      <c r="H488" s="78"/>
      <c r="I488" s="278"/>
      <c r="J488" s="78"/>
      <c r="K488" s="78"/>
      <c r="L488" s="78"/>
      <c r="M488" s="78"/>
      <c r="N488" s="78"/>
      <c r="O488" s="78"/>
      <c r="P488" s="78"/>
      <c r="Q488" s="78"/>
      <c r="R488" s="78"/>
      <c r="S488" s="78"/>
      <c r="T488" s="78"/>
      <c r="U488" s="78"/>
      <c r="V488" s="78"/>
      <c r="W488" s="78"/>
    </row>
    <row r="489" spans="1:23" ht="15" x14ac:dyDescent="0.25">
      <c r="A489" s="275" t="s">
        <v>1171</v>
      </c>
      <c r="B489" s="276">
        <v>37</v>
      </c>
      <c r="C489" s="277">
        <v>0</v>
      </c>
      <c r="D489" s="277">
        <v>0</v>
      </c>
      <c r="E489" s="277">
        <v>0</v>
      </c>
      <c r="F489" s="277"/>
      <c r="G489" s="78"/>
      <c r="H489" s="78"/>
      <c r="I489" s="78"/>
      <c r="J489" s="78"/>
      <c r="K489" s="78"/>
      <c r="L489" s="78"/>
      <c r="M489" s="78"/>
      <c r="N489" s="78"/>
      <c r="O489" s="78"/>
      <c r="P489" s="78"/>
      <c r="Q489" s="78"/>
      <c r="R489" s="78"/>
      <c r="S489" s="78"/>
      <c r="T489" s="78"/>
      <c r="U489" s="78"/>
      <c r="V489" s="78"/>
      <c r="W489" s="78"/>
    </row>
    <row r="490" spans="1:23" ht="15" x14ac:dyDescent="0.25">
      <c r="A490" s="275" t="s">
        <v>1172</v>
      </c>
      <c r="B490" s="276">
        <v>4321</v>
      </c>
      <c r="C490" s="277">
        <v>0</v>
      </c>
      <c r="D490" s="277">
        <v>0</v>
      </c>
      <c r="E490" s="277">
        <v>0</v>
      </c>
      <c r="F490" s="277"/>
      <c r="G490" s="78"/>
      <c r="H490" s="78"/>
      <c r="I490" s="78"/>
      <c r="J490" s="78"/>
      <c r="K490" s="78"/>
      <c r="L490" s="78"/>
      <c r="M490" s="78"/>
      <c r="N490" s="78"/>
      <c r="O490" s="78"/>
      <c r="P490" s="78"/>
      <c r="Q490" s="78"/>
      <c r="R490" s="78"/>
      <c r="S490" s="78"/>
      <c r="T490" s="78"/>
      <c r="U490" s="78"/>
      <c r="V490" s="78"/>
      <c r="W490" s="78"/>
    </row>
    <row r="491" spans="1:23" ht="15" x14ac:dyDescent="0.25">
      <c r="A491" s="275" t="s">
        <v>1173</v>
      </c>
      <c r="B491" s="276">
        <v>1320</v>
      </c>
      <c r="C491" s="277">
        <v>0</v>
      </c>
      <c r="D491" s="277">
        <v>0</v>
      </c>
      <c r="E491" s="277">
        <v>0</v>
      </c>
      <c r="F491" s="277"/>
      <c r="G491" s="78"/>
      <c r="H491" s="78"/>
      <c r="I491" s="78"/>
      <c r="J491" s="78"/>
      <c r="K491" s="78"/>
      <c r="L491" s="78"/>
      <c r="M491" s="78"/>
      <c r="N491" s="78"/>
      <c r="O491" s="78"/>
      <c r="P491" s="78"/>
      <c r="Q491" s="78"/>
      <c r="R491" s="78"/>
      <c r="S491" s="78"/>
      <c r="T491" s="78"/>
      <c r="U491" s="78"/>
      <c r="V491" s="78"/>
      <c r="W491" s="78"/>
    </row>
    <row r="492" spans="1:23" ht="15" x14ac:dyDescent="0.25">
      <c r="A492" s="275" t="s">
        <v>1174</v>
      </c>
      <c r="B492" s="276">
        <v>11964</v>
      </c>
      <c r="C492" s="277">
        <v>0</v>
      </c>
      <c r="D492" s="277">
        <v>0</v>
      </c>
      <c r="E492" s="277">
        <v>29.87</v>
      </c>
      <c r="F492" s="277">
        <f>C492/E492</f>
        <v>0</v>
      </c>
      <c r="G492" s="78">
        <v>0</v>
      </c>
      <c r="H492" s="78">
        <v>0</v>
      </c>
      <c r="I492" s="278"/>
      <c r="J492" s="78" t="s">
        <v>1283</v>
      </c>
      <c r="K492" s="78" t="s">
        <v>687</v>
      </c>
      <c r="L492" s="78" t="s">
        <v>686</v>
      </c>
      <c r="M492" s="78" t="s">
        <v>686</v>
      </c>
      <c r="N492" s="78" t="s">
        <v>686</v>
      </c>
      <c r="O492" s="78"/>
      <c r="P492" s="78">
        <v>0</v>
      </c>
      <c r="Q492" s="78"/>
      <c r="R492" s="78">
        <v>0</v>
      </c>
      <c r="S492" s="78" t="s">
        <v>687</v>
      </c>
      <c r="T492" s="78">
        <v>100</v>
      </c>
      <c r="U492" s="78"/>
      <c r="V492" s="78">
        <v>0</v>
      </c>
      <c r="W492" s="78"/>
    </row>
    <row r="493" spans="1:23" ht="15" x14ac:dyDescent="0.25">
      <c r="A493" s="275" t="s">
        <v>1176</v>
      </c>
      <c r="B493" s="276">
        <v>393</v>
      </c>
      <c r="C493" s="277">
        <v>0</v>
      </c>
      <c r="D493" s="277">
        <v>0</v>
      </c>
      <c r="E493" s="277">
        <v>0</v>
      </c>
      <c r="F493" s="277"/>
      <c r="G493" s="78"/>
      <c r="H493" s="78"/>
      <c r="I493" s="78"/>
      <c r="J493" s="78"/>
      <c r="K493" s="78"/>
      <c r="L493" s="78"/>
      <c r="M493" s="78"/>
      <c r="N493" s="78"/>
      <c r="O493" s="78"/>
      <c r="P493" s="78"/>
      <c r="Q493" s="78"/>
      <c r="R493" s="78"/>
      <c r="S493" s="78"/>
      <c r="T493" s="78"/>
      <c r="U493" s="78"/>
      <c r="V493" s="78"/>
      <c r="W493" s="78"/>
    </row>
    <row r="494" spans="1:23" ht="15" x14ac:dyDescent="0.25">
      <c r="A494" s="275" t="s">
        <v>1177</v>
      </c>
      <c r="B494" s="276">
        <v>13831</v>
      </c>
      <c r="C494" s="277">
        <v>0</v>
      </c>
      <c r="D494" s="277">
        <v>0</v>
      </c>
      <c r="E494" s="277">
        <v>0</v>
      </c>
      <c r="F494" s="277"/>
      <c r="G494" s="78">
        <v>0</v>
      </c>
      <c r="H494" s="78">
        <v>0</v>
      </c>
      <c r="I494" s="278"/>
      <c r="J494" s="78" t="s">
        <v>707</v>
      </c>
      <c r="K494" s="78" t="s">
        <v>686</v>
      </c>
      <c r="L494" s="78" t="s">
        <v>686</v>
      </c>
      <c r="M494" s="78" t="s">
        <v>686</v>
      </c>
      <c r="N494" s="78" t="s">
        <v>687</v>
      </c>
      <c r="O494" s="78"/>
      <c r="P494" s="78">
        <v>0</v>
      </c>
      <c r="Q494" s="78"/>
      <c r="R494" s="78">
        <v>0</v>
      </c>
      <c r="S494" s="78"/>
      <c r="T494" s="78">
        <v>0</v>
      </c>
      <c r="U494" s="78" t="s">
        <v>687</v>
      </c>
      <c r="V494" s="78">
        <v>100</v>
      </c>
      <c r="W494" s="78"/>
    </row>
    <row r="495" spans="1:23" ht="15" x14ac:dyDescent="0.25">
      <c r="A495" s="275" t="s">
        <v>1178</v>
      </c>
      <c r="B495" s="276">
        <v>1486</v>
      </c>
      <c r="C495" s="277">
        <v>0</v>
      </c>
      <c r="D495" s="277">
        <v>0</v>
      </c>
      <c r="E495" s="277">
        <v>0</v>
      </c>
      <c r="F495" s="277"/>
      <c r="G495" s="78">
        <v>0</v>
      </c>
      <c r="H495" s="78">
        <v>0</v>
      </c>
      <c r="I495" s="278"/>
      <c r="J495" s="78" t="s">
        <v>707</v>
      </c>
      <c r="K495" s="78"/>
      <c r="L495" s="78"/>
      <c r="M495" s="78"/>
      <c r="N495" s="78"/>
      <c r="O495" s="78"/>
      <c r="P495" s="78">
        <v>0</v>
      </c>
      <c r="Q495" s="78"/>
      <c r="R495" s="78">
        <v>0</v>
      </c>
      <c r="S495" s="78"/>
      <c r="T495" s="78">
        <v>0</v>
      </c>
      <c r="U495" s="78"/>
      <c r="V495" s="78">
        <v>0</v>
      </c>
      <c r="W495" s="78"/>
    </row>
    <row r="496" spans="1:23" ht="15" x14ac:dyDescent="0.25">
      <c r="A496" s="275" t="s">
        <v>1179</v>
      </c>
      <c r="B496" s="276">
        <v>3556</v>
      </c>
      <c r="C496" s="277">
        <v>0</v>
      </c>
      <c r="D496" s="277">
        <v>0</v>
      </c>
      <c r="E496" s="277">
        <v>0</v>
      </c>
      <c r="F496" s="277"/>
      <c r="G496" s="78">
        <v>140</v>
      </c>
      <c r="H496" s="78">
        <v>0</v>
      </c>
      <c r="I496" s="278"/>
      <c r="J496" s="78" t="s">
        <v>1283</v>
      </c>
      <c r="K496" s="78" t="s">
        <v>687</v>
      </c>
      <c r="L496" s="78"/>
      <c r="M496" s="78" t="s">
        <v>687</v>
      </c>
      <c r="N496" s="78"/>
      <c r="O496" s="78"/>
      <c r="P496" s="78">
        <v>0</v>
      </c>
      <c r="Q496" s="78" t="s">
        <v>687</v>
      </c>
      <c r="R496" s="78">
        <v>100</v>
      </c>
      <c r="S496" s="78"/>
      <c r="T496" s="78">
        <v>0</v>
      </c>
      <c r="U496" s="78"/>
      <c r="V496" s="78">
        <v>0</v>
      </c>
      <c r="W496" s="78" t="s">
        <v>1284</v>
      </c>
    </row>
    <row r="497" spans="1:23" ht="15" x14ac:dyDescent="0.25">
      <c r="A497" s="275" t="s">
        <v>1181</v>
      </c>
      <c r="B497" s="276">
        <v>876</v>
      </c>
      <c r="C497" s="277">
        <v>0</v>
      </c>
      <c r="D497" s="277">
        <v>0</v>
      </c>
      <c r="E497" s="277">
        <v>0</v>
      </c>
      <c r="F497" s="277"/>
      <c r="G497" s="78">
        <v>0</v>
      </c>
      <c r="H497" s="78">
        <v>0</v>
      </c>
      <c r="I497" s="278"/>
      <c r="J497" s="78" t="s">
        <v>1283</v>
      </c>
      <c r="K497" s="78" t="s">
        <v>686</v>
      </c>
      <c r="L497" s="78" t="s">
        <v>686</v>
      </c>
      <c r="M497" s="78" t="s">
        <v>686</v>
      </c>
      <c r="N497" s="78" t="s">
        <v>686</v>
      </c>
      <c r="O497" s="78"/>
      <c r="P497" s="78">
        <v>0</v>
      </c>
      <c r="Q497" s="78"/>
      <c r="R497" s="78">
        <v>0</v>
      </c>
      <c r="S497" s="78" t="s">
        <v>687</v>
      </c>
      <c r="T497" s="78">
        <v>100</v>
      </c>
      <c r="U497" s="78"/>
      <c r="V497" s="78">
        <v>0</v>
      </c>
      <c r="W497" s="78"/>
    </row>
    <row r="498" spans="1:23" ht="15" x14ac:dyDescent="0.25">
      <c r="A498" s="275" t="s">
        <v>1182</v>
      </c>
      <c r="B498" s="276">
        <v>24532</v>
      </c>
      <c r="C498" s="277">
        <v>0</v>
      </c>
      <c r="D498" s="277">
        <v>0</v>
      </c>
      <c r="E498" s="277">
        <v>0</v>
      </c>
      <c r="F498" s="277"/>
      <c r="G498" s="78">
        <v>0</v>
      </c>
      <c r="H498" s="78">
        <v>0</v>
      </c>
      <c r="I498" s="278"/>
      <c r="J498" s="78" t="s">
        <v>1283</v>
      </c>
      <c r="K498" s="78" t="s">
        <v>686</v>
      </c>
      <c r="L498" s="78" t="s">
        <v>686</v>
      </c>
      <c r="M498" s="78" t="s">
        <v>686</v>
      </c>
      <c r="N498" s="78" t="s">
        <v>686</v>
      </c>
      <c r="O498" s="78"/>
      <c r="P498" s="78">
        <v>0</v>
      </c>
      <c r="Q498" s="78"/>
      <c r="R498" s="78">
        <v>0</v>
      </c>
      <c r="S498" s="78" t="s">
        <v>687</v>
      </c>
      <c r="T498" s="78">
        <v>90</v>
      </c>
      <c r="U498" s="78" t="s">
        <v>687</v>
      </c>
      <c r="V498" s="78">
        <v>10</v>
      </c>
      <c r="W498" s="78"/>
    </row>
    <row r="499" spans="1:23" ht="15" x14ac:dyDescent="0.25">
      <c r="A499" s="275" t="s">
        <v>1183</v>
      </c>
      <c r="B499" s="276">
        <v>1028</v>
      </c>
      <c r="C499" s="277">
        <v>0</v>
      </c>
      <c r="D499" s="277">
        <v>0</v>
      </c>
      <c r="E499" s="277">
        <v>0</v>
      </c>
      <c r="F499" s="277"/>
      <c r="G499" s="78">
        <v>2.63</v>
      </c>
      <c r="H499" s="78">
        <v>0</v>
      </c>
      <c r="I499" s="278"/>
      <c r="J499" s="78" t="s">
        <v>707</v>
      </c>
      <c r="K499" s="78" t="s">
        <v>686</v>
      </c>
      <c r="L499" s="78" t="s">
        <v>686</v>
      </c>
      <c r="M499" s="78" t="s">
        <v>686</v>
      </c>
      <c r="N499" s="78" t="s">
        <v>686</v>
      </c>
      <c r="O499" s="78"/>
      <c r="P499" s="78">
        <v>0</v>
      </c>
      <c r="Q499" s="78"/>
      <c r="R499" s="78">
        <v>0</v>
      </c>
      <c r="S499" s="78" t="s">
        <v>687</v>
      </c>
      <c r="T499" s="78">
        <v>100</v>
      </c>
      <c r="U499" s="78"/>
      <c r="V499" s="78">
        <v>0</v>
      </c>
      <c r="W499" s="78"/>
    </row>
    <row r="500" spans="1:23" ht="15" x14ac:dyDescent="0.25">
      <c r="A500" s="275" t="s">
        <v>1184</v>
      </c>
      <c r="B500" s="276">
        <v>463</v>
      </c>
      <c r="C500" s="277">
        <v>0</v>
      </c>
      <c r="D500" s="277">
        <v>0</v>
      </c>
      <c r="E500" s="277">
        <v>0</v>
      </c>
      <c r="F500" s="277"/>
      <c r="G500" s="78">
        <v>0</v>
      </c>
      <c r="H500" s="78">
        <v>0</v>
      </c>
      <c r="I500" s="278"/>
      <c r="J500" s="78" t="s">
        <v>1297</v>
      </c>
      <c r="K500" s="78"/>
      <c r="L500" s="78"/>
      <c r="M500" s="78"/>
      <c r="N500" s="78"/>
      <c r="O500" s="78"/>
      <c r="P500" s="78"/>
      <c r="Q500" s="78"/>
      <c r="R500" s="78"/>
      <c r="S500" s="78"/>
      <c r="T500" s="78"/>
      <c r="U500" s="78"/>
      <c r="V500" s="78"/>
      <c r="W500" s="78"/>
    </row>
    <row r="501" spans="1:23" ht="15" x14ac:dyDescent="0.25">
      <c r="A501" s="275" t="s">
        <v>1185</v>
      </c>
      <c r="B501" s="276">
        <v>5047</v>
      </c>
      <c r="C501" s="277">
        <v>0</v>
      </c>
      <c r="D501" s="277">
        <v>0</v>
      </c>
      <c r="E501" s="277">
        <v>0</v>
      </c>
      <c r="F501" s="277"/>
      <c r="G501" s="78"/>
      <c r="H501" s="78"/>
      <c r="I501" s="78"/>
      <c r="J501" s="78"/>
      <c r="K501" s="78"/>
      <c r="L501" s="78"/>
      <c r="M501" s="78"/>
      <c r="N501" s="78"/>
      <c r="O501" s="78"/>
      <c r="P501" s="78"/>
      <c r="Q501" s="78"/>
      <c r="R501" s="78"/>
      <c r="S501" s="78"/>
      <c r="T501" s="78"/>
      <c r="U501" s="78"/>
      <c r="V501" s="78"/>
      <c r="W501" s="78"/>
    </row>
    <row r="502" spans="1:23" ht="15" x14ac:dyDescent="0.25">
      <c r="A502" s="275" t="s">
        <v>1186</v>
      </c>
      <c r="B502" s="276">
        <v>1056</v>
      </c>
      <c r="C502" s="277">
        <v>0</v>
      </c>
      <c r="D502" s="277">
        <v>0</v>
      </c>
      <c r="E502" s="277">
        <v>0</v>
      </c>
      <c r="F502" s="277"/>
      <c r="G502" s="78">
        <v>0</v>
      </c>
      <c r="H502" s="78">
        <v>0</v>
      </c>
      <c r="I502" s="278"/>
      <c r="J502" s="78" t="s">
        <v>1297</v>
      </c>
      <c r="K502" s="78" t="s">
        <v>686</v>
      </c>
      <c r="L502" s="78" t="s">
        <v>686</v>
      </c>
      <c r="M502" s="78" t="s">
        <v>686</v>
      </c>
      <c r="N502" s="78"/>
      <c r="O502" s="78"/>
      <c r="P502" s="78">
        <v>0</v>
      </c>
      <c r="Q502" s="78"/>
      <c r="R502" s="78">
        <v>100</v>
      </c>
      <c r="S502" s="78"/>
      <c r="T502" s="78">
        <v>0</v>
      </c>
      <c r="U502" s="78"/>
      <c r="V502" s="78">
        <v>0</v>
      </c>
      <c r="W502" s="78"/>
    </row>
    <row r="503" spans="1:23" ht="15" x14ac:dyDescent="0.25">
      <c r="A503" s="275" t="s">
        <v>1187</v>
      </c>
      <c r="B503" s="276">
        <v>281</v>
      </c>
      <c r="C503" s="277">
        <v>0</v>
      </c>
      <c r="D503" s="277">
        <v>0</v>
      </c>
      <c r="E503" s="277">
        <v>0</v>
      </c>
      <c r="F503" s="277"/>
      <c r="G503" s="78"/>
      <c r="H503" s="78"/>
      <c r="I503" s="78"/>
      <c r="J503" s="78"/>
      <c r="K503" s="78"/>
      <c r="L503" s="78"/>
      <c r="M503" s="78"/>
      <c r="N503" s="78"/>
      <c r="O503" s="78"/>
      <c r="P503" s="78"/>
      <c r="Q503" s="78"/>
      <c r="R503" s="78"/>
      <c r="S503" s="78"/>
      <c r="T503" s="78"/>
      <c r="U503" s="78"/>
      <c r="V503" s="78"/>
      <c r="W503" s="78"/>
    </row>
    <row r="504" spans="1:23" ht="15" x14ac:dyDescent="0.25">
      <c r="A504" s="275" t="s">
        <v>1188</v>
      </c>
      <c r="B504" s="276">
        <v>418</v>
      </c>
      <c r="C504" s="277">
        <v>0</v>
      </c>
      <c r="D504" s="277">
        <v>0</v>
      </c>
      <c r="E504" s="277">
        <v>0</v>
      </c>
      <c r="F504" s="277"/>
      <c r="G504" s="78"/>
      <c r="H504" s="78"/>
      <c r="I504" s="78"/>
      <c r="J504" s="78"/>
      <c r="K504" s="78"/>
      <c r="L504" s="78"/>
      <c r="M504" s="78"/>
      <c r="N504" s="78"/>
      <c r="O504" s="78"/>
      <c r="P504" s="78"/>
      <c r="Q504" s="78"/>
      <c r="R504" s="78"/>
      <c r="S504" s="78"/>
      <c r="T504" s="78"/>
      <c r="U504" s="78"/>
      <c r="V504" s="78"/>
      <c r="W504" s="78"/>
    </row>
    <row r="505" spans="1:23" ht="15" x14ac:dyDescent="0.25">
      <c r="A505" s="275" t="s">
        <v>1189</v>
      </c>
      <c r="B505" s="276">
        <v>198</v>
      </c>
      <c r="C505" s="277">
        <v>0</v>
      </c>
      <c r="D505" s="277">
        <v>0</v>
      </c>
      <c r="E505" s="277">
        <v>0</v>
      </c>
      <c r="F505" s="277"/>
      <c r="G505" s="78"/>
      <c r="H505" s="78"/>
      <c r="I505" s="78"/>
      <c r="J505" s="78"/>
      <c r="K505" s="78"/>
      <c r="L505" s="78"/>
      <c r="M505" s="78"/>
      <c r="N505" s="78"/>
      <c r="O505" s="78"/>
      <c r="P505" s="78"/>
      <c r="Q505" s="78"/>
      <c r="R505" s="78"/>
      <c r="S505" s="78"/>
      <c r="T505" s="78"/>
      <c r="U505" s="78"/>
      <c r="V505" s="78"/>
      <c r="W505" s="78"/>
    </row>
    <row r="506" spans="1:23" ht="15" x14ac:dyDescent="0.25">
      <c r="A506" s="275" t="s">
        <v>1190</v>
      </c>
      <c r="B506" s="276">
        <v>10232</v>
      </c>
      <c r="C506" s="277">
        <v>0</v>
      </c>
      <c r="D506" s="277">
        <v>0</v>
      </c>
      <c r="E506" s="277">
        <v>0</v>
      </c>
      <c r="F506" s="277"/>
      <c r="G506" s="78">
        <v>0</v>
      </c>
      <c r="H506" s="78">
        <v>0</v>
      </c>
      <c r="I506" s="278"/>
      <c r="J506" s="78" t="s">
        <v>1285</v>
      </c>
      <c r="K506" s="78" t="s">
        <v>686</v>
      </c>
      <c r="L506" s="78" t="s">
        <v>686</v>
      </c>
      <c r="M506" s="78" t="s">
        <v>686</v>
      </c>
      <c r="N506" s="78" t="s">
        <v>686</v>
      </c>
      <c r="O506" s="78"/>
      <c r="P506" s="78">
        <v>0</v>
      </c>
      <c r="Q506" s="78"/>
      <c r="R506" s="78">
        <v>0</v>
      </c>
      <c r="S506" s="78"/>
      <c r="T506" s="78">
        <v>0</v>
      </c>
      <c r="U506" s="78"/>
      <c r="V506" s="78">
        <v>0</v>
      </c>
      <c r="W506" s="78"/>
    </row>
    <row r="507" spans="1:23" ht="15" x14ac:dyDescent="0.25">
      <c r="A507" s="275" t="s">
        <v>1191</v>
      </c>
      <c r="B507" s="276">
        <v>3572</v>
      </c>
      <c r="C507" s="277">
        <v>0</v>
      </c>
      <c r="D507" s="277">
        <v>0</v>
      </c>
      <c r="E507" s="277">
        <v>0</v>
      </c>
      <c r="F507" s="277"/>
      <c r="G507" s="78">
        <v>0</v>
      </c>
      <c r="H507" s="78">
        <v>12000</v>
      </c>
      <c r="I507" s="278"/>
      <c r="J507" s="78" t="s">
        <v>707</v>
      </c>
      <c r="K507" s="78" t="s">
        <v>687</v>
      </c>
      <c r="L507" s="78"/>
      <c r="M507" s="78" t="s">
        <v>686</v>
      </c>
      <c r="N507" s="78" t="s">
        <v>686</v>
      </c>
      <c r="O507" s="78"/>
      <c r="P507" s="78">
        <v>0</v>
      </c>
      <c r="Q507" s="78" t="s">
        <v>687</v>
      </c>
      <c r="R507" s="78">
        <v>10</v>
      </c>
      <c r="S507" s="78" t="s">
        <v>687</v>
      </c>
      <c r="T507" s="78">
        <v>90</v>
      </c>
      <c r="U507" s="78"/>
      <c r="V507" s="78">
        <v>0</v>
      </c>
      <c r="W507" s="78" t="s">
        <v>1296</v>
      </c>
    </row>
    <row r="508" spans="1:23" ht="15" x14ac:dyDescent="0.25">
      <c r="A508" s="275" t="s">
        <v>1192</v>
      </c>
      <c r="B508" s="276">
        <v>1853</v>
      </c>
      <c r="C508" s="277">
        <v>0</v>
      </c>
      <c r="D508" s="277">
        <v>0</v>
      </c>
      <c r="E508" s="277">
        <v>0</v>
      </c>
      <c r="F508" s="277"/>
      <c r="G508" s="78">
        <v>0</v>
      </c>
      <c r="H508" s="78">
        <v>0</v>
      </c>
      <c r="I508" s="278"/>
      <c r="J508" s="78" t="s">
        <v>707</v>
      </c>
      <c r="K508" s="78" t="s">
        <v>686</v>
      </c>
      <c r="L508" s="78"/>
      <c r="M508" s="78" t="s">
        <v>686</v>
      </c>
      <c r="N508" s="78" t="s">
        <v>687</v>
      </c>
      <c r="O508" s="78"/>
      <c r="P508" s="78">
        <v>0</v>
      </c>
      <c r="Q508" s="78"/>
      <c r="R508" s="78">
        <v>0</v>
      </c>
      <c r="S508" s="78" t="s">
        <v>687</v>
      </c>
      <c r="T508" s="78">
        <v>100</v>
      </c>
      <c r="U508" s="78"/>
      <c r="V508" s="78">
        <v>0</v>
      </c>
      <c r="W508" s="78"/>
    </row>
    <row r="509" spans="1:23" ht="15" x14ac:dyDescent="0.25">
      <c r="A509" s="275" t="s">
        <v>1193</v>
      </c>
      <c r="B509" s="276">
        <v>2663</v>
      </c>
      <c r="C509" s="277">
        <v>0</v>
      </c>
      <c r="D509" s="277">
        <v>0</v>
      </c>
      <c r="E509" s="277">
        <v>0</v>
      </c>
      <c r="F509" s="277"/>
      <c r="G509" s="78"/>
      <c r="H509" s="78"/>
      <c r="I509" s="78"/>
      <c r="J509" s="78"/>
      <c r="K509" s="78"/>
      <c r="L509" s="78"/>
      <c r="M509" s="78"/>
      <c r="N509" s="78"/>
      <c r="O509" s="78"/>
      <c r="P509" s="78"/>
      <c r="Q509" s="78"/>
      <c r="R509" s="78"/>
      <c r="S509" s="78"/>
      <c r="T509" s="78"/>
      <c r="U509" s="78"/>
      <c r="V509" s="78"/>
      <c r="W509" s="78"/>
    </row>
    <row r="510" spans="1:23" ht="15" x14ac:dyDescent="0.25">
      <c r="A510" s="275" t="s">
        <v>1194</v>
      </c>
      <c r="B510" s="276">
        <v>1154</v>
      </c>
      <c r="C510" s="277">
        <v>0</v>
      </c>
      <c r="D510" s="277">
        <v>0</v>
      </c>
      <c r="E510" s="277">
        <v>0</v>
      </c>
      <c r="F510" s="277"/>
      <c r="G510" s="78">
        <v>0</v>
      </c>
      <c r="H510" s="78">
        <v>0</v>
      </c>
      <c r="I510" s="278"/>
      <c r="J510" s="78" t="s">
        <v>1297</v>
      </c>
      <c r="K510" s="78"/>
      <c r="L510" s="78"/>
      <c r="M510" s="78"/>
      <c r="N510" s="78"/>
      <c r="O510" s="78"/>
      <c r="P510" s="78"/>
      <c r="Q510" s="78"/>
      <c r="R510" s="78"/>
      <c r="S510" s="78"/>
      <c r="T510" s="78"/>
      <c r="U510" s="78"/>
      <c r="V510" s="78"/>
      <c r="W510" s="78"/>
    </row>
    <row r="511" spans="1:23" ht="15" x14ac:dyDescent="0.25">
      <c r="A511" s="275" t="s">
        <v>1197</v>
      </c>
      <c r="B511" s="276">
        <v>117</v>
      </c>
      <c r="C511" s="277">
        <v>0</v>
      </c>
      <c r="D511" s="277">
        <v>0</v>
      </c>
      <c r="E511" s="277">
        <v>0</v>
      </c>
      <c r="F511" s="277"/>
      <c r="G511" s="78"/>
      <c r="H511" s="78"/>
      <c r="I511" s="78"/>
      <c r="J511" s="78"/>
      <c r="K511" s="78"/>
      <c r="L511" s="78"/>
      <c r="M511" s="78"/>
      <c r="N511" s="78"/>
      <c r="O511" s="78"/>
      <c r="P511" s="78"/>
      <c r="Q511" s="78"/>
      <c r="R511" s="78"/>
      <c r="S511" s="78"/>
      <c r="T511" s="78"/>
      <c r="U511" s="78"/>
      <c r="V511" s="78"/>
      <c r="W511" s="78"/>
    </row>
    <row r="512" spans="1:23" ht="15" x14ac:dyDescent="0.25">
      <c r="A512" s="275" t="s">
        <v>1199</v>
      </c>
      <c r="B512" s="276">
        <v>2098</v>
      </c>
      <c r="C512" s="277">
        <v>0</v>
      </c>
      <c r="D512" s="277">
        <v>0</v>
      </c>
      <c r="E512" s="277">
        <v>0</v>
      </c>
      <c r="F512" s="277"/>
      <c r="G512" s="78"/>
      <c r="H512" s="78"/>
      <c r="I512" s="78"/>
      <c r="J512" s="78"/>
      <c r="K512" s="78"/>
      <c r="L512" s="78"/>
      <c r="M512" s="78"/>
      <c r="N512" s="78"/>
      <c r="O512" s="78"/>
      <c r="P512" s="78"/>
      <c r="Q512" s="78"/>
      <c r="R512" s="78"/>
      <c r="S512" s="78"/>
      <c r="T512" s="78"/>
      <c r="U512" s="78"/>
      <c r="V512" s="78"/>
      <c r="W512" s="78"/>
    </row>
    <row r="513" spans="1:23" ht="15" x14ac:dyDescent="0.25">
      <c r="A513" s="275" t="s">
        <v>1200</v>
      </c>
      <c r="B513" s="276">
        <v>722</v>
      </c>
      <c r="C513" s="277">
        <v>0</v>
      </c>
      <c r="D513" s="277">
        <v>0</v>
      </c>
      <c r="E513" s="277">
        <v>0</v>
      </c>
      <c r="F513" s="277"/>
      <c r="G513" s="78"/>
      <c r="H513" s="78"/>
      <c r="I513" s="78"/>
      <c r="J513" s="78"/>
      <c r="K513" s="78"/>
      <c r="L513" s="78"/>
      <c r="M513" s="78"/>
      <c r="N513" s="78"/>
      <c r="O513" s="78"/>
      <c r="P513" s="78"/>
      <c r="Q513" s="78"/>
      <c r="R513" s="78"/>
      <c r="S513" s="78"/>
      <c r="T513" s="78"/>
      <c r="U513" s="78"/>
      <c r="V513" s="78"/>
      <c r="W513" s="78"/>
    </row>
    <row r="514" spans="1:23" ht="15" x14ac:dyDescent="0.25">
      <c r="A514" s="275" t="s">
        <v>1201</v>
      </c>
      <c r="B514" s="276">
        <v>376</v>
      </c>
      <c r="C514" s="277">
        <v>0</v>
      </c>
      <c r="D514" s="277">
        <v>0</v>
      </c>
      <c r="E514" s="277">
        <v>0</v>
      </c>
      <c r="F514" s="277"/>
      <c r="G514" s="78">
        <v>0</v>
      </c>
      <c r="H514" s="78">
        <v>0</v>
      </c>
      <c r="I514" s="278"/>
      <c r="J514" s="78" t="s">
        <v>1297</v>
      </c>
      <c r="K514" s="78"/>
      <c r="L514" s="78"/>
      <c r="M514" s="78"/>
      <c r="N514" s="78"/>
      <c r="O514" s="78"/>
      <c r="P514" s="78"/>
      <c r="Q514" s="78"/>
      <c r="R514" s="78"/>
      <c r="S514" s="78"/>
      <c r="T514" s="78"/>
      <c r="U514" s="78"/>
      <c r="V514" s="78"/>
      <c r="W514" s="78"/>
    </row>
    <row r="515" spans="1:23" ht="15" x14ac:dyDescent="0.25">
      <c r="A515" s="275" t="s">
        <v>1203</v>
      </c>
      <c r="B515" s="276">
        <v>2441</v>
      </c>
      <c r="C515" s="277">
        <v>0</v>
      </c>
      <c r="D515" s="277">
        <v>0</v>
      </c>
      <c r="E515" s="277">
        <v>0</v>
      </c>
      <c r="F515" s="277"/>
      <c r="G515" s="78"/>
      <c r="H515" s="78"/>
      <c r="I515" s="78"/>
      <c r="J515" s="78"/>
      <c r="K515" s="78"/>
      <c r="L515" s="78"/>
      <c r="M515" s="78"/>
      <c r="N515" s="78"/>
      <c r="O515" s="78"/>
      <c r="P515" s="78"/>
      <c r="Q515" s="78"/>
      <c r="R515" s="78"/>
      <c r="S515" s="78"/>
      <c r="T515" s="78"/>
      <c r="U515" s="78"/>
      <c r="V515" s="78"/>
      <c r="W515" s="78"/>
    </row>
    <row r="516" spans="1:23" ht="15" x14ac:dyDescent="0.25">
      <c r="A516" s="275" t="s">
        <v>1205</v>
      </c>
      <c r="B516" s="276">
        <v>4155</v>
      </c>
      <c r="C516" s="277">
        <v>0</v>
      </c>
      <c r="D516" s="277">
        <v>0</v>
      </c>
      <c r="E516" s="277">
        <v>0</v>
      </c>
      <c r="F516" s="277"/>
      <c r="G516" s="78"/>
      <c r="H516" s="78"/>
      <c r="I516" s="78"/>
      <c r="J516" s="78"/>
      <c r="K516" s="78"/>
      <c r="L516" s="78"/>
      <c r="M516" s="78"/>
      <c r="N516" s="78"/>
      <c r="O516" s="78"/>
      <c r="P516" s="78"/>
      <c r="Q516" s="78"/>
      <c r="R516" s="78"/>
      <c r="S516" s="78"/>
      <c r="T516" s="78"/>
      <c r="U516" s="78"/>
      <c r="V516" s="78"/>
      <c r="W516" s="78"/>
    </row>
    <row r="517" spans="1:23" ht="15" x14ac:dyDescent="0.25">
      <c r="A517" s="275" t="s">
        <v>1206</v>
      </c>
      <c r="B517" s="276">
        <v>287</v>
      </c>
      <c r="C517" s="277">
        <v>0</v>
      </c>
      <c r="D517" s="277">
        <v>0</v>
      </c>
      <c r="E517" s="277">
        <v>0</v>
      </c>
      <c r="F517" s="277"/>
      <c r="G517" s="78">
        <v>0</v>
      </c>
      <c r="H517" s="78">
        <v>0</v>
      </c>
      <c r="I517" s="278"/>
      <c r="J517" s="78" t="s">
        <v>707</v>
      </c>
      <c r="K517" s="78"/>
      <c r="L517" s="78"/>
      <c r="M517" s="78"/>
      <c r="N517" s="78"/>
      <c r="O517" s="78"/>
      <c r="P517" s="78">
        <v>0</v>
      </c>
      <c r="Q517" s="78"/>
      <c r="R517" s="78">
        <v>0</v>
      </c>
      <c r="S517" s="78"/>
      <c r="T517" s="78">
        <v>0</v>
      </c>
      <c r="U517" s="78"/>
      <c r="V517" s="78">
        <v>0</v>
      </c>
      <c r="W517" s="78"/>
    </row>
    <row r="518" spans="1:23" ht="15" x14ac:dyDescent="0.25">
      <c r="A518" s="275" t="s">
        <v>1207</v>
      </c>
      <c r="B518" s="276">
        <v>6614</v>
      </c>
      <c r="C518" s="277">
        <v>0</v>
      </c>
      <c r="D518" s="277">
        <v>0</v>
      </c>
      <c r="E518" s="277">
        <v>0</v>
      </c>
      <c r="F518" s="277"/>
      <c r="G518" s="78"/>
      <c r="H518" s="78"/>
      <c r="I518" s="78"/>
      <c r="J518" s="78"/>
      <c r="K518" s="78"/>
      <c r="L518" s="78"/>
      <c r="M518" s="78"/>
      <c r="N518" s="78"/>
      <c r="O518" s="78"/>
      <c r="P518" s="78"/>
      <c r="Q518" s="78"/>
      <c r="R518" s="78"/>
      <c r="S518" s="78"/>
      <c r="T518" s="78"/>
      <c r="U518" s="78"/>
      <c r="V518" s="78"/>
      <c r="W518" s="78"/>
    </row>
    <row r="519" spans="1:23" ht="15" x14ac:dyDescent="0.25">
      <c r="A519" s="275" t="s">
        <v>1209</v>
      </c>
      <c r="B519" s="276">
        <v>3189</v>
      </c>
      <c r="C519" s="277">
        <v>0</v>
      </c>
      <c r="D519" s="277">
        <v>0</v>
      </c>
      <c r="E519" s="277">
        <v>0</v>
      </c>
      <c r="F519" s="277"/>
      <c r="G519" s="78"/>
      <c r="H519" s="78"/>
      <c r="I519" s="78"/>
      <c r="J519" s="78"/>
      <c r="K519" s="78"/>
      <c r="L519" s="78"/>
      <c r="M519" s="78"/>
      <c r="N519" s="78"/>
      <c r="O519" s="78"/>
      <c r="P519" s="78"/>
      <c r="Q519" s="78"/>
      <c r="R519" s="78"/>
      <c r="S519" s="78"/>
      <c r="T519" s="78"/>
      <c r="U519" s="78"/>
      <c r="V519" s="78"/>
      <c r="W519" s="78"/>
    </row>
    <row r="520" spans="1:23" ht="15" x14ac:dyDescent="0.25">
      <c r="A520" s="275" t="s">
        <v>1211</v>
      </c>
      <c r="B520" s="276">
        <v>292</v>
      </c>
      <c r="C520" s="277">
        <v>0</v>
      </c>
      <c r="D520" s="277">
        <v>0</v>
      </c>
      <c r="E520" s="277">
        <v>0</v>
      </c>
      <c r="F520" s="277"/>
      <c r="G520" s="78">
        <v>0</v>
      </c>
      <c r="H520" s="78">
        <v>0</v>
      </c>
      <c r="I520" s="278"/>
      <c r="J520" s="78"/>
      <c r="K520" s="78"/>
      <c r="L520" s="78"/>
      <c r="M520" s="78"/>
      <c r="N520" s="78"/>
      <c r="O520" s="78"/>
      <c r="P520" s="78">
        <v>0</v>
      </c>
      <c r="Q520" s="78"/>
      <c r="R520" s="78">
        <v>0</v>
      </c>
      <c r="S520" s="78"/>
      <c r="T520" s="78">
        <v>0</v>
      </c>
      <c r="U520" s="78"/>
      <c r="V520" s="78">
        <v>0</v>
      </c>
      <c r="W520" s="78"/>
    </row>
    <row r="521" spans="1:23" ht="15" x14ac:dyDescent="0.25">
      <c r="A521" s="275" t="s">
        <v>1212</v>
      </c>
      <c r="B521" s="276">
        <v>5929</v>
      </c>
      <c r="C521" s="277">
        <v>0</v>
      </c>
      <c r="D521" s="277">
        <v>0</v>
      </c>
      <c r="E521" s="277">
        <v>0</v>
      </c>
      <c r="F521" s="277"/>
      <c r="G521" s="78"/>
      <c r="H521" s="78"/>
      <c r="I521" s="78"/>
      <c r="J521" s="78"/>
      <c r="K521" s="78"/>
      <c r="L521" s="78"/>
      <c r="M521" s="78"/>
      <c r="N521" s="78"/>
      <c r="O521" s="78"/>
      <c r="P521" s="78"/>
      <c r="Q521" s="78"/>
      <c r="R521" s="78"/>
      <c r="S521" s="78"/>
      <c r="T521" s="78"/>
      <c r="U521" s="78"/>
      <c r="V521" s="78"/>
      <c r="W521" s="78"/>
    </row>
    <row r="522" spans="1:23" ht="15" x14ac:dyDescent="0.25">
      <c r="A522" s="275" t="s">
        <v>1214</v>
      </c>
      <c r="B522" s="276">
        <v>1005</v>
      </c>
      <c r="C522" s="277">
        <v>0</v>
      </c>
      <c r="D522" s="277">
        <v>0</v>
      </c>
      <c r="E522" s="277">
        <v>0</v>
      </c>
      <c r="F522" s="277"/>
      <c r="G522" s="78">
        <v>0</v>
      </c>
      <c r="H522" s="78">
        <v>0</v>
      </c>
      <c r="I522" s="278"/>
      <c r="J522" s="78" t="s">
        <v>1283</v>
      </c>
      <c r="K522" s="78" t="s">
        <v>686</v>
      </c>
      <c r="L522" s="78" t="s">
        <v>686</v>
      </c>
      <c r="M522" s="78" t="s">
        <v>686</v>
      </c>
      <c r="N522" s="78" t="s">
        <v>686</v>
      </c>
      <c r="O522" s="78"/>
      <c r="P522" s="78">
        <v>0</v>
      </c>
      <c r="Q522" s="78"/>
      <c r="R522" s="78">
        <v>0</v>
      </c>
      <c r="S522" s="78" t="s">
        <v>687</v>
      </c>
      <c r="T522" s="78">
        <v>100</v>
      </c>
      <c r="U522" s="78"/>
      <c r="V522" s="78">
        <v>0</v>
      </c>
      <c r="W522" s="78"/>
    </row>
    <row r="523" spans="1:23" ht="15" x14ac:dyDescent="0.25">
      <c r="A523" s="275" t="s">
        <v>1215</v>
      </c>
      <c r="B523" s="276">
        <v>254</v>
      </c>
      <c r="C523" s="277">
        <v>0</v>
      </c>
      <c r="D523" s="277">
        <v>0</v>
      </c>
      <c r="E523" s="277">
        <v>0</v>
      </c>
      <c r="F523" s="277"/>
      <c r="G523" s="78">
        <v>0</v>
      </c>
      <c r="H523" s="78">
        <v>0</v>
      </c>
      <c r="I523" s="278"/>
      <c r="J523" s="78" t="s">
        <v>1297</v>
      </c>
      <c r="K523" s="78"/>
      <c r="L523" s="78"/>
      <c r="M523" s="78"/>
      <c r="N523" s="78"/>
      <c r="O523" s="78"/>
      <c r="P523" s="78"/>
      <c r="Q523" s="78"/>
      <c r="R523" s="78"/>
      <c r="S523" s="78"/>
      <c r="T523" s="78"/>
      <c r="U523" s="78"/>
      <c r="V523" s="78"/>
      <c r="W523" s="78"/>
    </row>
    <row r="524" spans="1:23" ht="15" x14ac:dyDescent="0.25">
      <c r="A524" s="275" t="s">
        <v>1216</v>
      </c>
      <c r="B524" s="276">
        <v>541</v>
      </c>
      <c r="C524" s="277">
        <v>0</v>
      </c>
      <c r="D524" s="277">
        <v>0</v>
      </c>
      <c r="E524" s="277">
        <v>0</v>
      </c>
      <c r="F524" s="277"/>
      <c r="G524" s="78"/>
      <c r="H524" s="78"/>
      <c r="I524" s="78"/>
      <c r="J524" s="78"/>
      <c r="K524" s="78"/>
      <c r="L524" s="78"/>
      <c r="M524" s="78"/>
      <c r="N524" s="78"/>
      <c r="O524" s="78"/>
      <c r="P524" s="78"/>
      <c r="Q524" s="78"/>
      <c r="R524" s="78"/>
      <c r="S524" s="78"/>
      <c r="T524" s="78"/>
      <c r="U524" s="78"/>
      <c r="V524" s="78"/>
      <c r="W524" s="78"/>
    </row>
    <row r="525" spans="1:23" ht="15" x14ac:dyDescent="0.25">
      <c r="A525" s="275" t="s">
        <v>1217</v>
      </c>
      <c r="B525" s="276">
        <v>720</v>
      </c>
      <c r="C525" s="277">
        <v>5729</v>
      </c>
      <c r="D525" s="277">
        <v>0</v>
      </c>
      <c r="E525" s="277">
        <v>0</v>
      </c>
      <c r="F525" s="277"/>
      <c r="G525" s="78"/>
      <c r="H525" s="78"/>
      <c r="I525" s="78"/>
      <c r="J525" s="78"/>
      <c r="K525" s="78"/>
      <c r="L525" s="78"/>
      <c r="M525" s="78"/>
      <c r="N525" s="78"/>
      <c r="O525" s="78"/>
      <c r="P525" s="78"/>
      <c r="Q525" s="78"/>
      <c r="R525" s="78"/>
      <c r="S525" s="78"/>
      <c r="T525" s="78"/>
      <c r="U525" s="78"/>
      <c r="V525" s="78"/>
      <c r="W525" s="78"/>
    </row>
    <row r="526" spans="1:23" ht="15" x14ac:dyDescent="0.25">
      <c r="A526" s="275" t="s">
        <v>1218</v>
      </c>
      <c r="B526" s="276">
        <v>321</v>
      </c>
      <c r="C526" s="277">
        <v>0</v>
      </c>
      <c r="D526" s="277">
        <v>0</v>
      </c>
      <c r="E526" s="277">
        <v>0</v>
      </c>
      <c r="F526" s="277"/>
      <c r="G526" s="78">
        <v>0</v>
      </c>
      <c r="H526" s="78">
        <v>0</v>
      </c>
      <c r="I526" s="278"/>
      <c r="J526" s="78" t="s">
        <v>1297</v>
      </c>
      <c r="K526" s="78"/>
      <c r="L526" s="78"/>
      <c r="M526" s="78"/>
      <c r="N526" s="78"/>
      <c r="O526" s="78"/>
      <c r="P526" s="78"/>
      <c r="Q526" s="78"/>
      <c r="R526" s="78"/>
      <c r="S526" s="78"/>
      <c r="T526" s="78"/>
      <c r="U526" s="78"/>
      <c r="V526" s="78"/>
      <c r="W526" s="78"/>
    </row>
    <row r="527" spans="1:23" ht="15" x14ac:dyDescent="0.25">
      <c r="A527" s="275" t="s">
        <v>1219</v>
      </c>
      <c r="B527" s="276">
        <v>556</v>
      </c>
      <c r="C527" s="277">
        <v>0</v>
      </c>
      <c r="D527" s="277">
        <v>0</v>
      </c>
      <c r="E527" s="277">
        <v>0</v>
      </c>
      <c r="F527" s="277"/>
      <c r="G527" s="78">
        <v>0</v>
      </c>
      <c r="H527" s="78">
        <v>0</v>
      </c>
      <c r="I527" s="278"/>
      <c r="J527" s="78" t="s">
        <v>1297</v>
      </c>
      <c r="K527" s="78"/>
      <c r="L527" s="78"/>
      <c r="M527" s="78"/>
      <c r="N527" s="78"/>
      <c r="O527" s="78"/>
      <c r="P527" s="78"/>
      <c r="Q527" s="78"/>
      <c r="R527" s="78"/>
      <c r="S527" s="78"/>
      <c r="T527" s="78"/>
      <c r="U527" s="78"/>
      <c r="V527" s="78"/>
      <c r="W527" s="78"/>
    </row>
    <row r="528" spans="1:23" ht="15" x14ac:dyDescent="0.25">
      <c r="A528" s="275" t="s">
        <v>1220</v>
      </c>
      <c r="B528" s="276">
        <v>5813</v>
      </c>
      <c r="C528" s="277">
        <v>25000</v>
      </c>
      <c r="D528" s="277">
        <v>0</v>
      </c>
      <c r="E528" s="277">
        <v>0</v>
      </c>
      <c r="F528" s="277"/>
      <c r="G528" s="78"/>
      <c r="H528" s="78"/>
      <c r="I528" s="78"/>
      <c r="J528" s="78"/>
      <c r="K528" s="78"/>
      <c r="L528" s="78"/>
      <c r="M528" s="78"/>
      <c r="N528" s="78"/>
      <c r="O528" s="78"/>
      <c r="P528" s="78"/>
      <c r="Q528" s="78"/>
      <c r="R528" s="78"/>
      <c r="S528" s="78"/>
      <c r="T528" s="78"/>
      <c r="U528" s="78"/>
      <c r="V528" s="78"/>
      <c r="W528" s="78"/>
    </row>
    <row r="529" spans="1:23" ht="15" x14ac:dyDescent="0.25">
      <c r="A529" s="275" t="s">
        <v>1221</v>
      </c>
      <c r="B529" s="276">
        <v>840</v>
      </c>
      <c r="C529" s="277">
        <v>0</v>
      </c>
      <c r="D529" s="277">
        <v>0</v>
      </c>
      <c r="E529" s="277">
        <v>0</v>
      </c>
      <c r="F529" s="277"/>
      <c r="G529" s="78"/>
      <c r="H529" s="78"/>
      <c r="I529" s="78"/>
      <c r="J529" s="78"/>
      <c r="K529" s="78"/>
      <c r="L529" s="78"/>
      <c r="M529" s="78"/>
      <c r="N529" s="78"/>
      <c r="O529" s="78"/>
      <c r="P529" s="78"/>
      <c r="Q529" s="78"/>
      <c r="R529" s="78"/>
      <c r="S529" s="78"/>
      <c r="T529" s="78"/>
      <c r="U529" s="78"/>
      <c r="V529" s="78"/>
      <c r="W529" s="78"/>
    </row>
    <row r="530" spans="1:23" ht="15" x14ac:dyDescent="0.25">
      <c r="A530" s="275" t="s">
        <v>1222</v>
      </c>
      <c r="B530" s="276">
        <v>30117</v>
      </c>
      <c r="C530" s="277">
        <v>0</v>
      </c>
      <c r="D530" s="277">
        <v>0</v>
      </c>
      <c r="E530" s="277">
        <v>0</v>
      </c>
      <c r="F530" s="277"/>
      <c r="G530" s="78">
        <v>0</v>
      </c>
      <c r="H530" s="78">
        <v>0</v>
      </c>
      <c r="I530" s="278"/>
      <c r="J530" s="78" t="s">
        <v>1283</v>
      </c>
      <c r="K530" s="78" t="s">
        <v>686</v>
      </c>
      <c r="L530" s="78" t="s">
        <v>686</v>
      </c>
      <c r="M530" s="78" t="s">
        <v>686</v>
      </c>
      <c r="N530" s="78" t="s">
        <v>686</v>
      </c>
      <c r="O530" s="78" t="s">
        <v>687</v>
      </c>
      <c r="P530" s="78">
        <v>50</v>
      </c>
      <c r="Q530" s="78" t="s">
        <v>687</v>
      </c>
      <c r="R530" s="78">
        <v>25</v>
      </c>
      <c r="S530" s="78" t="s">
        <v>687</v>
      </c>
      <c r="T530" s="78">
        <v>25</v>
      </c>
      <c r="U530" s="78"/>
      <c r="V530" s="78">
        <v>0</v>
      </c>
      <c r="W530" s="78" t="s">
        <v>1291</v>
      </c>
    </row>
    <row r="531" spans="1:23" ht="15" x14ac:dyDescent="0.25">
      <c r="A531" s="275" t="s">
        <v>1223</v>
      </c>
      <c r="B531" s="276">
        <v>4675</v>
      </c>
      <c r="C531" s="277">
        <v>0</v>
      </c>
      <c r="D531" s="277">
        <v>0</v>
      </c>
      <c r="E531" s="277">
        <v>0</v>
      </c>
      <c r="F531" s="277"/>
      <c r="G531" s="78">
        <v>0</v>
      </c>
      <c r="H531" s="78">
        <v>0</v>
      </c>
      <c r="I531" s="278"/>
      <c r="J531" s="78" t="s">
        <v>1297</v>
      </c>
      <c r="K531" s="78"/>
      <c r="L531" s="78"/>
      <c r="M531" s="78"/>
      <c r="N531" s="78"/>
      <c r="O531" s="78"/>
      <c r="P531" s="78"/>
      <c r="Q531" s="78"/>
      <c r="R531" s="78"/>
      <c r="S531" s="78"/>
      <c r="T531" s="78"/>
      <c r="U531" s="78"/>
      <c r="V531" s="78"/>
      <c r="W531" s="78"/>
    </row>
    <row r="532" spans="1:23" ht="15" x14ac:dyDescent="0.25">
      <c r="A532" s="275" t="s">
        <v>1224</v>
      </c>
      <c r="B532" s="276">
        <v>3880</v>
      </c>
      <c r="C532" s="277">
        <v>15120</v>
      </c>
      <c r="D532" s="277">
        <v>0</v>
      </c>
      <c r="E532" s="277">
        <v>54.25</v>
      </c>
      <c r="F532" s="277">
        <f>C532/E532</f>
        <v>278.70967741935482</v>
      </c>
      <c r="G532" s="78"/>
      <c r="H532" s="78"/>
      <c r="I532" s="278"/>
      <c r="J532" s="78"/>
      <c r="K532" s="78"/>
      <c r="L532" s="78"/>
      <c r="M532" s="78"/>
      <c r="N532" s="78"/>
      <c r="O532" s="78"/>
      <c r="P532" s="78"/>
      <c r="Q532" s="78"/>
      <c r="R532" s="78"/>
      <c r="S532" s="78"/>
      <c r="T532" s="78"/>
      <c r="U532" s="78"/>
      <c r="V532" s="78"/>
      <c r="W532" s="78"/>
    </row>
    <row r="533" spans="1:23" ht="15" x14ac:dyDescent="0.25">
      <c r="A533" s="275" t="s">
        <v>1225</v>
      </c>
      <c r="B533" s="276">
        <v>3047</v>
      </c>
      <c r="C533" s="277">
        <v>0</v>
      </c>
      <c r="D533" s="277">
        <v>0</v>
      </c>
      <c r="E533" s="277">
        <v>0</v>
      </c>
      <c r="F533" s="277"/>
      <c r="G533" s="78"/>
      <c r="H533" s="78"/>
      <c r="I533" s="78"/>
      <c r="J533" s="78"/>
      <c r="K533" s="78"/>
      <c r="L533" s="78"/>
      <c r="M533" s="78"/>
      <c r="N533" s="78"/>
      <c r="O533" s="78"/>
      <c r="P533" s="78"/>
      <c r="Q533" s="78"/>
      <c r="R533" s="78"/>
      <c r="S533" s="78"/>
      <c r="T533" s="78"/>
      <c r="U533" s="78"/>
      <c r="V533" s="78"/>
      <c r="W533" s="78"/>
    </row>
    <row r="534" spans="1:23" ht="15" x14ac:dyDescent="0.25">
      <c r="A534" s="275" t="s">
        <v>1226</v>
      </c>
      <c r="B534" s="276">
        <v>1425</v>
      </c>
      <c r="C534" s="277">
        <v>0</v>
      </c>
      <c r="D534" s="277">
        <v>0</v>
      </c>
      <c r="E534" s="277">
        <v>0</v>
      </c>
      <c r="F534" s="277"/>
      <c r="G534" s="78">
        <v>0</v>
      </c>
      <c r="H534" s="78">
        <v>0</v>
      </c>
      <c r="I534" s="278"/>
      <c r="J534" s="78" t="s">
        <v>1285</v>
      </c>
      <c r="K534" s="78" t="s">
        <v>687</v>
      </c>
      <c r="L534" s="78"/>
      <c r="M534" s="78" t="s">
        <v>687</v>
      </c>
      <c r="N534" s="78"/>
      <c r="O534" s="78" t="s">
        <v>687</v>
      </c>
      <c r="P534" s="78">
        <v>50</v>
      </c>
      <c r="Q534" s="78" t="s">
        <v>687</v>
      </c>
      <c r="R534" s="78">
        <v>50</v>
      </c>
      <c r="S534" s="78"/>
      <c r="T534" s="78">
        <v>0</v>
      </c>
      <c r="U534" s="78"/>
      <c r="V534" s="78">
        <v>0</v>
      </c>
      <c r="W534" s="78" t="s">
        <v>1284</v>
      </c>
    </row>
    <row r="535" spans="1:23" ht="15" x14ac:dyDescent="0.25">
      <c r="A535" s="275" t="s">
        <v>1227</v>
      </c>
      <c r="B535" s="276">
        <v>835</v>
      </c>
      <c r="C535" s="277">
        <v>0</v>
      </c>
      <c r="D535" s="277">
        <v>0</v>
      </c>
      <c r="E535" s="277">
        <v>0</v>
      </c>
      <c r="F535" s="277"/>
      <c r="G535" s="78"/>
      <c r="H535" s="78"/>
      <c r="I535" s="78"/>
      <c r="J535" s="78"/>
      <c r="K535" s="78"/>
      <c r="L535" s="78"/>
      <c r="M535" s="78"/>
      <c r="N535" s="78"/>
      <c r="O535" s="78"/>
      <c r="P535" s="78"/>
      <c r="Q535" s="78"/>
      <c r="R535" s="78"/>
      <c r="S535" s="78"/>
      <c r="T535" s="78"/>
      <c r="U535" s="78"/>
      <c r="V535" s="78"/>
      <c r="W535" s="78"/>
    </row>
    <row r="536" spans="1:23" ht="15" x14ac:dyDescent="0.25">
      <c r="A536" s="275" t="s">
        <v>1229</v>
      </c>
      <c r="B536" s="276">
        <v>862</v>
      </c>
      <c r="C536" s="277">
        <v>0</v>
      </c>
      <c r="D536" s="277">
        <v>0</v>
      </c>
      <c r="E536" s="277">
        <v>0</v>
      </c>
      <c r="F536" s="277"/>
      <c r="G536" s="78"/>
      <c r="H536" s="78"/>
      <c r="I536" s="78"/>
      <c r="J536" s="78"/>
      <c r="K536" s="78"/>
      <c r="L536" s="78"/>
      <c r="M536" s="78"/>
      <c r="N536" s="78"/>
      <c r="O536" s="78"/>
      <c r="P536" s="78"/>
      <c r="Q536" s="78"/>
      <c r="R536" s="78"/>
      <c r="S536" s="78"/>
      <c r="T536" s="78"/>
      <c r="U536" s="78"/>
      <c r="V536" s="78"/>
      <c r="W536" s="78"/>
    </row>
    <row r="537" spans="1:23" ht="15" x14ac:dyDescent="0.25">
      <c r="A537" s="275" t="s">
        <v>1230</v>
      </c>
      <c r="B537" s="276">
        <v>3054</v>
      </c>
      <c r="C537" s="277">
        <v>0</v>
      </c>
      <c r="D537" s="277">
        <v>0</v>
      </c>
      <c r="E537" s="277">
        <v>0</v>
      </c>
      <c r="F537" s="277"/>
      <c r="G537" s="78"/>
      <c r="H537" s="78"/>
      <c r="I537" s="78"/>
      <c r="J537" s="78"/>
      <c r="K537" s="78"/>
      <c r="L537" s="78"/>
      <c r="M537" s="78"/>
      <c r="N537" s="78"/>
      <c r="O537" s="78"/>
      <c r="P537" s="78"/>
      <c r="Q537" s="78"/>
      <c r="R537" s="78"/>
      <c r="S537" s="78"/>
      <c r="T537" s="78"/>
      <c r="U537" s="78"/>
      <c r="V537" s="78"/>
      <c r="W537" s="78"/>
    </row>
    <row r="538" spans="1:23" ht="15" x14ac:dyDescent="0.25">
      <c r="A538" s="275" t="s">
        <v>241</v>
      </c>
      <c r="B538" s="276">
        <v>9744</v>
      </c>
      <c r="C538" s="277">
        <v>0</v>
      </c>
      <c r="D538" s="277">
        <v>0</v>
      </c>
      <c r="E538" s="277">
        <v>0</v>
      </c>
      <c r="F538" s="277"/>
      <c r="G538" s="78">
        <v>0</v>
      </c>
      <c r="H538" s="78">
        <v>0</v>
      </c>
      <c r="I538" s="278"/>
      <c r="J538" s="78" t="s">
        <v>1283</v>
      </c>
      <c r="K538" s="78" t="s">
        <v>686</v>
      </c>
      <c r="L538" s="78" t="s">
        <v>686</v>
      </c>
      <c r="M538" s="78" t="s">
        <v>686</v>
      </c>
      <c r="N538" s="78" t="s">
        <v>686</v>
      </c>
      <c r="O538" s="78"/>
      <c r="P538" s="78">
        <v>0</v>
      </c>
      <c r="Q538" s="78"/>
      <c r="R538" s="78">
        <v>0</v>
      </c>
      <c r="S538" s="78" t="s">
        <v>687</v>
      </c>
      <c r="T538" s="78">
        <v>100</v>
      </c>
      <c r="U538" s="78"/>
      <c r="V538" s="78">
        <v>0</v>
      </c>
      <c r="W538" s="78"/>
    </row>
    <row r="539" spans="1:23" ht="15" x14ac:dyDescent="0.25">
      <c r="A539" s="275" t="s">
        <v>1231</v>
      </c>
      <c r="B539" s="276">
        <v>451</v>
      </c>
      <c r="C539" s="277">
        <v>0</v>
      </c>
      <c r="D539" s="277">
        <v>0</v>
      </c>
      <c r="E539" s="277">
        <v>0</v>
      </c>
      <c r="F539" s="277"/>
      <c r="G539" s="78"/>
      <c r="H539" s="78"/>
      <c r="I539" s="78"/>
      <c r="J539" s="78"/>
      <c r="K539" s="78"/>
      <c r="L539" s="78"/>
      <c r="M539" s="78"/>
      <c r="N539" s="78"/>
      <c r="O539" s="78"/>
      <c r="P539" s="78"/>
      <c r="Q539" s="78"/>
      <c r="R539" s="78"/>
      <c r="S539" s="78"/>
      <c r="T539" s="78"/>
      <c r="U539" s="78"/>
      <c r="V539" s="78"/>
      <c r="W539" s="78"/>
    </row>
    <row r="540" spans="1:23" ht="15" x14ac:dyDescent="0.25">
      <c r="A540" s="275" t="s">
        <v>1232</v>
      </c>
      <c r="B540" s="276">
        <v>190</v>
      </c>
      <c r="C540" s="277">
        <v>0</v>
      </c>
      <c r="D540" s="277">
        <v>0</v>
      </c>
      <c r="E540" s="277">
        <v>0</v>
      </c>
      <c r="F540" s="277"/>
      <c r="G540" s="78">
        <v>0</v>
      </c>
      <c r="H540" s="78">
        <v>0</v>
      </c>
      <c r="I540" s="278"/>
      <c r="J540" s="78" t="s">
        <v>1297</v>
      </c>
      <c r="K540" s="78"/>
      <c r="L540" s="78"/>
      <c r="M540" s="78"/>
      <c r="N540" s="78"/>
      <c r="O540" s="78"/>
      <c r="P540" s="78"/>
      <c r="Q540" s="78"/>
      <c r="R540" s="78"/>
      <c r="S540" s="78"/>
      <c r="T540" s="78"/>
      <c r="U540" s="78"/>
      <c r="V540" s="78"/>
      <c r="W540" s="78"/>
    </row>
    <row r="541" spans="1:23" ht="15" x14ac:dyDescent="0.25">
      <c r="A541" s="275" t="s">
        <v>1234</v>
      </c>
      <c r="B541" s="276">
        <v>363</v>
      </c>
      <c r="C541" s="277">
        <v>0</v>
      </c>
      <c r="D541" s="277">
        <v>0</v>
      </c>
      <c r="E541" s="277">
        <v>0</v>
      </c>
      <c r="F541" s="277"/>
      <c r="G541" s="78">
        <v>0</v>
      </c>
      <c r="H541" s="78">
        <v>0</v>
      </c>
      <c r="I541" s="278"/>
      <c r="J541" s="78"/>
      <c r="K541" s="78"/>
      <c r="L541" s="78"/>
      <c r="M541" s="78"/>
      <c r="N541" s="78"/>
      <c r="O541" s="78"/>
      <c r="P541" s="78">
        <v>0</v>
      </c>
      <c r="Q541" s="78"/>
      <c r="R541" s="78">
        <v>0</v>
      </c>
      <c r="S541" s="78"/>
      <c r="T541" s="78">
        <v>0</v>
      </c>
      <c r="U541" s="78"/>
      <c r="V541" s="78">
        <v>0</v>
      </c>
      <c r="W541" s="78"/>
    </row>
    <row r="542" spans="1:23" ht="15" x14ac:dyDescent="0.25">
      <c r="A542" s="275" t="s">
        <v>1235</v>
      </c>
      <c r="B542" s="276">
        <v>9459</v>
      </c>
      <c r="C542" s="277">
        <v>0</v>
      </c>
      <c r="D542" s="277">
        <v>0</v>
      </c>
      <c r="E542" s="277">
        <v>0</v>
      </c>
      <c r="F542" s="277"/>
      <c r="G542" s="78"/>
      <c r="H542" s="78"/>
      <c r="I542" s="78"/>
      <c r="J542" s="78"/>
      <c r="K542" s="78"/>
      <c r="L542" s="78"/>
      <c r="M542" s="78"/>
      <c r="N542" s="78"/>
      <c r="O542" s="78"/>
      <c r="P542" s="78"/>
      <c r="Q542" s="78"/>
      <c r="R542" s="78"/>
      <c r="S542" s="78"/>
      <c r="T542" s="78"/>
      <c r="U542" s="78"/>
      <c r="V542" s="78"/>
      <c r="W542" s="78"/>
    </row>
    <row r="543" spans="1:23" ht="15" x14ac:dyDescent="0.25">
      <c r="A543" s="275" t="s">
        <v>1238</v>
      </c>
      <c r="B543" s="276">
        <v>2807</v>
      </c>
      <c r="C543" s="277">
        <v>0</v>
      </c>
      <c r="D543" s="277">
        <v>0</v>
      </c>
      <c r="E543" s="277">
        <v>0</v>
      </c>
      <c r="F543" s="277"/>
      <c r="G543" s="78"/>
      <c r="H543" s="78"/>
      <c r="I543" s="78"/>
      <c r="J543" s="78"/>
      <c r="K543" s="78"/>
      <c r="L543" s="78"/>
      <c r="M543" s="78"/>
      <c r="N543" s="78"/>
      <c r="O543" s="78"/>
      <c r="P543" s="78"/>
      <c r="Q543" s="78"/>
      <c r="R543" s="78"/>
      <c r="S543" s="78"/>
      <c r="T543" s="78"/>
      <c r="U543" s="78"/>
      <c r="V543" s="78"/>
      <c r="W543" s="78"/>
    </row>
    <row r="544" spans="1:23" ht="15" x14ac:dyDescent="0.25">
      <c r="A544" s="275" t="s">
        <v>1239</v>
      </c>
      <c r="B544" s="276">
        <v>7463</v>
      </c>
      <c r="C544" s="277">
        <v>0</v>
      </c>
      <c r="D544" s="277">
        <v>0</v>
      </c>
      <c r="E544" s="277">
        <v>0</v>
      </c>
      <c r="F544" s="277"/>
      <c r="G544" s="78"/>
      <c r="H544" s="78"/>
      <c r="I544" s="78"/>
      <c r="J544" s="78"/>
      <c r="K544" s="78"/>
      <c r="L544" s="78"/>
      <c r="M544" s="78"/>
      <c r="N544" s="78"/>
      <c r="O544" s="78"/>
      <c r="P544" s="78"/>
      <c r="Q544" s="78"/>
      <c r="R544" s="78"/>
      <c r="S544" s="78"/>
      <c r="T544" s="78"/>
      <c r="U544" s="78"/>
      <c r="V544" s="78"/>
      <c r="W544" s="78"/>
    </row>
    <row r="545" spans="1:23" ht="15" x14ac:dyDescent="0.25">
      <c r="A545" s="275" t="s">
        <v>1241</v>
      </c>
      <c r="B545" s="276">
        <v>2928</v>
      </c>
      <c r="C545" s="277">
        <v>0</v>
      </c>
      <c r="D545" s="277">
        <v>0</v>
      </c>
      <c r="E545" s="277">
        <v>0</v>
      </c>
      <c r="F545" s="277"/>
      <c r="G545" s="78">
        <v>0</v>
      </c>
      <c r="H545" s="78">
        <v>0</v>
      </c>
      <c r="I545" s="278"/>
      <c r="J545" s="78" t="s">
        <v>1283</v>
      </c>
      <c r="K545" s="78" t="s">
        <v>686</v>
      </c>
      <c r="L545" s="78" t="s">
        <v>686</v>
      </c>
      <c r="M545" s="78" t="s">
        <v>686</v>
      </c>
      <c r="N545" s="78" t="s">
        <v>686</v>
      </c>
      <c r="O545" s="78"/>
      <c r="P545" s="78">
        <v>0</v>
      </c>
      <c r="Q545" s="78"/>
      <c r="R545" s="78">
        <v>0</v>
      </c>
      <c r="S545" s="78"/>
      <c r="T545" s="78">
        <v>0</v>
      </c>
      <c r="U545" s="78"/>
      <c r="V545" s="78">
        <v>0</v>
      </c>
      <c r="W545" s="78"/>
    </row>
    <row r="546" spans="1:23" ht="15" x14ac:dyDescent="0.25">
      <c r="A546" s="275" t="s">
        <v>1245</v>
      </c>
      <c r="B546" s="276">
        <v>5394</v>
      </c>
      <c r="C546" s="277">
        <v>0</v>
      </c>
      <c r="D546" s="277">
        <v>0</v>
      </c>
      <c r="E546" s="277">
        <v>39.93</v>
      </c>
      <c r="F546" s="277">
        <f>C546/E546</f>
        <v>0</v>
      </c>
      <c r="G546" s="78"/>
      <c r="H546" s="78"/>
      <c r="I546" s="278"/>
      <c r="J546" s="78"/>
      <c r="K546" s="78"/>
      <c r="L546" s="78"/>
      <c r="M546" s="78"/>
      <c r="N546" s="78"/>
      <c r="O546" s="78"/>
      <c r="P546" s="78"/>
      <c r="Q546" s="78"/>
      <c r="R546" s="78"/>
      <c r="S546" s="78"/>
      <c r="T546" s="78"/>
      <c r="U546" s="78"/>
      <c r="V546" s="78"/>
      <c r="W546" s="78"/>
    </row>
    <row r="547" spans="1:23" ht="15" x14ac:dyDescent="0.25">
      <c r="A547" s="275" t="s">
        <v>1246</v>
      </c>
      <c r="B547" s="276">
        <v>590</v>
      </c>
      <c r="C547" s="277">
        <v>0</v>
      </c>
      <c r="D547" s="277">
        <v>0</v>
      </c>
      <c r="E547" s="277">
        <v>0</v>
      </c>
      <c r="F547" s="284" t="s">
        <v>1301</v>
      </c>
      <c r="G547" s="78"/>
      <c r="H547" s="78"/>
      <c r="I547" s="78"/>
      <c r="J547" s="78"/>
      <c r="K547" s="78"/>
      <c r="L547" s="78"/>
      <c r="M547" s="78"/>
      <c r="N547" s="78"/>
      <c r="O547" s="78"/>
      <c r="P547" s="78"/>
      <c r="Q547" s="78"/>
      <c r="R547" s="78"/>
      <c r="S547" s="78"/>
      <c r="T547" s="78"/>
      <c r="U547" s="78"/>
      <c r="V547" s="78"/>
      <c r="W547" s="78"/>
    </row>
    <row r="548" spans="1:23" ht="15" x14ac:dyDescent="0.25">
      <c r="A548" s="275" t="s">
        <v>1248</v>
      </c>
      <c r="B548" s="276">
        <v>5511</v>
      </c>
      <c r="C548" s="277">
        <v>0</v>
      </c>
      <c r="D548" s="277">
        <v>0</v>
      </c>
      <c r="E548" s="277">
        <v>0</v>
      </c>
      <c r="F548" s="284" t="s">
        <v>1301</v>
      </c>
      <c r="G548" s="78">
        <v>0</v>
      </c>
      <c r="H548" s="78">
        <v>0</v>
      </c>
      <c r="I548" s="278"/>
      <c r="J548" s="78" t="s">
        <v>1283</v>
      </c>
      <c r="K548" s="78" t="s">
        <v>686</v>
      </c>
      <c r="L548" s="78" t="s">
        <v>686</v>
      </c>
      <c r="M548" s="78" t="s">
        <v>686</v>
      </c>
      <c r="N548" s="78" t="s">
        <v>686</v>
      </c>
      <c r="O548" s="78"/>
      <c r="P548" s="78">
        <v>0</v>
      </c>
      <c r="Q548" s="78"/>
      <c r="R548" s="78">
        <v>0</v>
      </c>
      <c r="S548" s="78" t="s">
        <v>687</v>
      </c>
      <c r="T548" s="78">
        <v>100</v>
      </c>
      <c r="U548" s="78"/>
      <c r="V548" s="78">
        <v>0</v>
      </c>
      <c r="W548" s="78"/>
    </row>
    <row r="549" spans="1:23" ht="15" x14ac:dyDescent="0.25">
      <c r="A549" s="275" t="s">
        <v>1250</v>
      </c>
      <c r="B549" s="276">
        <v>2277</v>
      </c>
      <c r="C549" s="277">
        <v>0</v>
      </c>
      <c r="D549" s="277">
        <v>0</v>
      </c>
      <c r="E549" s="277">
        <v>0</v>
      </c>
      <c r="F549" s="284" t="s">
        <v>1302</v>
      </c>
      <c r="G549" s="78"/>
      <c r="H549" s="78"/>
      <c r="I549" s="78"/>
      <c r="J549" s="78"/>
      <c r="K549" s="78"/>
      <c r="L549" s="78"/>
      <c r="M549" s="78"/>
      <c r="N549" s="78"/>
      <c r="O549" s="78"/>
      <c r="P549" s="78"/>
      <c r="Q549" s="78"/>
      <c r="R549" s="78"/>
      <c r="S549" s="78"/>
      <c r="T549" s="78"/>
      <c r="U549" s="78"/>
      <c r="V549" s="78"/>
      <c r="W549" s="78"/>
    </row>
    <row r="550" spans="1:23" ht="15" x14ac:dyDescent="0.25">
      <c r="A550" s="275" t="s">
        <v>1252</v>
      </c>
      <c r="B550" s="276">
        <v>3630</v>
      </c>
      <c r="C550" s="277">
        <v>0</v>
      </c>
      <c r="D550" s="277">
        <v>0</v>
      </c>
      <c r="E550" s="277">
        <v>0</v>
      </c>
      <c r="F550" s="277"/>
      <c r="G550" s="78">
        <v>0</v>
      </c>
      <c r="H550" s="78">
        <v>0</v>
      </c>
      <c r="I550" s="278"/>
      <c r="J550" s="78" t="s">
        <v>1285</v>
      </c>
      <c r="K550" s="78" t="s">
        <v>686</v>
      </c>
      <c r="L550" s="78" t="s">
        <v>686</v>
      </c>
      <c r="M550" s="78" t="s">
        <v>686</v>
      </c>
      <c r="N550" s="78" t="s">
        <v>686</v>
      </c>
      <c r="O550" s="78"/>
      <c r="P550" s="78">
        <v>0</v>
      </c>
      <c r="Q550" s="78"/>
      <c r="R550" s="78">
        <v>0</v>
      </c>
      <c r="S550" s="78" t="s">
        <v>687</v>
      </c>
      <c r="T550" s="78">
        <v>100</v>
      </c>
      <c r="U550" s="78"/>
      <c r="V550" s="78">
        <v>0</v>
      </c>
      <c r="W550" s="78"/>
    </row>
    <row r="551" spans="1:23" ht="15" x14ac:dyDescent="0.25">
      <c r="A551" s="275" t="s">
        <v>1253</v>
      </c>
      <c r="B551" s="276">
        <v>594</v>
      </c>
      <c r="C551" s="277">
        <v>0</v>
      </c>
      <c r="D551" s="277">
        <v>0</v>
      </c>
      <c r="E551" s="277">
        <v>0</v>
      </c>
      <c r="F551" s="277"/>
      <c r="G551" s="78"/>
      <c r="H551" s="78"/>
      <c r="I551" s="78"/>
      <c r="J551" s="78"/>
      <c r="K551" s="78"/>
      <c r="L551" s="78"/>
      <c r="M551" s="78"/>
      <c r="N551" s="78"/>
      <c r="O551" s="78"/>
      <c r="P551" s="78"/>
      <c r="Q551" s="78"/>
      <c r="R551" s="78"/>
      <c r="S551" s="78"/>
      <c r="T551" s="78"/>
      <c r="U551" s="78"/>
      <c r="V551" s="78"/>
      <c r="W551" s="78"/>
    </row>
    <row r="552" spans="1:23" ht="15" x14ac:dyDescent="0.25">
      <c r="A552" s="275" t="s">
        <v>1254</v>
      </c>
      <c r="B552" s="276">
        <v>3491</v>
      </c>
      <c r="C552" s="277">
        <v>0</v>
      </c>
      <c r="D552" s="277">
        <v>0</v>
      </c>
      <c r="E552" s="277">
        <v>0</v>
      </c>
      <c r="F552" s="277"/>
      <c r="G552" s="78"/>
      <c r="H552" s="78"/>
      <c r="I552" s="78"/>
      <c r="J552" s="78"/>
      <c r="K552" s="78"/>
      <c r="L552" s="78"/>
      <c r="M552" s="78"/>
      <c r="N552" s="78"/>
      <c r="O552" s="78"/>
      <c r="P552" s="78"/>
      <c r="Q552" s="78"/>
      <c r="R552" s="78"/>
      <c r="S552" s="78"/>
      <c r="T552" s="78"/>
      <c r="U552" s="78"/>
      <c r="V552" s="78"/>
      <c r="W552" s="78"/>
    </row>
    <row r="553" spans="1:23" ht="15" x14ac:dyDescent="0.25">
      <c r="A553" s="275" t="s">
        <v>1256</v>
      </c>
      <c r="B553" s="276">
        <v>9269</v>
      </c>
      <c r="C553" s="277">
        <v>0</v>
      </c>
      <c r="D553" s="277">
        <v>0</v>
      </c>
      <c r="E553" s="277">
        <v>0</v>
      </c>
      <c r="F553" s="284" t="s">
        <v>1301</v>
      </c>
      <c r="G553" s="78"/>
      <c r="H553" s="78"/>
      <c r="I553" s="78"/>
      <c r="J553" s="78"/>
      <c r="K553" s="78"/>
      <c r="L553" s="78"/>
      <c r="M553" s="78"/>
      <c r="N553" s="78"/>
      <c r="O553" s="78"/>
      <c r="P553" s="78"/>
      <c r="Q553" s="78"/>
      <c r="R553" s="78"/>
      <c r="S553" s="78"/>
      <c r="T553" s="78"/>
      <c r="U553" s="78"/>
      <c r="V553" s="78"/>
      <c r="W553" s="78"/>
    </row>
    <row r="554" spans="1:23" ht="15" x14ac:dyDescent="0.25">
      <c r="A554" s="275" t="s">
        <v>1257</v>
      </c>
      <c r="B554" s="276">
        <v>769</v>
      </c>
      <c r="C554" s="277">
        <v>0</v>
      </c>
      <c r="D554" s="277">
        <v>0</v>
      </c>
      <c r="E554" s="277">
        <v>0</v>
      </c>
      <c r="F554" s="277"/>
      <c r="G554" s="78">
        <v>0</v>
      </c>
      <c r="H554" s="78">
        <v>8486.4</v>
      </c>
      <c r="I554" s="278"/>
      <c r="J554" s="78" t="s">
        <v>707</v>
      </c>
      <c r="K554" s="78" t="s">
        <v>687</v>
      </c>
      <c r="L554" s="78"/>
      <c r="M554" s="78" t="s">
        <v>687</v>
      </c>
      <c r="N554" s="78"/>
      <c r="O554" s="78" t="s">
        <v>687</v>
      </c>
      <c r="P554" s="78">
        <v>25</v>
      </c>
      <c r="Q554" s="78" t="s">
        <v>687</v>
      </c>
      <c r="R554" s="78">
        <v>25</v>
      </c>
      <c r="S554" s="78"/>
      <c r="T554" s="78">
        <v>0</v>
      </c>
      <c r="U554" s="78" t="s">
        <v>687</v>
      </c>
      <c r="V554" s="78">
        <v>50</v>
      </c>
      <c r="W554" s="78" t="s">
        <v>1284</v>
      </c>
    </row>
    <row r="555" spans="1:23" ht="15" x14ac:dyDescent="0.25">
      <c r="A555" s="275" t="s">
        <v>1258</v>
      </c>
      <c r="B555" s="276">
        <v>809</v>
      </c>
      <c r="C555" s="277">
        <v>0</v>
      </c>
      <c r="D555" s="277">
        <v>0</v>
      </c>
      <c r="E555" s="277">
        <v>0</v>
      </c>
      <c r="F555" s="284" t="s">
        <v>1301</v>
      </c>
      <c r="G555" s="78">
        <v>0</v>
      </c>
      <c r="H555" s="78">
        <v>0</v>
      </c>
      <c r="I555" s="278"/>
      <c r="J555" s="78" t="s">
        <v>1283</v>
      </c>
      <c r="K555" s="78" t="s">
        <v>687</v>
      </c>
      <c r="L555" s="78"/>
      <c r="M555" s="78" t="s">
        <v>686</v>
      </c>
      <c r="N555" s="78" t="s">
        <v>686</v>
      </c>
      <c r="O555" s="78"/>
      <c r="P555" s="78">
        <v>0</v>
      </c>
      <c r="Q555" s="78"/>
      <c r="R555" s="78">
        <v>0</v>
      </c>
      <c r="S555" s="78" t="s">
        <v>687</v>
      </c>
      <c r="T555" s="78">
        <v>100</v>
      </c>
      <c r="U555" s="78"/>
      <c r="V555" s="78">
        <v>0</v>
      </c>
      <c r="W555" s="78"/>
    </row>
    <row r="556" spans="1:23" ht="15" x14ac:dyDescent="0.25">
      <c r="A556" s="275" t="s">
        <v>1261</v>
      </c>
      <c r="B556" s="276">
        <v>2039</v>
      </c>
      <c r="C556" s="277">
        <v>0</v>
      </c>
      <c r="D556" s="277">
        <v>0</v>
      </c>
      <c r="E556" s="277">
        <v>0</v>
      </c>
      <c r="F556" s="284" t="s">
        <v>1301</v>
      </c>
      <c r="G556" s="78"/>
      <c r="H556" s="78"/>
      <c r="I556" s="78"/>
      <c r="J556" s="78"/>
      <c r="K556" s="78"/>
      <c r="L556" s="78"/>
      <c r="M556" s="78"/>
      <c r="N556" s="78"/>
      <c r="O556" s="78"/>
      <c r="P556" s="78"/>
      <c r="Q556" s="78"/>
      <c r="R556" s="78"/>
      <c r="S556" s="78"/>
      <c r="T556" s="78"/>
      <c r="U556" s="78"/>
      <c r="V556" s="78"/>
      <c r="W556" s="78"/>
    </row>
  </sheetData>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zoomScale="80" zoomScaleNormal="80" workbookViewId="0">
      <selection sqref="A1:A3"/>
    </sheetView>
  </sheetViews>
  <sheetFormatPr defaultRowHeight="15" x14ac:dyDescent="0.25"/>
  <cols>
    <col min="1" max="1" width="72.28515625" customWidth="1"/>
    <col min="2" max="2" width="28.7109375" customWidth="1"/>
    <col min="6" max="6" width="11.85546875" bestFit="1" customWidth="1"/>
    <col min="12" max="12" width="72.85546875" customWidth="1"/>
    <col min="13" max="13" width="11.140625" customWidth="1"/>
    <col min="14" max="14" width="9.85546875" customWidth="1"/>
  </cols>
  <sheetData>
    <row r="1" spans="1:4" ht="18" x14ac:dyDescent="0.25">
      <c r="A1" s="332" t="s">
        <v>528</v>
      </c>
    </row>
    <row r="2" spans="1:4" ht="18" x14ac:dyDescent="0.25">
      <c r="A2" s="332" t="s">
        <v>1379</v>
      </c>
    </row>
    <row r="3" spans="1:4" ht="18" x14ac:dyDescent="0.25">
      <c r="A3" s="332" t="s">
        <v>62</v>
      </c>
    </row>
    <row r="5" spans="1:4" ht="60" x14ac:dyDescent="0.25">
      <c r="A5" s="236" t="s">
        <v>654</v>
      </c>
      <c r="B5" s="237" t="s">
        <v>499</v>
      </c>
      <c r="C5" s="237" t="s">
        <v>500</v>
      </c>
      <c r="D5" s="237" t="s">
        <v>501</v>
      </c>
    </row>
    <row r="6" spans="1:4" x14ac:dyDescent="0.25">
      <c r="A6" s="184" t="s">
        <v>502</v>
      </c>
      <c r="B6" s="9">
        <v>170</v>
      </c>
      <c r="C6" s="9">
        <v>120</v>
      </c>
      <c r="D6" s="9">
        <v>50</v>
      </c>
    </row>
    <row r="7" spans="1:4" x14ac:dyDescent="0.25">
      <c r="A7" s="184" t="s">
        <v>503</v>
      </c>
      <c r="B7" s="9">
        <v>206</v>
      </c>
      <c r="C7" s="9">
        <v>156</v>
      </c>
      <c r="D7" s="9">
        <v>50</v>
      </c>
    </row>
    <row r="8" spans="1:4" x14ac:dyDescent="0.25">
      <c r="A8" s="184" t="s">
        <v>487</v>
      </c>
      <c r="B8" s="9">
        <f>SUM(C8:D8)</f>
        <v>104</v>
      </c>
      <c r="C8" s="9">
        <v>90</v>
      </c>
      <c r="D8" s="9">
        <v>14</v>
      </c>
    </row>
    <row r="9" spans="1:4" x14ac:dyDescent="0.25">
      <c r="A9" s="184" t="s">
        <v>486</v>
      </c>
      <c r="B9" s="9">
        <f>SUM(C9:D9)</f>
        <v>92</v>
      </c>
      <c r="C9" s="9">
        <v>74</v>
      </c>
      <c r="D9" s="9">
        <v>18</v>
      </c>
    </row>
    <row r="10" spans="1:4" x14ac:dyDescent="0.25">
      <c r="A10" s="184" t="s">
        <v>505</v>
      </c>
      <c r="B10" s="9">
        <f>SUM(C10:D10)</f>
        <v>141</v>
      </c>
      <c r="C10" s="9">
        <v>123</v>
      </c>
      <c r="D10" s="9">
        <v>18</v>
      </c>
    </row>
    <row r="11" spans="1:4" x14ac:dyDescent="0.25">
      <c r="A11" s="184" t="s">
        <v>507</v>
      </c>
      <c r="B11" s="9">
        <v>134</v>
      </c>
      <c r="C11" s="9"/>
      <c r="D11" s="9"/>
    </row>
    <row r="12" spans="1:4" x14ac:dyDescent="0.25">
      <c r="A12" s="184" t="s">
        <v>509</v>
      </c>
      <c r="B12" s="9">
        <f>SUM(C12:D12)</f>
        <v>123.69</v>
      </c>
      <c r="C12" s="9">
        <v>100</v>
      </c>
      <c r="D12" s="9">
        <v>23.69</v>
      </c>
    </row>
    <row r="13" spans="1:4" x14ac:dyDescent="0.25">
      <c r="A13" s="184" t="s">
        <v>510</v>
      </c>
      <c r="B13" s="9">
        <f>SUM(C13:D13)</f>
        <v>183</v>
      </c>
      <c r="C13" s="9">
        <v>159</v>
      </c>
      <c r="D13" s="9">
        <v>24</v>
      </c>
    </row>
    <row r="14" spans="1:4" x14ac:dyDescent="0.25">
      <c r="A14" s="185" t="s">
        <v>504</v>
      </c>
    </row>
    <row r="15" spans="1:4" x14ac:dyDescent="0.25">
      <c r="A15" s="186" t="s">
        <v>506</v>
      </c>
    </row>
    <row r="16" spans="1:4" x14ac:dyDescent="0.25">
      <c r="A16" s="186" t="s">
        <v>508</v>
      </c>
    </row>
    <row r="17" spans="1:7" x14ac:dyDescent="0.25">
      <c r="A17" s="186" t="s">
        <v>511</v>
      </c>
    </row>
    <row r="18" spans="1:7" x14ac:dyDescent="0.25">
      <c r="A18" s="186" t="s">
        <v>512</v>
      </c>
    </row>
    <row r="22" spans="1:7" ht="60" x14ac:dyDescent="0.25">
      <c r="A22" s="40" t="s">
        <v>60</v>
      </c>
      <c r="B22" s="41" t="s">
        <v>42</v>
      </c>
      <c r="C22" s="40" t="s">
        <v>44</v>
      </c>
      <c r="D22" s="40" t="s">
        <v>45</v>
      </c>
      <c r="E22" s="40" t="s">
        <v>56</v>
      </c>
      <c r="F22" s="40" t="s">
        <v>43</v>
      </c>
      <c r="G22" s="40" t="s">
        <v>46</v>
      </c>
    </row>
    <row r="23" spans="1:7" ht="45" x14ac:dyDescent="0.25">
      <c r="A23" s="39" t="s">
        <v>12</v>
      </c>
      <c r="B23" s="20" t="s">
        <v>65</v>
      </c>
      <c r="C23" s="24">
        <v>14.2</v>
      </c>
      <c r="D23" s="25">
        <f t="shared" ref="D23:D24" si="0">C23*12</f>
        <v>170.39999999999998</v>
      </c>
      <c r="E23" s="19"/>
      <c r="F23" s="19"/>
      <c r="G23" s="19"/>
    </row>
    <row r="24" spans="1:7" ht="30" x14ac:dyDescent="0.25">
      <c r="A24" s="39" t="s">
        <v>12</v>
      </c>
      <c r="B24" s="20" t="s">
        <v>63</v>
      </c>
      <c r="C24" s="24">
        <v>17.2</v>
      </c>
      <c r="D24" s="25">
        <f t="shared" si="0"/>
        <v>206.39999999999998</v>
      </c>
      <c r="E24" s="19"/>
      <c r="F24" s="19"/>
      <c r="G24" s="19"/>
    </row>
    <row r="25" spans="1:7" x14ac:dyDescent="0.25">
      <c r="A25" s="39" t="s">
        <v>12</v>
      </c>
      <c r="B25" s="20" t="s">
        <v>35</v>
      </c>
      <c r="C25" s="25">
        <v>4</v>
      </c>
      <c r="D25" s="25">
        <f>C25*12</f>
        <v>48</v>
      </c>
      <c r="E25" s="19"/>
      <c r="F25" s="19"/>
      <c r="G25" s="19">
        <v>4650</v>
      </c>
    </row>
    <row r="26" spans="1:7" ht="30" x14ac:dyDescent="0.25">
      <c r="A26" s="29" t="s">
        <v>33</v>
      </c>
      <c r="B26" s="20" t="s">
        <v>36</v>
      </c>
      <c r="C26" s="24">
        <v>9.4</v>
      </c>
      <c r="D26" s="25">
        <f>C26*12</f>
        <v>112.80000000000001</v>
      </c>
      <c r="E26" s="19"/>
      <c r="F26" s="25"/>
      <c r="G26" s="21">
        <v>841</v>
      </c>
    </row>
    <row r="27" spans="1:7" x14ac:dyDescent="0.25">
      <c r="A27" s="29" t="s">
        <v>33</v>
      </c>
      <c r="B27" s="20" t="s">
        <v>49</v>
      </c>
      <c r="C27" s="24"/>
      <c r="D27" s="24"/>
      <c r="E27" s="25">
        <f>F27/G27</f>
        <v>89.593341260404287</v>
      </c>
      <c r="F27" s="25">
        <v>75348</v>
      </c>
      <c r="G27" s="21">
        <v>841</v>
      </c>
    </row>
    <row r="28" spans="1:7" ht="30" x14ac:dyDescent="0.25">
      <c r="A28" s="29" t="s">
        <v>33</v>
      </c>
      <c r="B28" s="20" t="s">
        <v>50</v>
      </c>
      <c r="C28" s="24"/>
      <c r="D28" s="24"/>
      <c r="E28" s="25">
        <f>F28/G28</f>
        <v>14.2294887039239</v>
      </c>
      <c r="F28" s="25">
        <v>11967</v>
      </c>
      <c r="G28" s="21">
        <v>841</v>
      </c>
    </row>
    <row r="29" spans="1:7" x14ac:dyDescent="0.25">
      <c r="A29" s="38" t="s">
        <v>41</v>
      </c>
      <c r="B29" s="20" t="s">
        <v>37</v>
      </c>
      <c r="C29" s="19"/>
      <c r="D29" s="19"/>
      <c r="E29" s="25">
        <f>F29/G29</f>
        <v>73.924603174603178</v>
      </c>
      <c r="F29" s="27">
        <v>37258</v>
      </c>
      <c r="G29" s="19">
        <v>504</v>
      </c>
    </row>
    <row r="30" spans="1:7" x14ac:dyDescent="0.25">
      <c r="A30" s="38" t="s">
        <v>41</v>
      </c>
      <c r="B30" s="20" t="s">
        <v>38</v>
      </c>
      <c r="C30" s="19"/>
      <c r="D30" s="19"/>
      <c r="E30" s="25">
        <f>F30/G30</f>
        <v>18.396825396825395</v>
      </c>
      <c r="F30" s="27">
        <v>9272</v>
      </c>
      <c r="G30" s="19">
        <v>504</v>
      </c>
    </row>
    <row r="31" spans="1:7" x14ac:dyDescent="0.25">
      <c r="A31" s="38" t="s">
        <v>41</v>
      </c>
      <c r="B31" s="20" t="s">
        <v>47</v>
      </c>
      <c r="C31" s="19"/>
      <c r="D31" s="19"/>
      <c r="E31" s="25">
        <f>F31/G31</f>
        <v>122.71484126984127</v>
      </c>
      <c r="F31" s="27">
        <f>F29*1.66</f>
        <v>61848.28</v>
      </c>
      <c r="G31" s="19">
        <v>504</v>
      </c>
    </row>
    <row r="32" spans="1:7" ht="30" x14ac:dyDescent="0.25">
      <c r="A32" s="31" t="s">
        <v>40</v>
      </c>
      <c r="B32" s="20" t="s">
        <v>39</v>
      </c>
      <c r="C32" s="28">
        <v>12.4</v>
      </c>
      <c r="D32" s="25">
        <f>C32*12</f>
        <v>148.80000000000001</v>
      </c>
      <c r="E32" s="25"/>
      <c r="F32" s="24"/>
      <c r="G32" s="19">
        <v>4036</v>
      </c>
    </row>
    <row r="33" spans="1:7" ht="30" x14ac:dyDescent="0.25">
      <c r="A33" s="31" t="s">
        <v>40</v>
      </c>
      <c r="B33" s="20" t="s">
        <v>51</v>
      </c>
      <c r="C33" s="28"/>
      <c r="D33" s="24"/>
      <c r="E33" s="25">
        <f>F33/G33</f>
        <v>133.6665014866204</v>
      </c>
      <c r="F33" s="27">
        <v>539478</v>
      </c>
      <c r="G33" s="19">
        <v>4036</v>
      </c>
    </row>
    <row r="34" spans="1:7" x14ac:dyDescent="0.25">
      <c r="A34" s="34"/>
      <c r="B34" s="33"/>
      <c r="C34" s="23"/>
      <c r="D34" s="35"/>
      <c r="E34" s="36"/>
      <c r="F34" s="37"/>
      <c r="G34" s="33"/>
    </row>
    <row r="35" spans="1:7" x14ac:dyDescent="0.25">
      <c r="A35" s="34"/>
      <c r="B35" s="33"/>
      <c r="C35" s="23"/>
      <c r="D35" s="35"/>
      <c r="E35" s="36"/>
      <c r="F35" s="37"/>
      <c r="G35" s="33"/>
    </row>
    <row r="36" spans="1:7" ht="60" x14ac:dyDescent="0.25">
      <c r="A36" s="40" t="s">
        <v>59</v>
      </c>
      <c r="B36" s="41" t="s">
        <v>42</v>
      </c>
      <c r="C36" s="40" t="s">
        <v>44</v>
      </c>
      <c r="D36" s="40" t="s">
        <v>45</v>
      </c>
      <c r="E36" s="40" t="s">
        <v>56</v>
      </c>
      <c r="F36" s="42" t="s">
        <v>57</v>
      </c>
      <c r="G36" s="40" t="s">
        <v>46</v>
      </c>
    </row>
    <row r="37" spans="1:7" x14ac:dyDescent="0.25">
      <c r="A37" s="32" t="s">
        <v>48</v>
      </c>
      <c r="B37" s="19" t="s">
        <v>61</v>
      </c>
      <c r="C37" s="28"/>
      <c r="D37" s="24"/>
      <c r="E37" s="26">
        <f>F37/G37</f>
        <v>23.690322580645162</v>
      </c>
      <c r="F37" s="9">
        <v>110160</v>
      </c>
      <c r="G37" s="19">
        <v>4650</v>
      </c>
    </row>
    <row r="38" spans="1:7" ht="30" x14ac:dyDescent="0.25">
      <c r="A38" s="32" t="s">
        <v>48</v>
      </c>
      <c r="B38" s="20" t="s">
        <v>249</v>
      </c>
      <c r="C38" s="28"/>
      <c r="D38" s="24"/>
      <c r="E38" s="26">
        <f>F38/G38</f>
        <v>147.82086021505376</v>
      </c>
      <c r="F38" s="9">
        <v>687367</v>
      </c>
      <c r="G38" s="19">
        <v>4650</v>
      </c>
    </row>
    <row r="39" spans="1:7" ht="30" x14ac:dyDescent="0.25">
      <c r="A39" s="32" t="s">
        <v>48</v>
      </c>
      <c r="B39" s="20" t="s">
        <v>58</v>
      </c>
      <c r="C39" s="12">
        <v>6.5</v>
      </c>
      <c r="D39" s="12">
        <f>C39*12</f>
        <v>78</v>
      </c>
      <c r="E39" s="19"/>
      <c r="F39" s="3"/>
      <c r="G39" s="19">
        <v>4650</v>
      </c>
    </row>
    <row r="40" spans="1:7" ht="30" x14ac:dyDescent="0.25">
      <c r="A40" s="30" t="s">
        <v>32</v>
      </c>
      <c r="B40" s="20" t="s">
        <v>54</v>
      </c>
      <c r="C40" s="3"/>
      <c r="D40" s="12">
        <v>92</v>
      </c>
      <c r="E40" s="19"/>
      <c r="F40" s="3"/>
      <c r="G40" s="19">
        <v>4650</v>
      </c>
    </row>
    <row r="41" spans="1:7" x14ac:dyDescent="0.25">
      <c r="A41" s="366" t="s">
        <v>67</v>
      </c>
      <c r="B41" s="367"/>
      <c r="C41" s="3"/>
      <c r="D41" s="12">
        <f>SUM(D39:D40)</f>
        <v>170</v>
      </c>
      <c r="E41" s="19"/>
      <c r="F41" s="3"/>
      <c r="G41" s="19"/>
    </row>
    <row r="42" spans="1:7" ht="30" x14ac:dyDescent="0.25">
      <c r="A42" s="30" t="s">
        <v>52</v>
      </c>
      <c r="B42" s="20" t="s">
        <v>53</v>
      </c>
      <c r="C42" s="24">
        <v>9</v>
      </c>
      <c r="D42" s="24">
        <f>C42*12</f>
        <v>108</v>
      </c>
      <c r="E42" s="19"/>
      <c r="F42" s="19"/>
      <c r="G42" s="19">
        <v>504</v>
      </c>
    </row>
    <row r="43" spans="1:7" ht="30" x14ac:dyDescent="0.25">
      <c r="A43" s="30" t="s">
        <v>32</v>
      </c>
      <c r="B43" s="20" t="s">
        <v>55</v>
      </c>
      <c r="C43" s="19"/>
      <c r="D43" s="12">
        <v>92</v>
      </c>
      <c r="E43" s="19"/>
      <c r="F43" s="19"/>
      <c r="G43" s="19">
        <v>504</v>
      </c>
    </row>
    <row r="44" spans="1:7" x14ac:dyDescent="0.25">
      <c r="A44" s="368" t="s">
        <v>68</v>
      </c>
      <c r="B44" s="368"/>
      <c r="C44" s="3"/>
      <c r="D44" s="12">
        <f>SUM(D42:D43)</f>
        <v>200</v>
      </c>
      <c r="E44" s="3"/>
      <c r="F44" s="3"/>
      <c r="G44" s="3"/>
    </row>
    <row r="48" spans="1:7" x14ac:dyDescent="0.25">
      <c r="F48" s="6"/>
    </row>
  </sheetData>
  <mergeCells count="2">
    <mergeCell ref="A41:B41"/>
    <mergeCell ref="A44:B44"/>
  </mergeCells>
  <pageMargins left="0.25" right="0.25"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4176"/>
  <sheetViews>
    <sheetView workbookViewId="0">
      <selection sqref="A1:A3"/>
    </sheetView>
  </sheetViews>
  <sheetFormatPr defaultRowHeight="12.75" x14ac:dyDescent="0.2"/>
  <cols>
    <col min="1" max="4" width="9.140625" style="324"/>
    <col min="5" max="6" width="13.85546875" style="324" customWidth="1"/>
    <col min="7" max="260" width="9.140625" style="324"/>
    <col min="261" max="262" width="13.85546875" style="324" customWidth="1"/>
    <col min="263" max="516" width="9.140625" style="324"/>
    <col min="517" max="518" width="13.85546875" style="324" customWidth="1"/>
    <col min="519" max="772" width="9.140625" style="324"/>
    <col min="773" max="774" width="13.85546875" style="324" customWidth="1"/>
    <col min="775" max="1028" width="9.140625" style="324"/>
    <col min="1029" max="1030" width="13.85546875" style="324" customWidth="1"/>
    <col min="1031" max="1284" width="9.140625" style="324"/>
    <col min="1285" max="1286" width="13.85546875" style="324" customWidth="1"/>
    <col min="1287" max="1540" width="9.140625" style="324"/>
    <col min="1541" max="1542" width="13.85546875" style="324" customWidth="1"/>
    <col min="1543" max="1796" width="9.140625" style="324"/>
    <col min="1797" max="1798" width="13.85546875" style="324" customWidth="1"/>
    <col min="1799" max="2052" width="9.140625" style="324"/>
    <col min="2053" max="2054" width="13.85546875" style="324" customWidth="1"/>
    <col min="2055" max="2308" width="9.140625" style="324"/>
    <col min="2309" max="2310" width="13.85546875" style="324" customWidth="1"/>
    <col min="2311" max="2564" width="9.140625" style="324"/>
    <col min="2565" max="2566" width="13.85546875" style="324" customWidth="1"/>
    <col min="2567" max="2820" width="9.140625" style="324"/>
    <col min="2821" max="2822" width="13.85546875" style="324" customWidth="1"/>
    <col min="2823" max="3076" width="9.140625" style="324"/>
    <col min="3077" max="3078" width="13.85546875" style="324" customWidth="1"/>
    <col min="3079" max="3332" width="9.140625" style="324"/>
    <col min="3333" max="3334" width="13.85546875" style="324" customWidth="1"/>
    <col min="3335" max="3588" width="9.140625" style="324"/>
    <col min="3589" max="3590" width="13.85546875" style="324" customWidth="1"/>
    <col min="3591" max="3844" width="9.140625" style="324"/>
    <col min="3845" max="3846" width="13.85546875" style="324" customWidth="1"/>
    <col min="3847" max="4100" width="9.140625" style="324"/>
    <col min="4101" max="4102" width="13.85546875" style="324" customWidth="1"/>
    <col min="4103" max="4356" width="9.140625" style="324"/>
    <col min="4357" max="4358" width="13.85546875" style="324" customWidth="1"/>
    <col min="4359" max="4612" width="9.140625" style="324"/>
    <col min="4613" max="4614" width="13.85546875" style="324" customWidth="1"/>
    <col min="4615" max="4868" width="9.140625" style="324"/>
    <col min="4869" max="4870" width="13.85546875" style="324" customWidth="1"/>
    <col min="4871" max="5124" width="9.140625" style="324"/>
    <col min="5125" max="5126" width="13.85546875" style="324" customWidth="1"/>
    <col min="5127" max="5380" width="9.140625" style="324"/>
    <col min="5381" max="5382" width="13.85546875" style="324" customWidth="1"/>
    <col min="5383" max="5636" width="9.140625" style="324"/>
    <col min="5637" max="5638" width="13.85546875" style="324" customWidth="1"/>
    <col min="5639" max="5892" width="9.140625" style="324"/>
    <col min="5893" max="5894" width="13.85546875" style="324" customWidth="1"/>
    <col min="5895" max="6148" width="9.140625" style="324"/>
    <col min="6149" max="6150" width="13.85546875" style="324" customWidth="1"/>
    <col min="6151" max="6404" width="9.140625" style="324"/>
    <col min="6405" max="6406" width="13.85546875" style="324" customWidth="1"/>
    <col min="6407" max="6660" width="9.140625" style="324"/>
    <col min="6661" max="6662" width="13.85546875" style="324" customWidth="1"/>
    <col min="6663" max="6916" width="9.140625" style="324"/>
    <col min="6917" max="6918" width="13.85546875" style="324" customWidth="1"/>
    <col min="6919" max="7172" width="9.140625" style="324"/>
    <col min="7173" max="7174" width="13.85546875" style="324" customWidth="1"/>
    <col min="7175" max="7428" width="9.140625" style="324"/>
    <col min="7429" max="7430" width="13.85546875" style="324" customWidth="1"/>
    <col min="7431" max="7684" width="9.140625" style="324"/>
    <col min="7685" max="7686" width="13.85546875" style="324" customWidth="1"/>
    <col min="7687" max="7940" width="9.140625" style="324"/>
    <col min="7941" max="7942" width="13.85546875" style="324" customWidth="1"/>
    <col min="7943" max="8196" width="9.140625" style="324"/>
    <col min="8197" max="8198" width="13.85546875" style="324" customWidth="1"/>
    <col min="8199" max="8452" width="9.140625" style="324"/>
    <col min="8453" max="8454" width="13.85546875" style="324" customWidth="1"/>
    <col min="8455" max="8708" width="9.140625" style="324"/>
    <col min="8709" max="8710" width="13.85546875" style="324" customWidth="1"/>
    <col min="8711" max="8964" width="9.140625" style="324"/>
    <col min="8965" max="8966" width="13.85546875" style="324" customWidth="1"/>
    <col min="8967" max="9220" width="9.140625" style="324"/>
    <col min="9221" max="9222" width="13.85546875" style="324" customWidth="1"/>
    <col min="9223" max="9476" width="9.140625" style="324"/>
    <col min="9477" max="9478" width="13.85546875" style="324" customWidth="1"/>
    <col min="9479" max="9732" width="9.140625" style="324"/>
    <col min="9733" max="9734" width="13.85546875" style="324" customWidth="1"/>
    <col min="9735" max="9988" width="9.140625" style="324"/>
    <col min="9989" max="9990" width="13.85546875" style="324" customWidth="1"/>
    <col min="9991" max="10244" width="9.140625" style="324"/>
    <col min="10245" max="10246" width="13.85546875" style="324" customWidth="1"/>
    <col min="10247" max="10500" width="9.140625" style="324"/>
    <col min="10501" max="10502" width="13.85546875" style="324" customWidth="1"/>
    <col min="10503" max="10756" width="9.140625" style="324"/>
    <col min="10757" max="10758" width="13.85546875" style="324" customWidth="1"/>
    <col min="10759" max="11012" width="9.140625" style="324"/>
    <col min="11013" max="11014" width="13.85546875" style="324" customWidth="1"/>
    <col min="11015" max="11268" width="9.140625" style="324"/>
    <col min="11269" max="11270" width="13.85546875" style="324" customWidth="1"/>
    <col min="11271" max="11524" width="9.140625" style="324"/>
    <col min="11525" max="11526" width="13.85546875" style="324" customWidth="1"/>
    <col min="11527" max="11780" width="9.140625" style="324"/>
    <col min="11781" max="11782" width="13.85546875" style="324" customWidth="1"/>
    <col min="11783" max="12036" width="9.140625" style="324"/>
    <col min="12037" max="12038" width="13.85546875" style="324" customWidth="1"/>
    <col min="12039" max="12292" width="9.140625" style="324"/>
    <col min="12293" max="12294" width="13.85546875" style="324" customWidth="1"/>
    <col min="12295" max="12548" width="9.140625" style="324"/>
    <col min="12549" max="12550" width="13.85546875" style="324" customWidth="1"/>
    <col min="12551" max="12804" width="9.140625" style="324"/>
    <col min="12805" max="12806" width="13.85546875" style="324" customWidth="1"/>
    <col min="12807" max="13060" width="9.140625" style="324"/>
    <col min="13061" max="13062" width="13.85546875" style="324" customWidth="1"/>
    <col min="13063" max="13316" width="9.140625" style="324"/>
    <col min="13317" max="13318" width="13.85546875" style="324" customWidth="1"/>
    <col min="13319" max="13572" width="9.140625" style="324"/>
    <col min="13573" max="13574" width="13.85546875" style="324" customWidth="1"/>
    <col min="13575" max="13828" width="9.140625" style="324"/>
    <col min="13829" max="13830" width="13.85546875" style="324" customWidth="1"/>
    <col min="13831" max="14084" width="9.140625" style="324"/>
    <col min="14085" max="14086" width="13.85546875" style="324" customWidth="1"/>
    <col min="14087" max="14340" width="9.140625" style="324"/>
    <col min="14341" max="14342" width="13.85546875" style="324" customWidth="1"/>
    <col min="14343" max="14596" width="9.140625" style="324"/>
    <col min="14597" max="14598" width="13.85546875" style="324" customWidth="1"/>
    <col min="14599" max="14852" width="9.140625" style="324"/>
    <col min="14853" max="14854" width="13.85546875" style="324" customWidth="1"/>
    <col min="14855" max="15108" width="9.140625" style="324"/>
    <col min="15109" max="15110" width="13.85546875" style="324" customWidth="1"/>
    <col min="15111" max="15364" width="9.140625" style="324"/>
    <col min="15365" max="15366" width="13.85546875" style="324" customWidth="1"/>
    <col min="15367" max="15620" width="9.140625" style="324"/>
    <col min="15621" max="15622" width="13.85546875" style="324" customWidth="1"/>
    <col min="15623" max="15876" width="9.140625" style="324"/>
    <col min="15877" max="15878" width="13.85546875" style="324" customWidth="1"/>
    <col min="15879" max="16132" width="9.140625" style="324"/>
    <col min="16133" max="16134" width="13.85546875" style="324" customWidth="1"/>
    <col min="16135" max="16384" width="9.140625" style="324"/>
  </cols>
  <sheetData>
    <row r="1" spans="1:11" ht="18" x14ac:dyDescent="0.25">
      <c r="A1" s="327" t="s">
        <v>528</v>
      </c>
    </row>
    <row r="2" spans="1:11" ht="18" x14ac:dyDescent="0.25">
      <c r="A2" s="327" t="s">
        <v>1478</v>
      </c>
    </row>
    <row r="3" spans="1:11" ht="18" x14ac:dyDescent="0.25">
      <c r="A3" s="327" t="s">
        <v>1477</v>
      </c>
    </row>
    <row r="5" spans="1:11" x14ac:dyDescent="0.2">
      <c r="A5" s="320" t="s">
        <v>1434</v>
      </c>
      <c r="B5" s="320" t="s">
        <v>1435</v>
      </c>
      <c r="C5" s="320" t="s">
        <v>1436</v>
      </c>
      <c r="D5" s="320" t="s">
        <v>1437</v>
      </c>
      <c r="E5" s="321" t="s">
        <v>1438</v>
      </c>
      <c r="F5" s="322" t="s">
        <v>1439</v>
      </c>
      <c r="G5" s="320" t="s">
        <v>1440</v>
      </c>
      <c r="H5" s="320" t="s">
        <v>1441</v>
      </c>
      <c r="I5" s="323" t="s">
        <v>1442</v>
      </c>
      <c r="J5" s="323" t="s">
        <v>1443</v>
      </c>
      <c r="K5" s="323" t="s">
        <v>1444</v>
      </c>
    </row>
    <row r="6" spans="1:11" x14ac:dyDescent="0.2">
      <c r="A6" s="320" t="s">
        <v>1445</v>
      </c>
      <c r="B6" s="320" t="s">
        <v>1</v>
      </c>
      <c r="C6" s="320" t="s">
        <v>1446</v>
      </c>
      <c r="D6" s="320" t="s">
        <v>1447</v>
      </c>
      <c r="E6" s="325">
        <v>40119</v>
      </c>
      <c r="F6" s="326">
        <v>40118</v>
      </c>
      <c r="G6" s="320">
        <v>1</v>
      </c>
      <c r="H6" s="320">
        <v>851580</v>
      </c>
      <c r="I6" s="323">
        <v>33.299999999999997</v>
      </c>
      <c r="J6" s="323">
        <v>19.329999999999998</v>
      </c>
      <c r="K6" s="323">
        <v>13.97</v>
      </c>
    </row>
    <row r="7" spans="1:11" x14ac:dyDescent="0.2">
      <c r="A7" s="320" t="s">
        <v>1445</v>
      </c>
      <c r="B7" s="320" t="s">
        <v>1</v>
      </c>
      <c r="C7" s="320" t="s">
        <v>1446</v>
      </c>
      <c r="D7" s="320" t="s">
        <v>1447</v>
      </c>
      <c r="E7" s="325">
        <v>40120</v>
      </c>
      <c r="F7" s="326">
        <v>40118</v>
      </c>
      <c r="G7" s="320">
        <v>1</v>
      </c>
      <c r="H7" s="320">
        <v>851777</v>
      </c>
      <c r="I7" s="323">
        <v>32.83</v>
      </c>
      <c r="J7" s="323">
        <v>19.45</v>
      </c>
      <c r="K7" s="323">
        <v>13.38</v>
      </c>
    </row>
    <row r="8" spans="1:11" x14ac:dyDescent="0.2">
      <c r="A8" s="320" t="s">
        <v>1445</v>
      </c>
      <c r="B8" s="320" t="s">
        <v>1</v>
      </c>
      <c r="C8" s="320" t="s">
        <v>1446</v>
      </c>
      <c r="D8" s="320" t="s">
        <v>1447</v>
      </c>
      <c r="E8" s="325">
        <v>40121</v>
      </c>
      <c r="F8" s="326">
        <v>40118</v>
      </c>
      <c r="G8" s="320">
        <v>1</v>
      </c>
      <c r="H8" s="320">
        <v>851972</v>
      </c>
      <c r="I8" s="323">
        <v>32.81</v>
      </c>
      <c r="J8" s="323">
        <v>19.329999999999998</v>
      </c>
      <c r="K8" s="323">
        <v>13.48</v>
      </c>
    </row>
    <row r="9" spans="1:11" x14ac:dyDescent="0.2">
      <c r="A9" s="320" t="s">
        <v>1445</v>
      </c>
      <c r="B9" s="320" t="s">
        <v>1</v>
      </c>
      <c r="C9" s="320" t="s">
        <v>1446</v>
      </c>
      <c r="D9" s="320" t="s">
        <v>1447</v>
      </c>
      <c r="E9" s="325">
        <v>40122</v>
      </c>
      <c r="F9" s="326">
        <v>40118</v>
      </c>
      <c r="G9" s="320">
        <v>1</v>
      </c>
      <c r="H9" s="320">
        <v>852178</v>
      </c>
      <c r="I9" s="323">
        <v>29.04</v>
      </c>
      <c r="J9" s="323">
        <v>19.260000000000002</v>
      </c>
      <c r="K9" s="323">
        <v>9.7799999999999994</v>
      </c>
    </row>
    <row r="10" spans="1:11" x14ac:dyDescent="0.2">
      <c r="A10" s="320" t="s">
        <v>1445</v>
      </c>
      <c r="B10" s="320" t="s">
        <v>1</v>
      </c>
      <c r="C10" s="320" t="s">
        <v>1446</v>
      </c>
      <c r="D10" s="320" t="s">
        <v>1447</v>
      </c>
      <c r="E10" s="325">
        <v>40123</v>
      </c>
      <c r="F10" s="326">
        <v>40118</v>
      </c>
      <c r="G10" s="320">
        <v>1</v>
      </c>
      <c r="H10" s="320">
        <v>852416</v>
      </c>
      <c r="I10" s="323">
        <v>27.95</v>
      </c>
      <c r="J10" s="323">
        <v>19.12</v>
      </c>
      <c r="K10" s="323">
        <v>8.83</v>
      </c>
    </row>
    <row r="11" spans="1:11" x14ac:dyDescent="0.2">
      <c r="A11" s="320" t="s">
        <v>1445</v>
      </c>
      <c r="B11" s="320" t="s">
        <v>1</v>
      </c>
      <c r="C11" s="320" t="s">
        <v>1446</v>
      </c>
      <c r="D11" s="320" t="s">
        <v>1447</v>
      </c>
      <c r="E11" s="325">
        <v>40126</v>
      </c>
      <c r="F11" s="326">
        <v>40118</v>
      </c>
      <c r="G11" s="320">
        <v>1</v>
      </c>
      <c r="H11" s="320">
        <v>852844</v>
      </c>
      <c r="I11" s="323">
        <v>31.35</v>
      </c>
      <c r="J11" s="323">
        <v>19.25</v>
      </c>
      <c r="K11" s="323">
        <v>12.1</v>
      </c>
    </row>
    <row r="12" spans="1:11" x14ac:dyDescent="0.2">
      <c r="A12" s="320" t="s">
        <v>1448</v>
      </c>
      <c r="B12" s="320" t="s">
        <v>1</v>
      </c>
      <c r="C12" s="320" t="s">
        <v>1446</v>
      </c>
      <c r="D12" s="320" t="s">
        <v>1447</v>
      </c>
      <c r="E12" s="325">
        <v>40127</v>
      </c>
      <c r="F12" s="326">
        <v>40118</v>
      </c>
      <c r="G12" s="320">
        <v>1</v>
      </c>
      <c r="H12" s="320">
        <v>853101</v>
      </c>
      <c r="I12" s="323">
        <v>14.77</v>
      </c>
      <c r="J12" s="323">
        <v>11.99</v>
      </c>
      <c r="K12" s="323">
        <v>2.78</v>
      </c>
    </row>
    <row r="13" spans="1:11" x14ac:dyDescent="0.2">
      <c r="A13" s="320" t="s">
        <v>1445</v>
      </c>
      <c r="B13" s="320" t="s">
        <v>1</v>
      </c>
      <c r="C13" s="320" t="s">
        <v>1446</v>
      </c>
      <c r="D13" s="320" t="s">
        <v>1447</v>
      </c>
      <c r="E13" s="325">
        <v>40127</v>
      </c>
      <c r="F13" s="326">
        <v>40118</v>
      </c>
      <c r="G13" s="320">
        <v>1</v>
      </c>
      <c r="H13" s="320">
        <v>853080</v>
      </c>
      <c r="I13" s="323">
        <v>29.01</v>
      </c>
      <c r="J13" s="323">
        <v>19.2</v>
      </c>
      <c r="K13" s="323">
        <v>9.81</v>
      </c>
    </row>
    <row r="14" spans="1:11" x14ac:dyDescent="0.2">
      <c r="A14" s="320" t="s">
        <v>1445</v>
      </c>
      <c r="B14" s="320" t="s">
        <v>1</v>
      </c>
      <c r="C14" s="320" t="s">
        <v>1446</v>
      </c>
      <c r="D14" s="320" t="s">
        <v>1447</v>
      </c>
      <c r="E14" s="325">
        <v>40128</v>
      </c>
      <c r="F14" s="326">
        <v>40118</v>
      </c>
      <c r="G14" s="320">
        <v>1</v>
      </c>
      <c r="H14" s="320">
        <v>853199</v>
      </c>
      <c r="I14" s="323">
        <v>35.700000000000003</v>
      </c>
      <c r="J14" s="323">
        <v>19.61</v>
      </c>
      <c r="K14" s="323">
        <v>16.09</v>
      </c>
    </row>
    <row r="15" spans="1:11" x14ac:dyDescent="0.2">
      <c r="A15" s="320" t="s">
        <v>1445</v>
      </c>
      <c r="B15" s="320" t="s">
        <v>1</v>
      </c>
      <c r="C15" s="320" t="s">
        <v>1446</v>
      </c>
      <c r="D15" s="320" t="s">
        <v>1447</v>
      </c>
      <c r="E15" s="325">
        <v>40129</v>
      </c>
      <c r="F15" s="326">
        <v>40118</v>
      </c>
      <c r="G15" s="320">
        <v>1</v>
      </c>
      <c r="H15" s="320">
        <v>853336</v>
      </c>
      <c r="I15" s="323">
        <v>31.21</v>
      </c>
      <c r="J15" s="323">
        <v>19.38</v>
      </c>
      <c r="K15" s="323">
        <v>11.83</v>
      </c>
    </row>
    <row r="16" spans="1:11" x14ac:dyDescent="0.2">
      <c r="A16" s="320" t="s">
        <v>1445</v>
      </c>
      <c r="B16" s="320" t="s">
        <v>1</v>
      </c>
      <c r="C16" s="320" t="s">
        <v>1446</v>
      </c>
      <c r="D16" s="320" t="s">
        <v>1447</v>
      </c>
      <c r="E16" s="325">
        <v>40130</v>
      </c>
      <c r="F16" s="326">
        <v>40118</v>
      </c>
      <c r="G16" s="320">
        <v>1</v>
      </c>
      <c r="H16" s="320">
        <v>853643</v>
      </c>
      <c r="I16" s="323">
        <v>27.67</v>
      </c>
      <c r="J16" s="323">
        <v>19.09</v>
      </c>
      <c r="K16" s="323">
        <v>8.58</v>
      </c>
    </row>
    <row r="17" spans="1:11" x14ac:dyDescent="0.2">
      <c r="A17" s="320" t="s">
        <v>1445</v>
      </c>
      <c r="B17" s="320" t="s">
        <v>1</v>
      </c>
      <c r="C17" s="320" t="s">
        <v>1446</v>
      </c>
      <c r="D17" s="320" t="s">
        <v>1447</v>
      </c>
      <c r="E17" s="325">
        <v>40133</v>
      </c>
      <c r="F17" s="326">
        <v>40118</v>
      </c>
      <c r="G17" s="320">
        <v>1</v>
      </c>
      <c r="H17" s="320">
        <v>854098</v>
      </c>
      <c r="I17" s="323">
        <v>32.14</v>
      </c>
      <c r="J17" s="323">
        <v>19.27</v>
      </c>
      <c r="K17" s="323">
        <v>12.87</v>
      </c>
    </row>
    <row r="18" spans="1:11" x14ac:dyDescent="0.2">
      <c r="A18" s="320" t="s">
        <v>1445</v>
      </c>
      <c r="B18" s="320" t="s">
        <v>1</v>
      </c>
      <c r="C18" s="320" t="s">
        <v>1446</v>
      </c>
      <c r="D18" s="320" t="s">
        <v>1447</v>
      </c>
      <c r="E18" s="325">
        <v>40134</v>
      </c>
      <c r="F18" s="326">
        <v>40118</v>
      </c>
      <c r="G18" s="320">
        <v>1</v>
      </c>
      <c r="H18" s="320">
        <v>854320</v>
      </c>
      <c r="I18" s="323">
        <v>31.06</v>
      </c>
      <c r="J18" s="323">
        <v>19.45</v>
      </c>
      <c r="K18" s="323">
        <v>11.61</v>
      </c>
    </row>
    <row r="19" spans="1:11" hidden="1" x14ac:dyDescent="0.2">
      <c r="A19" s="320"/>
      <c r="B19" s="320" t="s">
        <v>1</v>
      </c>
      <c r="C19" s="320" t="s">
        <v>1446</v>
      </c>
      <c r="D19" s="320" t="s">
        <v>1449</v>
      </c>
      <c r="E19" s="325">
        <v>40135</v>
      </c>
      <c r="F19" s="326">
        <v>40118</v>
      </c>
      <c r="G19" s="320">
        <v>1</v>
      </c>
      <c r="H19" s="320">
        <v>854610</v>
      </c>
      <c r="I19" s="323">
        <v>0</v>
      </c>
      <c r="J19" s="323">
        <v>0</v>
      </c>
      <c r="K19" s="323">
        <v>0</v>
      </c>
    </row>
    <row r="20" spans="1:11" x14ac:dyDescent="0.2">
      <c r="A20" s="320" t="s">
        <v>1445</v>
      </c>
      <c r="B20" s="320" t="s">
        <v>1</v>
      </c>
      <c r="C20" s="320" t="s">
        <v>1446</v>
      </c>
      <c r="D20" s="320" t="s">
        <v>1447</v>
      </c>
      <c r="E20" s="325">
        <v>40135</v>
      </c>
      <c r="F20" s="326">
        <v>40118</v>
      </c>
      <c r="G20" s="320">
        <v>1</v>
      </c>
      <c r="H20" s="320">
        <v>854531</v>
      </c>
      <c r="I20" s="323">
        <v>31.91</v>
      </c>
      <c r="J20" s="323">
        <v>19.32</v>
      </c>
      <c r="K20" s="323">
        <v>12.59</v>
      </c>
    </row>
    <row r="21" spans="1:11" x14ac:dyDescent="0.2">
      <c r="A21" s="320" t="s">
        <v>1445</v>
      </c>
      <c r="B21" s="320" t="s">
        <v>1</v>
      </c>
      <c r="C21" s="320" t="s">
        <v>1446</v>
      </c>
      <c r="D21" s="320" t="s">
        <v>1447</v>
      </c>
      <c r="E21" s="325">
        <v>40136</v>
      </c>
      <c r="F21" s="326">
        <v>40118</v>
      </c>
      <c r="G21" s="320">
        <v>1</v>
      </c>
      <c r="H21" s="320">
        <v>854705</v>
      </c>
      <c r="I21" s="323">
        <v>28.07</v>
      </c>
      <c r="J21" s="323">
        <v>19.25</v>
      </c>
      <c r="K21" s="323">
        <v>8.82</v>
      </c>
    </row>
    <row r="22" spans="1:11" x14ac:dyDescent="0.2">
      <c r="A22" s="320" t="s">
        <v>1450</v>
      </c>
      <c r="B22" s="320" t="s">
        <v>1</v>
      </c>
      <c r="C22" s="320" t="s">
        <v>1446</v>
      </c>
      <c r="D22" s="320" t="s">
        <v>1447</v>
      </c>
      <c r="E22" s="325">
        <v>40140</v>
      </c>
      <c r="F22" s="326">
        <v>40118</v>
      </c>
      <c r="G22" s="320">
        <v>1</v>
      </c>
      <c r="H22" s="320">
        <v>855405</v>
      </c>
      <c r="I22" s="323">
        <v>30.65</v>
      </c>
      <c r="J22" s="323">
        <v>19.27</v>
      </c>
      <c r="K22" s="323">
        <v>11.38</v>
      </c>
    </row>
    <row r="23" spans="1:11" x14ac:dyDescent="0.2">
      <c r="A23" s="320" t="s">
        <v>1450</v>
      </c>
      <c r="B23" s="320" t="s">
        <v>1</v>
      </c>
      <c r="C23" s="320" t="s">
        <v>1446</v>
      </c>
      <c r="D23" s="320" t="s">
        <v>1447</v>
      </c>
      <c r="E23" s="325">
        <v>40141</v>
      </c>
      <c r="F23" s="326">
        <v>40118</v>
      </c>
      <c r="G23" s="320">
        <v>1</v>
      </c>
      <c r="H23" s="320">
        <v>855603</v>
      </c>
      <c r="I23" s="323">
        <v>28.73</v>
      </c>
      <c r="J23" s="323">
        <v>19.239999999999998</v>
      </c>
      <c r="K23" s="323">
        <v>9.49</v>
      </c>
    </row>
    <row r="24" spans="1:11" x14ac:dyDescent="0.2">
      <c r="A24" s="320" t="s">
        <v>1450</v>
      </c>
      <c r="B24" s="320" t="s">
        <v>1</v>
      </c>
      <c r="C24" s="320" t="s">
        <v>1446</v>
      </c>
      <c r="D24" s="320" t="s">
        <v>1447</v>
      </c>
      <c r="E24" s="325">
        <v>40142</v>
      </c>
      <c r="F24" s="326">
        <v>40118</v>
      </c>
      <c r="G24" s="320">
        <v>1</v>
      </c>
      <c r="H24" s="320">
        <v>855795</v>
      </c>
      <c r="I24" s="323">
        <v>30.79</v>
      </c>
      <c r="J24" s="323">
        <v>19.2</v>
      </c>
      <c r="K24" s="323">
        <v>11.59</v>
      </c>
    </row>
    <row r="25" spans="1:11" x14ac:dyDescent="0.2">
      <c r="A25" s="320" t="s">
        <v>1450</v>
      </c>
      <c r="B25" s="320" t="s">
        <v>1</v>
      </c>
      <c r="C25" s="320" t="s">
        <v>1446</v>
      </c>
      <c r="D25" s="320" t="s">
        <v>1447</v>
      </c>
      <c r="E25" s="325">
        <v>40142</v>
      </c>
      <c r="F25" s="326">
        <v>40118</v>
      </c>
      <c r="G25" s="320">
        <v>1</v>
      </c>
      <c r="H25" s="320">
        <v>855842</v>
      </c>
      <c r="I25" s="323">
        <v>22.62</v>
      </c>
      <c r="J25" s="323">
        <v>19.05</v>
      </c>
      <c r="K25" s="323">
        <v>3.57</v>
      </c>
    </row>
    <row r="26" spans="1:11" x14ac:dyDescent="0.2">
      <c r="A26" s="320"/>
      <c r="B26" s="320" t="s">
        <v>1</v>
      </c>
      <c r="C26" s="320" t="s">
        <v>1446</v>
      </c>
      <c r="D26" s="320" t="s">
        <v>1447</v>
      </c>
      <c r="E26" s="325">
        <v>40144</v>
      </c>
      <c r="F26" s="326">
        <v>40118</v>
      </c>
      <c r="G26" s="320">
        <v>1</v>
      </c>
      <c r="H26" s="320">
        <v>856182</v>
      </c>
      <c r="I26" s="323">
        <v>14.22</v>
      </c>
      <c r="J26" s="323">
        <v>12.17</v>
      </c>
      <c r="K26" s="323">
        <v>2.0499999999999998</v>
      </c>
    </row>
    <row r="27" spans="1:11" hidden="1" x14ac:dyDescent="0.2">
      <c r="A27" s="320"/>
      <c r="B27" s="320" t="s">
        <v>1</v>
      </c>
      <c r="C27" s="320" t="s">
        <v>1446</v>
      </c>
      <c r="D27" s="320" t="s">
        <v>1451</v>
      </c>
      <c r="E27" s="325">
        <v>40144</v>
      </c>
      <c r="F27" s="326">
        <v>40118</v>
      </c>
      <c r="G27" s="320">
        <v>1</v>
      </c>
      <c r="H27" s="320">
        <v>856185</v>
      </c>
      <c r="I27" s="323">
        <v>7.56</v>
      </c>
      <c r="J27" s="323">
        <v>5.31</v>
      </c>
      <c r="K27" s="323">
        <v>2.25</v>
      </c>
    </row>
    <row r="28" spans="1:11" hidden="1" x14ac:dyDescent="0.2">
      <c r="A28" s="320"/>
      <c r="B28" s="320" t="s">
        <v>1</v>
      </c>
      <c r="C28" s="320" t="s">
        <v>1446</v>
      </c>
      <c r="D28" s="320" t="s">
        <v>1451</v>
      </c>
      <c r="E28" s="325">
        <v>40144</v>
      </c>
      <c r="F28" s="326">
        <v>40118</v>
      </c>
      <c r="G28" s="320">
        <v>1</v>
      </c>
      <c r="H28" s="320">
        <v>856186</v>
      </c>
      <c r="I28" s="323">
        <v>7.49</v>
      </c>
      <c r="J28" s="323">
        <v>4.84</v>
      </c>
      <c r="K28" s="323">
        <v>2.65</v>
      </c>
    </row>
    <row r="29" spans="1:11" hidden="1" x14ac:dyDescent="0.2">
      <c r="A29" s="320"/>
      <c r="B29" s="320" t="s">
        <v>1</v>
      </c>
      <c r="C29" s="320" t="s">
        <v>1446</v>
      </c>
      <c r="D29" s="320" t="s">
        <v>1451</v>
      </c>
      <c r="E29" s="325">
        <v>40144</v>
      </c>
      <c r="F29" s="326">
        <v>40118</v>
      </c>
      <c r="G29" s="320">
        <v>1</v>
      </c>
      <c r="H29" s="320">
        <v>856187</v>
      </c>
      <c r="I29" s="323">
        <v>7.16</v>
      </c>
      <c r="J29" s="323">
        <v>5.27</v>
      </c>
      <c r="K29" s="323">
        <v>1.89</v>
      </c>
    </row>
    <row r="30" spans="1:11" x14ac:dyDescent="0.2">
      <c r="A30" s="320"/>
      <c r="B30" s="320" t="s">
        <v>1</v>
      </c>
      <c r="C30" s="320" t="s">
        <v>1446</v>
      </c>
      <c r="D30" s="320" t="s">
        <v>1447</v>
      </c>
      <c r="E30" s="325">
        <v>40144</v>
      </c>
      <c r="F30" s="326">
        <v>40118</v>
      </c>
      <c r="G30" s="320">
        <v>1</v>
      </c>
      <c r="H30" s="320">
        <v>856188</v>
      </c>
      <c r="I30" s="323">
        <v>27.15</v>
      </c>
      <c r="J30" s="323">
        <v>19.09</v>
      </c>
      <c r="K30" s="323">
        <v>8.06</v>
      </c>
    </row>
    <row r="31" spans="1:11" x14ac:dyDescent="0.2">
      <c r="A31" s="320" t="s">
        <v>1450</v>
      </c>
      <c r="B31" s="320" t="s">
        <v>1</v>
      </c>
      <c r="C31" s="320" t="s">
        <v>1446</v>
      </c>
      <c r="D31" s="320" t="s">
        <v>1447</v>
      </c>
      <c r="E31" s="325">
        <v>40144</v>
      </c>
      <c r="F31" s="326">
        <v>40118</v>
      </c>
      <c r="G31" s="320">
        <v>1</v>
      </c>
      <c r="H31" s="320">
        <v>856035</v>
      </c>
      <c r="I31" s="323">
        <v>29.56</v>
      </c>
      <c r="J31" s="323">
        <v>19.25</v>
      </c>
      <c r="K31" s="323">
        <v>10.31</v>
      </c>
    </row>
    <row r="32" spans="1:11" x14ac:dyDescent="0.2">
      <c r="A32" s="320" t="s">
        <v>1450</v>
      </c>
      <c r="B32" s="320" t="s">
        <v>1</v>
      </c>
      <c r="C32" s="320" t="s">
        <v>1446</v>
      </c>
      <c r="D32" s="320" t="s">
        <v>1447</v>
      </c>
      <c r="E32" s="325">
        <v>40144</v>
      </c>
      <c r="F32" s="326">
        <v>40118</v>
      </c>
      <c r="G32" s="320">
        <v>1</v>
      </c>
      <c r="H32" s="320">
        <v>856052</v>
      </c>
      <c r="I32" s="323">
        <v>22.99</v>
      </c>
      <c r="J32" s="323">
        <v>19.21</v>
      </c>
      <c r="K32" s="323">
        <v>3.78</v>
      </c>
    </row>
    <row r="33" spans="1:11" x14ac:dyDescent="0.2">
      <c r="A33" s="320" t="s">
        <v>1450</v>
      </c>
      <c r="B33" s="320" t="s">
        <v>1</v>
      </c>
      <c r="C33" s="320" t="s">
        <v>1446</v>
      </c>
      <c r="D33" s="320" t="s">
        <v>1447</v>
      </c>
      <c r="E33" s="325">
        <v>40147</v>
      </c>
      <c r="F33" s="326">
        <v>40118</v>
      </c>
      <c r="G33" s="320">
        <v>1</v>
      </c>
      <c r="H33" s="320">
        <v>856426</v>
      </c>
      <c r="I33" s="323">
        <v>29.58</v>
      </c>
      <c r="J33" s="323">
        <v>19.21</v>
      </c>
      <c r="K33" s="323">
        <v>10.37</v>
      </c>
    </row>
    <row r="34" spans="1:11" x14ac:dyDescent="0.2">
      <c r="A34" s="320" t="s">
        <v>1450</v>
      </c>
      <c r="B34" s="320" t="s">
        <v>1</v>
      </c>
      <c r="C34" s="320" t="s">
        <v>1446</v>
      </c>
      <c r="D34" s="320" t="s">
        <v>1447</v>
      </c>
      <c r="E34" s="325">
        <v>40148</v>
      </c>
      <c r="F34" s="326">
        <v>40148</v>
      </c>
      <c r="G34" s="320">
        <v>1</v>
      </c>
      <c r="H34" s="320">
        <v>856628</v>
      </c>
      <c r="I34" s="323">
        <v>27.6</v>
      </c>
      <c r="J34" s="323">
        <v>19.239999999999998</v>
      </c>
      <c r="K34" s="323">
        <v>8.36</v>
      </c>
    </row>
    <row r="35" spans="1:11" x14ac:dyDescent="0.2">
      <c r="A35" s="320" t="s">
        <v>1450</v>
      </c>
      <c r="B35" s="320" t="s">
        <v>1</v>
      </c>
      <c r="C35" s="320" t="s">
        <v>1446</v>
      </c>
      <c r="D35" s="320" t="s">
        <v>1447</v>
      </c>
      <c r="E35" s="325">
        <v>40149</v>
      </c>
      <c r="F35" s="326">
        <v>40148</v>
      </c>
      <c r="G35" s="320">
        <v>1</v>
      </c>
      <c r="H35" s="320">
        <v>856814</v>
      </c>
      <c r="I35" s="323">
        <v>29.24</v>
      </c>
      <c r="J35" s="323">
        <v>19.329999999999998</v>
      </c>
      <c r="K35" s="323">
        <v>9.91</v>
      </c>
    </row>
    <row r="36" spans="1:11" x14ac:dyDescent="0.2">
      <c r="A36" s="320" t="s">
        <v>1450</v>
      </c>
      <c r="B36" s="320" t="s">
        <v>1</v>
      </c>
      <c r="C36" s="320" t="s">
        <v>1446</v>
      </c>
      <c r="D36" s="320" t="s">
        <v>1447</v>
      </c>
      <c r="E36" s="325">
        <v>40150</v>
      </c>
      <c r="F36" s="326">
        <v>40148</v>
      </c>
      <c r="G36" s="320">
        <v>1</v>
      </c>
      <c r="H36" s="320">
        <v>856913</v>
      </c>
      <c r="I36" s="323">
        <v>29.89</v>
      </c>
      <c r="J36" s="323">
        <v>19.29</v>
      </c>
      <c r="K36" s="323">
        <v>10.6</v>
      </c>
    </row>
    <row r="37" spans="1:11" x14ac:dyDescent="0.2">
      <c r="A37" s="320" t="s">
        <v>1450</v>
      </c>
      <c r="B37" s="320" t="s">
        <v>1</v>
      </c>
      <c r="C37" s="320" t="s">
        <v>1446</v>
      </c>
      <c r="D37" s="320" t="s">
        <v>1447</v>
      </c>
      <c r="E37" s="325">
        <v>40151</v>
      </c>
      <c r="F37" s="326">
        <v>40148</v>
      </c>
      <c r="G37" s="320">
        <v>1</v>
      </c>
      <c r="H37" s="320">
        <v>857173</v>
      </c>
      <c r="I37" s="323">
        <v>29.12</v>
      </c>
      <c r="J37" s="323">
        <v>19.21</v>
      </c>
      <c r="K37" s="323">
        <v>9.91</v>
      </c>
    </row>
    <row r="38" spans="1:11" x14ac:dyDescent="0.2">
      <c r="A38" s="320" t="s">
        <v>1450</v>
      </c>
      <c r="B38" s="320" t="s">
        <v>1</v>
      </c>
      <c r="C38" s="320" t="s">
        <v>1446</v>
      </c>
      <c r="D38" s="320" t="s">
        <v>1447</v>
      </c>
      <c r="E38" s="325">
        <v>40154</v>
      </c>
      <c r="F38" s="326">
        <v>40148</v>
      </c>
      <c r="G38" s="320">
        <v>1</v>
      </c>
      <c r="H38" s="320">
        <v>857523</v>
      </c>
      <c r="I38" s="323">
        <v>30.52</v>
      </c>
      <c r="J38" s="323">
        <v>19.29</v>
      </c>
      <c r="K38" s="323">
        <v>11.23</v>
      </c>
    </row>
    <row r="39" spans="1:11" x14ac:dyDescent="0.2">
      <c r="A39" s="320" t="s">
        <v>1450</v>
      </c>
      <c r="B39" s="320" t="s">
        <v>1</v>
      </c>
      <c r="C39" s="320" t="s">
        <v>1446</v>
      </c>
      <c r="D39" s="320" t="s">
        <v>1447</v>
      </c>
      <c r="E39" s="325">
        <v>40155</v>
      </c>
      <c r="F39" s="326">
        <v>40148</v>
      </c>
      <c r="G39" s="320">
        <v>1</v>
      </c>
      <c r="H39" s="320">
        <v>857712</v>
      </c>
      <c r="I39" s="323">
        <v>28.65</v>
      </c>
      <c r="J39" s="323">
        <v>19.260000000000002</v>
      </c>
      <c r="K39" s="323">
        <v>9.39</v>
      </c>
    </row>
    <row r="40" spans="1:11" x14ac:dyDescent="0.2">
      <c r="A40" s="320" t="s">
        <v>1450</v>
      </c>
      <c r="B40" s="320" t="s">
        <v>1</v>
      </c>
      <c r="C40" s="320" t="s">
        <v>1446</v>
      </c>
      <c r="D40" s="320" t="s">
        <v>1447</v>
      </c>
      <c r="E40" s="325">
        <v>40156</v>
      </c>
      <c r="F40" s="326">
        <v>40148</v>
      </c>
      <c r="G40" s="320">
        <v>1</v>
      </c>
      <c r="H40" s="320">
        <v>857853</v>
      </c>
      <c r="I40" s="323">
        <v>32.520000000000003</v>
      </c>
      <c r="J40" s="323">
        <v>19.46</v>
      </c>
      <c r="K40" s="323">
        <v>13.06</v>
      </c>
    </row>
    <row r="41" spans="1:11" x14ac:dyDescent="0.2">
      <c r="A41" s="320" t="s">
        <v>1450</v>
      </c>
      <c r="B41" s="320" t="s">
        <v>1</v>
      </c>
      <c r="C41" s="320" t="s">
        <v>1446</v>
      </c>
      <c r="D41" s="320" t="s">
        <v>1447</v>
      </c>
      <c r="E41" s="325">
        <v>40157</v>
      </c>
      <c r="F41" s="326">
        <v>40148</v>
      </c>
      <c r="G41" s="320">
        <v>1</v>
      </c>
      <c r="H41" s="320">
        <v>857997</v>
      </c>
      <c r="I41" s="323">
        <v>31.29</v>
      </c>
      <c r="J41" s="323">
        <v>19.59</v>
      </c>
      <c r="K41" s="323">
        <v>11.7</v>
      </c>
    </row>
    <row r="42" spans="1:11" x14ac:dyDescent="0.2">
      <c r="A42" s="320" t="s">
        <v>1450</v>
      </c>
      <c r="B42" s="320" t="s">
        <v>1</v>
      </c>
      <c r="C42" s="320" t="s">
        <v>1446</v>
      </c>
      <c r="D42" s="320" t="s">
        <v>1447</v>
      </c>
      <c r="E42" s="325">
        <v>40158</v>
      </c>
      <c r="F42" s="326">
        <v>40148</v>
      </c>
      <c r="G42" s="320">
        <v>1</v>
      </c>
      <c r="H42" s="320">
        <v>858229</v>
      </c>
      <c r="I42" s="323">
        <v>26.57</v>
      </c>
      <c r="J42" s="323">
        <v>19.239999999999998</v>
      </c>
      <c r="K42" s="323">
        <v>7.33</v>
      </c>
    </row>
    <row r="43" spans="1:11" hidden="1" x14ac:dyDescent="0.2">
      <c r="A43" s="320"/>
      <c r="B43" s="320" t="s">
        <v>1</v>
      </c>
      <c r="C43" s="320" t="s">
        <v>1446</v>
      </c>
      <c r="D43" s="320" t="s">
        <v>1449</v>
      </c>
      <c r="E43" s="325">
        <v>40161</v>
      </c>
      <c r="F43" s="326">
        <v>40148</v>
      </c>
      <c r="G43" s="320">
        <v>1</v>
      </c>
      <c r="H43" s="320">
        <v>858625</v>
      </c>
      <c r="I43" s="323">
        <v>0</v>
      </c>
      <c r="J43" s="323">
        <v>0</v>
      </c>
      <c r="K43" s="323">
        <v>0</v>
      </c>
    </row>
    <row r="44" spans="1:11" x14ac:dyDescent="0.2">
      <c r="A44" s="320" t="s">
        <v>1450</v>
      </c>
      <c r="B44" s="320" t="s">
        <v>1</v>
      </c>
      <c r="C44" s="320" t="s">
        <v>1446</v>
      </c>
      <c r="D44" s="320" t="s">
        <v>1447</v>
      </c>
      <c r="E44" s="325">
        <v>40161</v>
      </c>
      <c r="F44" s="326">
        <v>40148</v>
      </c>
      <c r="G44" s="320">
        <v>1</v>
      </c>
      <c r="H44" s="320">
        <v>858577</v>
      </c>
      <c r="I44" s="323">
        <v>31.44</v>
      </c>
      <c r="J44" s="323">
        <v>19.3</v>
      </c>
      <c r="K44" s="323">
        <v>12.14</v>
      </c>
    </row>
    <row r="45" spans="1:11" x14ac:dyDescent="0.2">
      <c r="A45" s="320" t="s">
        <v>1450</v>
      </c>
      <c r="B45" s="320" t="s">
        <v>1</v>
      </c>
      <c r="C45" s="320" t="s">
        <v>1446</v>
      </c>
      <c r="D45" s="320" t="s">
        <v>1447</v>
      </c>
      <c r="E45" s="325">
        <v>40162</v>
      </c>
      <c r="F45" s="326">
        <v>40148</v>
      </c>
      <c r="G45" s="320">
        <v>1</v>
      </c>
      <c r="H45" s="320">
        <v>858790</v>
      </c>
      <c r="I45" s="323">
        <v>30.85</v>
      </c>
      <c r="J45" s="323">
        <v>19.39</v>
      </c>
      <c r="K45" s="323">
        <v>11.46</v>
      </c>
    </row>
    <row r="46" spans="1:11" hidden="1" x14ac:dyDescent="0.2">
      <c r="A46" s="320"/>
      <c r="B46" s="320" t="s">
        <v>1</v>
      </c>
      <c r="C46" s="320" t="s">
        <v>1446</v>
      </c>
      <c r="D46" s="320" t="s">
        <v>1452</v>
      </c>
      <c r="E46" s="325">
        <v>40163</v>
      </c>
      <c r="F46" s="326">
        <v>40148</v>
      </c>
      <c r="G46" s="320">
        <v>1</v>
      </c>
      <c r="H46" s="320">
        <v>858960</v>
      </c>
      <c r="I46" s="323">
        <v>5.46</v>
      </c>
      <c r="J46" s="323">
        <v>4.3499999999999996</v>
      </c>
      <c r="K46" s="323">
        <v>1.1100000000000001</v>
      </c>
    </row>
    <row r="47" spans="1:11" x14ac:dyDescent="0.2">
      <c r="A47" s="320" t="s">
        <v>1450</v>
      </c>
      <c r="B47" s="320" t="s">
        <v>1</v>
      </c>
      <c r="C47" s="320" t="s">
        <v>1446</v>
      </c>
      <c r="D47" s="320" t="s">
        <v>1447</v>
      </c>
      <c r="E47" s="325">
        <v>40164</v>
      </c>
      <c r="F47" s="326">
        <v>40148</v>
      </c>
      <c r="G47" s="320">
        <v>1</v>
      </c>
      <c r="H47" s="320">
        <v>859148</v>
      </c>
      <c r="I47" s="323">
        <v>28.64</v>
      </c>
      <c r="J47" s="323">
        <v>19.27</v>
      </c>
      <c r="K47" s="323">
        <v>9.3699999999999992</v>
      </c>
    </row>
    <row r="48" spans="1:11" x14ac:dyDescent="0.2">
      <c r="A48" s="320" t="s">
        <v>1450</v>
      </c>
      <c r="B48" s="320" t="s">
        <v>1</v>
      </c>
      <c r="C48" s="320" t="s">
        <v>1446</v>
      </c>
      <c r="D48" s="320" t="s">
        <v>1447</v>
      </c>
      <c r="E48" s="325">
        <v>40165</v>
      </c>
      <c r="F48" s="326">
        <v>40148</v>
      </c>
      <c r="G48" s="320">
        <v>1</v>
      </c>
      <c r="H48" s="320">
        <v>859394</v>
      </c>
      <c r="I48" s="323">
        <v>26.45</v>
      </c>
      <c r="J48" s="323">
        <v>19.350000000000001</v>
      </c>
      <c r="K48" s="323">
        <v>7.1</v>
      </c>
    </row>
    <row r="49" spans="1:11" x14ac:dyDescent="0.2">
      <c r="A49" s="320" t="s">
        <v>1450</v>
      </c>
      <c r="B49" s="320" t="s">
        <v>1</v>
      </c>
      <c r="C49" s="320" t="s">
        <v>1446</v>
      </c>
      <c r="D49" s="320" t="s">
        <v>1447</v>
      </c>
      <c r="E49" s="325">
        <v>40169</v>
      </c>
      <c r="F49" s="326">
        <v>40148</v>
      </c>
      <c r="G49" s="320">
        <v>1</v>
      </c>
      <c r="H49" s="320">
        <v>859505</v>
      </c>
      <c r="I49" s="323">
        <v>29.22</v>
      </c>
      <c r="J49" s="323">
        <v>20.2</v>
      </c>
      <c r="K49" s="323">
        <v>9.02</v>
      </c>
    </row>
    <row r="50" spans="1:11" x14ac:dyDescent="0.2">
      <c r="A50" s="320" t="s">
        <v>1450</v>
      </c>
      <c r="B50" s="320" t="s">
        <v>1</v>
      </c>
      <c r="C50" s="320" t="s">
        <v>1446</v>
      </c>
      <c r="D50" s="320" t="s">
        <v>1447</v>
      </c>
      <c r="E50" s="325">
        <v>40170</v>
      </c>
      <c r="F50" s="326">
        <v>40148</v>
      </c>
      <c r="G50" s="320">
        <v>1</v>
      </c>
      <c r="H50" s="320">
        <v>859563</v>
      </c>
      <c r="I50" s="323">
        <v>31.2</v>
      </c>
      <c r="J50" s="323">
        <v>19.91</v>
      </c>
      <c r="K50" s="323">
        <v>11.29</v>
      </c>
    </row>
    <row r="51" spans="1:11" x14ac:dyDescent="0.2">
      <c r="A51" s="320" t="s">
        <v>1450</v>
      </c>
      <c r="B51" s="320" t="s">
        <v>1</v>
      </c>
      <c r="C51" s="320" t="s">
        <v>1446</v>
      </c>
      <c r="D51" s="320" t="s">
        <v>1447</v>
      </c>
      <c r="E51" s="325">
        <v>40170</v>
      </c>
      <c r="F51" s="326">
        <v>40148</v>
      </c>
      <c r="G51" s="320">
        <v>1</v>
      </c>
      <c r="H51" s="320">
        <v>859623</v>
      </c>
      <c r="I51" s="323">
        <v>24.57</v>
      </c>
      <c r="J51" s="323">
        <v>20.02</v>
      </c>
      <c r="K51" s="323">
        <v>4.55</v>
      </c>
    </row>
    <row r="52" spans="1:11" x14ac:dyDescent="0.2">
      <c r="A52" s="320" t="s">
        <v>1450</v>
      </c>
      <c r="B52" s="320" t="s">
        <v>1</v>
      </c>
      <c r="C52" s="320" t="s">
        <v>1446</v>
      </c>
      <c r="D52" s="320" t="s">
        <v>1447</v>
      </c>
      <c r="E52" s="325">
        <v>40171</v>
      </c>
      <c r="F52" s="326">
        <v>40148</v>
      </c>
      <c r="G52" s="320">
        <v>1</v>
      </c>
      <c r="H52" s="320">
        <v>859724</v>
      </c>
      <c r="I52" s="323">
        <v>33.04</v>
      </c>
      <c r="J52" s="323">
        <v>19.91</v>
      </c>
      <c r="K52" s="323">
        <v>13.13</v>
      </c>
    </row>
    <row r="53" spans="1:11" x14ac:dyDescent="0.2">
      <c r="A53" s="320" t="s">
        <v>1450</v>
      </c>
      <c r="B53" s="320" t="s">
        <v>1</v>
      </c>
      <c r="C53" s="320" t="s">
        <v>1446</v>
      </c>
      <c r="D53" s="320" t="s">
        <v>1447</v>
      </c>
      <c r="E53" s="325">
        <v>40171</v>
      </c>
      <c r="F53" s="326">
        <v>40148</v>
      </c>
      <c r="G53" s="320">
        <v>1</v>
      </c>
      <c r="H53" s="320">
        <v>859745</v>
      </c>
      <c r="I53" s="323">
        <v>20.93</v>
      </c>
      <c r="J53" s="323">
        <v>19.63</v>
      </c>
      <c r="K53" s="323">
        <v>1.3</v>
      </c>
    </row>
    <row r="54" spans="1:11" x14ac:dyDescent="0.2">
      <c r="A54" s="320" t="s">
        <v>1450</v>
      </c>
      <c r="B54" s="320" t="s">
        <v>1</v>
      </c>
      <c r="C54" s="320" t="s">
        <v>1446</v>
      </c>
      <c r="D54" s="320" t="s">
        <v>1447</v>
      </c>
      <c r="E54" s="325">
        <v>40175</v>
      </c>
      <c r="F54" s="326">
        <v>40148</v>
      </c>
      <c r="G54" s="320">
        <v>1</v>
      </c>
      <c r="H54" s="320">
        <v>860218</v>
      </c>
      <c r="I54" s="323">
        <v>30.01</v>
      </c>
      <c r="J54" s="323">
        <v>19.170000000000002</v>
      </c>
      <c r="K54" s="323">
        <v>10.84</v>
      </c>
    </row>
    <row r="55" spans="1:11" x14ac:dyDescent="0.2">
      <c r="A55" s="320" t="s">
        <v>1450</v>
      </c>
      <c r="B55" s="320" t="s">
        <v>1</v>
      </c>
      <c r="C55" s="320" t="s">
        <v>1446</v>
      </c>
      <c r="D55" s="320" t="s">
        <v>1447</v>
      </c>
      <c r="E55" s="325">
        <v>40175</v>
      </c>
      <c r="F55" s="326">
        <v>40148</v>
      </c>
      <c r="G55" s="320">
        <v>1</v>
      </c>
      <c r="H55" s="320">
        <v>860227</v>
      </c>
      <c r="I55" s="323">
        <v>31.04</v>
      </c>
      <c r="J55" s="323">
        <v>19.5</v>
      </c>
      <c r="K55" s="323">
        <v>11.54</v>
      </c>
    </row>
    <row r="56" spans="1:11" x14ac:dyDescent="0.2">
      <c r="A56" s="320" t="s">
        <v>1450</v>
      </c>
      <c r="B56" s="320" t="s">
        <v>1</v>
      </c>
      <c r="C56" s="320" t="s">
        <v>1446</v>
      </c>
      <c r="D56" s="320" t="s">
        <v>1447</v>
      </c>
      <c r="E56" s="325">
        <v>40175</v>
      </c>
      <c r="F56" s="326">
        <v>40148</v>
      </c>
      <c r="G56" s="320">
        <v>1</v>
      </c>
      <c r="H56" s="320">
        <v>860306</v>
      </c>
      <c r="I56" s="323">
        <v>26.4</v>
      </c>
      <c r="J56" s="323">
        <v>19.02</v>
      </c>
      <c r="K56" s="323">
        <v>7.38</v>
      </c>
    </row>
    <row r="57" spans="1:11" x14ac:dyDescent="0.2">
      <c r="A57" s="320" t="s">
        <v>1453</v>
      </c>
      <c r="B57" s="320" t="s">
        <v>1</v>
      </c>
      <c r="C57" s="320" t="s">
        <v>1446</v>
      </c>
      <c r="D57" s="320" t="s">
        <v>1447</v>
      </c>
      <c r="E57" s="325">
        <v>40175</v>
      </c>
      <c r="F57" s="326">
        <v>40148</v>
      </c>
      <c r="G57" s="320">
        <v>1</v>
      </c>
      <c r="H57" s="320">
        <v>860219</v>
      </c>
      <c r="I57" s="323">
        <v>13.34</v>
      </c>
      <c r="J57" s="323">
        <v>10.97</v>
      </c>
      <c r="K57" s="323">
        <v>2.37</v>
      </c>
    </row>
    <row r="58" spans="1:11" x14ac:dyDescent="0.2">
      <c r="A58" s="320" t="s">
        <v>1450</v>
      </c>
      <c r="B58" s="320" t="s">
        <v>1</v>
      </c>
      <c r="C58" s="320" t="s">
        <v>1446</v>
      </c>
      <c r="D58" s="320" t="s">
        <v>1447</v>
      </c>
      <c r="E58" s="325">
        <v>40176</v>
      </c>
      <c r="F58" s="326">
        <v>40148</v>
      </c>
      <c r="G58" s="320">
        <v>1</v>
      </c>
      <c r="H58" s="320">
        <v>860578</v>
      </c>
      <c r="I58" s="323">
        <v>30.07</v>
      </c>
      <c r="J58" s="323">
        <v>19.34</v>
      </c>
      <c r="K58" s="323">
        <v>10.73</v>
      </c>
    </row>
    <row r="59" spans="1:11" x14ac:dyDescent="0.2">
      <c r="A59" s="320" t="s">
        <v>1450</v>
      </c>
      <c r="B59" s="320" t="s">
        <v>1</v>
      </c>
      <c r="C59" s="320" t="s">
        <v>1446</v>
      </c>
      <c r="D59" s="320" t="s">
        <v>1447</v>
      </c>
      <c r="E59" s="325">
        <v>40177</v>
      </c>
      <c r="F59" s="326">
        <v>40148</v>
      </c>
      <c r="G59" s="320">
        <v>1</v>
      </c>
      <c r="H59" s="320">
        <v>860866</v>
      </c>
      <c r="I59" s="323">
        <v>31.34</v>
      </c>
      <c r="J59" s="323">
        <v>19.399999999999999</v>
      </c>
      <c r="K59" s="323">
        <v>11.94</v>
      </c>
    </row>
    <row r="60" spans="1:11" x14ac:dyDescent="0.2">
      <c r="A60" s="320" t="s">
        <v>1450</v>
      </c>
      <c r="B60" s="320" t="s">
        <v>1</v>
      </c>
      <c r="C60" s="320" t="s">
        <v>1446</v>
      </c>
      <c r="D60" s="320" t="s">
        <v>1447</v>
      </c>
      <c r="E60" s="325">
        <v>40178</v>
      </c>
      <c r="F60" s="326">
        <v>40148</v>
      </c>
      <c r="G60" s="320">
        <v>1</v>
      </c>
      <c r="H60" s="320">
        <v>860975</v>
      </c>
      <c r="I60" s="323">
        <v>31.72</v>
      </c>
      <c r="J60" s="323">
        <v>19.34</v>
      </c>
      <c r="K60" s="323">
        <v>12.38</v>
      </c>
    </row>
    <row r="61" spans="1:11" x14ac:dyDescent="0.2">
      <c r="A61" s="320" t="s">
        <v>1450</v>
      </c>
      <c r="B61" s="320" t="s">
        <v>1</v>
      </c>
      <c r="C61" s="320" t="s">
        <v>1446</v>
      </c>
      <c r="D61" s="320" t="s">
        <v>1447</v>
      </c>
      <c r="E61" s="325">
        <v>40178</v>
      </c>
      <c r="F61" s="326">
        <v>40148</v>
      </c>
      <c r="G61" s="320">
        <v>1</v>
      </c>
      <c r="H61" s="320">
        <v>861037</v>
      </c>
      <c r="I61" s="323">
        <v>25.24</v>
      </c>
      <c r="J61" s="323">
        <v>19.239999999999998</v>
      </c>
      <c r="K61" s="323">
        <v>6</v>
      </c>
    </row>
    <row r="62" spans="1:11" x14ac:dyDescent="0.2">
      <c r="A62" s="320" t="s">
        <v>1450</v>
      </c>
      <c r="B62" s="320" t="s">
        <v>1</v>
      </c>
      <c r="C62" s="320" t="s">
        <v>1446</v>
      </c>
      <c r="D62" s="320" t="s">
        <v>1447</v>
      </c>
      <c r="E62" s="325">
        <v>40182</v>
      </c>
      <c r="F62" s="326">
        <v>40179</v>
      </c>
      <c r="G62" s="320">
        <v>1</v>
      </c>
      <c r="H62" s="320">
        <v>861498</v>
      </c>
      <c r="I62" s="323">
        <v>31.76</v>
      </c>
      <c r="J62" s="323">
        <v>19.239999999999998</v>
      </c>
      <c r="K62" s="323">
        <v>12.52</v>
      </c>
    </row>
    <row r="63" spans="1:11" x14ac:dyDescent="0.2">
      <c r="A63" s="320" t="s">
        <v>1450</v>
      </c>
      <c r="B63" s="320" t="s">
        <v>1</v>
      </c>
      <c r="C63" s="320" t="s">
        <v>1446</v>
      </c>
      <c r="D63" s="320" t="s">
        <v>1447</v>
      </c>
      <c r="E63" s="325">
        <v>40183</v>
      </c>
      <c r="F63" s="326">
        <v>40179</v>
      </c>
      <c r="G63" s="320">
        <v>1</v>
      </c>
      <c r="H63" s="320">
        <v>861670</v>
      </c>
      <c r="I63" s="323">
        <v>26.17</v>
      </c>
      <c r="J63" s="323">
        <v>19.21</v>
      </c>
      <c r="K63" s="323">
        <v>6.96</v>
      </c>
    </row>
    <row r="64" spans="1:11" x14ac:dyDescent="0.2">
      <c r="A64" s="320" t="s">
        <v>1450</v>
      </c>
      <c r="B64" s="320" t="s">
        <v>1</v>
      </c>
      <c r="C64" s="320" t="s">
        <v>1446</v>
      </c>
      <c r="D64" s="320" t="s">
        <v>1447</v>
      </c>
      <c r="E64" s="325">
        <v>40184</v>
      </c>
      <c r="F64" s="326">
        <v>40179</v>
      </c>
      <c r="G64" s="320">
        <v>1</v>
      </c>
      <c r="H64" s="320">
        <v>861815</v>
      </c>
      <c r="I64" s="323">
        <v>28.71</v>
      </c>
      <c r="J64" s="323">
        <v>19.239999999999998</v>
      </c>
      <c r="K64" s="323">
        <v>9.4700000000000006</v>
      </c>
    </row>
    <row r="65" spans="1:11" x14ac:dyDescent="0.2">
      <c r="A65" s="320" t="s">
        <v>1450</v>
      </c>
      <c r="B65" s="320" t="s">
        <v>1</v>
      </c>
      <c r="C65" s="320" t="s">
        <v>1446</v>
      </c>
      <c r="D65" s="320" t="s">
        <v>1447</v>
      </c>
      <c r="E65" s="325">
        <v>40185</v>
      </c>
      <c r="F65" s="326">
        <v>40179</v>
      </c>
      <c r="G65" s="320">
        <v>1</v>
      </c>
      <c r="H65" s="320">
        <v>861993</v>
      </c>
      <c r="I65" s="323">
        <v>28.73</v>
      </c>
      <c r="J65" s="323">
        <v>19.21</v>
      </c>
      <c r="K65" s="323">
        <v>9.52</v>
      </c>
    </row>
    <row r="66" spans="1:11" x14ac:dyDescent="0.2">
      <c r="A66" s="320" t="s">
        <v>1450</v>
      </c>
      <c r="B66" s="320" t="s">
        <v>1</v>
      </c>
      <c r="C66" s="320" t="s">
        <v>1446</v>
      </c>
      <c r="D66" s="320" t="s">
        <v>1447</v>
      </c>
      <c r="E66" s="325">
        <v>40186</v>
      </c>
      <c r="F66" s="326">
        <v>40179</v>
      </c>
      <c r="G66" s="320">
        <v>1</v>
      </c>
      <c r="H66" s="320">
        <v>862348</v>
      </c>
      <c r="I66" s="323">
        <v>25.64</v>
      </c>
      <c r="J66" s="323">
        <v>19.27</v>
      </c>
      <c r="K66" s="323">
        <v>6.37</v>
      </c>
    </row>
    <row r="67" spans="1:11" x14ac:dyDescent="0.2">
      <c r="A67" s="320" t="s">
        <v>1450</v>
      </c>
      <c r="B67" s="320" t="s">
        <v>1</v>
      </c>
      <c r="C67" s="320" t="s">
        <v>1446</v>
      </c>
      <c r="D67" s="320" t="s">
        <v>1447</v>
      </c>
      <c r="E67" s="325">
        <v>40189</v>
      </c>
      <c r="F67" s="326">
        <v>40179</v>
      </c>
      <c r="G67" s="320">
        <v>1</v>
      </c>
      <c r="H67" s="320">
        <v>862521</v>
      </c>
      <c r="I67" s="323">
        <v>29.87</v>
      </c>
      <c r="J67" s="323">
        <v>19.3</v>
      </c>
      <c r="K67" s="323">
        <v>10.57</v>
      </c>
    </row>
    <row r="68" spans="1:11" x14ac:dyDescent="0.2">
      <c r="A68" s="320" t="s">
        <v>1448</v>
      </c>
      <c r="B68" s="320" t="s">
        <v>1</v>
      </c>
      <c r="C68" s="320" t="s">
        <v>1446</v>
      </c>
      <c r="D68" s="320" t="s">
        <v>1447</v>
      </c>
      <c r="E68" s="325">
        <v>40190</v>
      </c>
      <c r="F68" s="326">
        <v>40179</v>
      </c>
      <c r="G68" s="320">
        <v>1</v>
      </c>
      <c r="H68" s="320">
        <v>862700</v>
      </c>
      <c r="I68" s="323">
        <v>14.6</v>
      </c>
      <c r="J68" s="323">
        <v>12.16</v>
      </c>
      <c r="K68" s="323">
        <v>2.44</v>
      </c>
    </row>
    <row r="69" spans="1:11" x14ac:dyDescent="0.2">
      <c r="A69" s="320" t="s">
        <v>1450</v>
      </c>
      <c r="B69" s="320" t="s">
        <v>1</v>
      </c>
      <c r="C69" s="320" t="s">
        <v>1446</v>
      </c>
      <c r="D69" s="320" t="s">
        <v>1447</v>
      </c>
      <c r="E69" s="325">
        <v>40190</v>
      </c>
      <c r="F69" s="326">
        <v>40179</v>
      </c>
      <c r="G69" s="320">
        <v>1</v>
      </c>
      <c r="H69" s="320">
        <v>862670</v>
      </c>
      <c r="I69" s="323">
        <v>27.15</v>
      </c>
      <c r="J69" s="323">
        <v>19.239999999999998</v>
      </c>
      <c r="K69" s="323">
        <v>7.91</v>
      </c>
    </row>
    <row r="70" spans="1:11" x14ac:dyDescent="0.2">
      <c r="A70" s="320" t="s">
        <v>1450</v>
      </c>
      <c r="B70" s="320" t="s">
        <v>1</v>
      </c>
      <c r="C70" s="320" t="s">
        <v>1446</v>
      </c>
      <c r="D70" s="320" t="s">
        <v>1447</v>
      </c>
      <c r="E70" s="325">
        <v>40191</v>
      </c>
      <c r="F70" s="326">
        <v>40179</v>
      </c>
      <c r="G70" s="320">
        <v>1</v>
      </c>
      <c r="H70" s="320">
        <v>862817</v>
      </c>
      <c r="I70" s="323">
        <v>29.13</v>
      </c>
      <c r="J70" s="323">
        <v>19.3</v>
      </c>
      <c r="K70" s="323">
        <v>9.83</v>
      </c>
    </row>
    <row r="71" spans="1:11" x14ac:dyDescent="0.2">
      <c r="A71" s="320" t="s">
        <v>1450</v>
      </c>
      <c r="B71" s="320" t="s">
        <v>1</v>
      </c>
      <c r="C71" s="320" t="s">
        <v>1446</v>
      </c>
      <c r="D71" s="320" t="s">
        <v>1447</v>
      </c>
      <c r="E71" s="325">
        <v>40192</v>
      </c>
      <c r="F71" s="326">
        <v>40179</v>
      </c>
      <c r="G71" s="320">
        <v>1</v>
      </c>
      <c r="H71" s="320">
        <v>862943</v>
      </c>
      <c r="I71" s="323">
        <v>28.18</v>
      </c>
      <c r="J71" s="323">
        <v>19.2</v>
      </c>
      <c r="K71" s="323">
        <v>8.98</v>
      </c>
    </row>
    <row r="72" spans="1:11" x14ac:dyDescent="0.2">
      <c r="A72" s="320" t="s">
        <v>1450</v>
      </c>
      <c r="B72" s="320" t="s">
        <v>1</v>
      </c>
      <c r="C72" s="320" t="s">
        <v>1446</v>
      </c>
      <c r="D72" s="320" t="s">
        <v>1447</v>
      </c>
      <c r="E72" s="325">
        <v>40193</v>
      </c>
      <c r="F72" s="326">
        <v>40179</v>
      </c>
      <c r="G72" s="320">
        <v>1</v>
      </c>
      <c r="H72" s="320">
        <v>863122</v>
      </c>
      <c r="I72" s="323">
        <v>27.31</v>
      </c>
      <c r="J72" s="323">
        <v>19.03</v>
      </c>
      <c r="K72" s="323">
        <v>8.2799999999999994</v>
      </c>
    </row>
    <row r="73" spans="1:11" hidden="1" x14ac:dyDescent="0.2">
      <c r="A73" s="320"/>
      <c r="B73" s="320" t="s">
        <v>1</v>
      </c>
      <c r="C73" s="320" t="s">
        <v>1446</v>
      </c>
      <c r="D73" s="320" t="s">
        <v>1449</v>
      </c>
      <c r="E73" s="325">
        <v>40196</v>
      </c>
      <c r="F73" s="326">
        <v>40179</v>
      </c>
      <c r="G73" s="320">
        <v>1</v>
      </c>
      <c r="H73" s="320">
        <v>863537</v>
      </c>
      <c r="I73" s="323">
        <v>0</v>
      </c>
      <c r="J73" s="323">
        <v>0</v>
      </c>
      <c r="K73" s="323">
        <v>0</v>
      </c>
    </row>
    <row r="74" spans="1:11" x14ac:dyDescent="0.2">
      <c r="A74" s="320" t="s">
        <v>1448</v>
      </c>
      <c r="B74" s="320" t="s">
        <v>1</v>
      </c>
      <c r="C74" s="320" t="s">
        <v>1446</v>
      </c>
      <c r="D74" s="320" t="s">
        <v>1447</v>
      </c>
      <c r="E74" s="325">
        <v>40197</v>
      </c>
      <c r="F74" s="326">
        <v>40179</v>
      </c>
      <c r="G74" s="320">
        <v>1</v>
      </c>
      <c r="H74" s="320">
        <v>863782</v>
      </c>
      <c r="I74" s="323">
        <v>15.32</v>
      </c>
      <c r="J74" s="323">
        <v>12.2</v>
      </c>
      <c r="K74" s="323">
        <v>3.12</v>
      </c>
    </row>
    <row r="75" spans="1:11" x14ac:dyDescent="0.2">
      <c r="A75" s="320" t="s">
        <v>1445</v>
      </c>
      <c r="B75" s="320" t="s">
        <v>1</v>
      </c>
      <c r="C75" s="320" t="s">
        <v>1446</v>
      </c>
      <c r="D75" s="320" t="s">
        <v>1447</v>
      </c>
      <c r="E75" s="325">
        <v>40197</v>
      </c>
      <c r="F75" s="326">
        <v>40179</v>
      </c>
      <c r="G75" s="320">
        <v>1</v>
      </c>
      <c r="H75" s="320">
        <v>863722</v>
      </c>
      <c r="I75" s="323">
        <v>33.44</v>
      </c>
      <c r="J75" s="323">
        <v>19.399999999999999</v>
      </c>
      <c r="K75" s="323">
        <v>14.04</v>
      </c>
    </row>
    <row r="76" spans="1:11" x14ac:dyDescent="0.2">
      <c r="A76" s="320" t="s">
        <v>1445</v>
      </c>
      <c r="B76" s="320" t="s">
        <v>1</v>
      </c>
      <c r="C76" s="320" t="s">
        <v>1446</v>
      </c>
      <c r="D76" s="320" t="s">
        <v>1447</v>
      </c>
      <c r="E76" s="325">
        <v>40197</v>
      </c>
      <c r="F76" s="326">
        <v>40179</v>
      </c>
      <c r="G76" s="320">
        <v>1</v>
      </c>
      <c r="H76" s="320">
        <v>863790</v>
      </c>
      <c r="I76" s="323">
        <v>28.69</v>
      </c>
      <c r="J76" s="323">
        <v>19.32</v>
      </c>
      <c r="K76" s="323">
        <v>9.3699999999999992</v>
      </c>
    </row>
    <row r="77" spans="1:11" x14ac:dyDescent="0.2">
      <c r="A77" s="320" t="s">
        <v>1445</v>
      </c>
      <c r="B77" s="320" t="s">
        <v>1</v>
      </c>
      <c r="C77" s="320" t="s">
        <v>1446</v>
      </c>
      <c r="D77" s="320" t="s">
        <v>1447</v>
      </c>
      <c r="E77" s="325">
        <v>40198</v>
      </c>
      <c r="F77" s="326">
        <v>40179</v>
      </c>
      <c r="G77" s="320">
        <v>1</v>
      </c>
      <c r="H77" s="320">
        <v>863963</v>
      </c>
      <c r="I77" s="323">
        <v>32.520000000000003</v>
      </c>
      <c r="J77" s="323">
        <v>19.18</v>
      </c>
      <c r="K77" s="323">
        <v>13.34</v>
      </c>
    </row>
    <row r="78" spans="1:11" x14ac:dyDescent="0.2">
      <c r="A78" s="320" t="s">
        <v>1445</v>
      </c>
      <c r="B78" s="320" t="s">
        <v>1</v>
      </c>
      <c r="C78" s="320" t="s">
        <v>1446</v>
      </c>
      <c r="D78" s="320" t="s">
        <v>1447</v>
      </c>
      <c r="E78" s="325">
        <v>40199</v>
      </c>
      <c r="F78" s="326">
        <v>40179</v>
      </c>
      <c r="G78" s="320">
        <v>1</v>
      </c>
      <c r="H78" s="320">
        <v>864163</v>
      </c>
      <c r="I78" s="323">
        <v>27.22</v>
      </c>
      <c r="J78" s="323">
        <v>19.23</v>
      </c>
      <c r="K78" s="323">
        <v>7.99</v>
      </c>
    </row>
    <row r="79" spans="1:11" x14ac:dyDescent="0.2">
      <c r="A79" s="320" t="s">
        <v>1445</v>
      </c>
      <c r="B79" s="320" t="s">
        <v>1</v>
      </c>
      <c r="C79" s="320" t="s">
        <v>1446</v>
      </c>
      <c r="D79" s="320" t="s">
        <v>1447</v>
      </c>
      <c r="E79" s="325">
        <v>40200</v>
      </c>
      <c r="F79" s="326">
        <v>40179</v>
      </c>
      <c r="G79" s="320">
        <v>1</v>
      </c>
      <c r="H79" s="320">
        <v>864337</v>
      </c>
      <c r="I79" s="323">
        <v>26.93</v>
      </c>
      <c r="J79" s="323">
        <v>19.23</v>
      </c>
      <c r="K79" s="323">
        <v>7.7</v>
      </c>
    </row>
    <row r="80" spans="1:11" x14ac:dyDescent="0.2">
      <c r="A80" s="320" t="s">
        <v>1445</v>
      </c>
      <c r="B80" s="320" t="s">
        <v>1</v>
      </c>
      <c r="C80" s="320" t="s">
        <v>1446</v>
      </c>
      <c r="D80" s="320" t="s">
        <v>1447</v>
      </c>
      <c r="E80" s="325">
        <v>40203</v>
      </c>
      <c r="F80" s="326">
        <v>40179</v>
      </c>
      <c r="G80" s="320">
        <v>1</v>
      </c>
      <c r="H80" s="320">
        <v>864720</v>
      </c>
      <c r="I80" s="323">
        <v>32.880000000000003</v>
      </c>
      <c r="J80" s="323">
        <v>19.489999999999998</v>
      </c>
      <c r="K80" s="323">
        <v>13.39</v>
      </c>
    </row>
    <row r="81" spans="1:11" x14ac:dyDescent="0.2">
      <c r="A81" s="320" t="s">
        <v>1448</v>
      </c>
      <c r="B81" s="320" t="s">
        <v>1</v>
      </c>
      <c r="C81" s="320" t="s">
        <v>1446</v>
      </c>
      <c r="D81" s="320" t="s">
        <v>1447</v>
      </c>
      <c r="E81" s="325">
        <v>40204</v>
      </c>
      <c r="F81" s="326">
        <v>40179</v>
      </c>
      <c r="G81" s="320">
        <v>1</v>
      </c>
      <c r="H81" s="320">
        <v>864920</v>
      </c>
      <c r="I81" s="323">
        <v>15</v>
      </c>
      <c r="J81" s="323">
        <v>12.14</v>
      </c>
      <c r="K81" s="323">
        <v>2.86</v>
      </c>
    </row>
    <row r="82" spans="1:11" x14ac:dyDescent="0.2">
      <c r="A82" s="320" t="s">
        <v>1445</v>
      </c>
      <c r="B82" s="320" t="s">
        <v>1</v>
      </c>
      <c r="C82" s="320" t="s">
        <v>1446</v>
      </c>
      <c r="D82" s="320" t="s">
        <v>1447</v>
      </c>
      <c r="E82" s="325">
        <v>40204</v>
      </c>
      <c r="F82" s="326">
        <v>40179</v>
      </c>
      <c r="G82" s="320">
        <v>1</v>
      </c>
      <c r="H82" s="320">
        <v>864887</v>
      </c>
      <c r="I82" s="323">
        <v>29.6</v>
      </c>
      <c r="J82" s="323">
        <v>19.5</v>
      </c>
      <c r="K82" s="323">
        <v>10.1</v>
      </c>
    </row>
    <row r="83" spans="1:11" x14ac:dyDescent="0.2">
      <c r="A83" s="320" t="s">
        <v>1445</v>
      </c>
      <c r="B83" s="320" t="s">
        <v>1</v>
      </c>
      <c r="C83" s="320" t="s">
        <v>1446</v>
      </c>
      <c r="D83" s="320" t="s">
        <v>1447</v>
      </c>
      <c r="E83" s="325">
        <v>40205</v>
      </c>
      <c r="F83" s="326">
        <v>40179</v>
      </c>
      <c r="G83" s="320">
        <v>1</v>
      </c>
      <c r="H83" s="320">
        <v>865044</v>
      </c>
      <c r="I83" s="323">
        <v>31.54</v>
      </c>
      <c r="J83" s="323">
        <v>19.37</v>
      </c>
      <c r="K83" s="323">
        <v>12.17</v>
      </c>
    </row>
    <row r="84" spans="1:11" x14ac:dyDescent="0.2">
      <c r="A84" s="320" t="s">
        <v>1445</v>
      </c>
      <c r="B84" s="320" t="s">
        <v>1</v>
      </c>
      <c r="C84" s="320" t="s">
        <v>1446</v>
      </c>
      <c r="D84" s="320" t="s">
        <v>1447</v>
      </c>
      <c r="E84" s="325">
        <v>40206</v>
      </c>
      <c r="F84" s="326">
        <v>40179</v>
      </c>
      <c r="G84" s="320">
        <v>1</v>
      </c>
      <c r="H84" s="320">
        <v>865218</v>
      </c>
      <c r="I84" s="323">
        <v>29.73</v>
      </c>
      <c r="J84" s="323">
        <v>19.37</v>
      </c>
      <c r="K84" s="323">
        <v>10.36</v>
      </c>
    </row>
    <row r="85" spans="1:11" x14ac:dyDescent="0.2">
      <c r="A85" s="320" t="s">
        <v>1445</v>
      </c>
      <c r="B85" s="320" t="s">
        <v>1</v>
      </c>
      <c r="C85" s="320" t="s">
        <v>1446</v>
      </c>
      <c r="D85" s="320" t="s">
        <v>1447</v>
      </c>
      <c r="E85" s="325">
        <v>40207</v>
      </c>
      <c r="F85" s="326">
        <v>40179</v>
      </c>
      <c r="G85" s="320">
        <v>1</v>
      </c>
      <c r="H85" s="320">
        <v>865512</v>
      </c>
      <c r="I85" s="323">
        <v>27.27</v>
      </c>
      <c r="J85" s="323">
        <v>19.350000000000001</v>
      </c>
      <c r="K85" s="323">
        <v>7.92</v>
      </c>
    </row>
    <row r="86" spans="1:11" x14ac:dyDescent="0.2">
      <c r="A86" s="320" t="s">
        <v>1445</v>
      </c>
      <c r="B86" s="320" t="s">
        <v>1</v>
      </c>
      <c r="C86" s="320" t="s">
        <v>1446</v>
      </c>
      <c r="D86" s="320" t="s">
        <v>1447</v>
      </c>
      <c r="E86" s="325">
        <v>40210</v>
      </c>
      <c r="F86" s="326">
        <v>40210</v>
      </c>
      <c r="G86" s="320">
        <v>1</v>
      </c>
      <c r="H86" s="320">
        <v>865669</v>
      </c>
      <c r="I86" s="323">
        <v>30.64</v>
      </c>
      <c r="J86" s="323">
        <v>19.79</v>
      </c>
      <c r="K86" s="323">
        <v>10.85</v>
      </c>
    </row>
    <row r="87" spans="1:11" x14ac:dyDescent="0.2">
      <c r="A87" s="320" t="s">
        <v>1448</v>
      </c>
      <c r="B87" s="320" t="s">
        <v>1</v>
      </c>
      <c r="C87" s="320" t="s">
        <v>1446</v>
      </c>
      <c r="D87" s="320" t="s">
        <v>1447</v>
      </c>
      <c r="E87" s="325">
        <v>40211</v>
      </c>
      <c r="F87" s="326">
        <v>40210</v>
      </c>
      <c r="G87" s="320">
        <v>1</v>
      </c>
      <c r="H87" s="320">
        <v>865769</v>
      </c>
      <c r="I87" s="323">
        <v>13.97</v>
      </c>
      <c r="J87" s="323">
        <v>12.12</v>
      </c>
      <c r="K87" s="323">
        <v>1.85</v>
      </c>
    </row>
    <row r="88" spans="1:11" x14ac:dyDescent="0.2">
      <c r="A88" s="320" t="s">
        <v>1445</v>
      </c>
      <c r="B88" s="320" t="s">
        <v>1</v>
      </c>
      <c r="C88" s="320" t="s">
        <v>1446</v>
      </c>
      <c r="D88" s="320" t="s">
        <v>1447</v>
      </c>
      <c r="E88" s="325">
        <v>40211</v>
      </c>
      <c r="F88" s="326">
        <v>40210</v>
      </c>
      <c r="G88" s="320">
        <v>1</v>
      </c>
      <c r="H88" s="320">
        <v>865757</v>
      </c>
      <c r="I88" s="323">
        <v>29.38</v>
      </c>
      <c r="J88" s="323">
        <v>20.03</v>
      </c>
      <c r="K88" s="323">
        <v>9.35</v>
      </c>
    </row>
    <row r="89" spans="1:11" x14ac:dyDescent="0.2">
      <c r="A89" s="320" t="s">
        <v>1445</v>
      </c>
      <c r="B89" s="320" t="s">
        <v>1</v>
      </c>
      <c r="C89" s="320" t="s">
        <v>1446</v>
      </c>
      <c r="D89" s="320" t="s">
        <v>1447</v>
      </c>
      <c r="E89" s="325">
        <v>40212</v>
      </c>
      <c r="F89" s="326">
        <v>40210</v>
      </c>
      <c r="G89" s="320">
        <v>1</v>
      </c>
      <c r="H89" s="320">
        <v>865863</v>
      </c>
      <c r="I89" s="323">
        <v>32.07</v>
      </c>
      <c r="J89" s="323">
        <v>19.28</v>
      </c>
      <c r="K89" s="323">
        <v>12.79</v>
      </c>
    </row>
    <row r="90" spans="1:11" x14ac:dyDescent="0.2">
      <c r="A90" s="320" t="s">
        <v>1445</v>
      </c>
      <c r="B90" s="320" t="s">
        <v>1</v>
      </c>
      <c r="C90" s="320" t="s">
        <v>1446</v>
      </c>
      <c r="D90" s="320" t="s">
        <v>1447</v>
      </c>
      <c r="E90" s="325">
        <v>40213</v>
      </c>
      <c r="F90" s="326">
        <v>40210</v>
      </c>
      <c r="G90" s="320">
        <v>1</v>
      </c>
      <c r="H90" s="320">
        <v>866051</v>
      </c>
      <c r="I90" s="323">
        <v>29.64</v>
      </c>
      <c r="J90" s="323">
        <v>19.39</v>
      </c>
      <c r="K90" s="323">
        <v>10.25</v>
      </c>
    </row>
    <row r="91" spans="1:11" x14ac:dyDescent="0.2">
      <c r="A91" s="320" t="s">
        <v>1445</v>
      </c>
      <c r="B91" s="320" t="s">
        <v>1</v>
      </c>
      <c r="C91" s="320" t="s">
        <v>1446</v>
      </c>
      <c r="D91" s="320" t="s">
        <v>1447</v>
      </c>
      <c r="E91" s="325">
        <v>40214</v>
      </c>
      <c r="F91" s="326">
        <v>40210</v>
      </c>
      <c r="G91" s="320">
        <v>1</v>
      </c>
      <c r="H91" s="320">
        <v>866267</v>
      </c>
      <c r="I91" s="323">
        <v>28.39</v>
      </c>
      <c r="J91" s="323">
        <v>19.989999999999998</v>
      </c>
      <c r="K91" s="323">
        <v>8.4</v>
      </c>
    </row>
    <row r="92" spans="1:11" x14ac:dyDescent="0.2">
      <c r="A92" s="320" t="s">
        <v>1445</v>
      </c>
      <c r="B92" s="320" t="s">
        <v>1</v>
      </c>
      <c r="C92" s="320" t="s">
        <v>1446</v>
      </c>
      <c r="D92" s="320" t="s">
        <v>1447</v>
      </c>
      <c r="E92" s="325">
        <v>40217</v>
      </c>
      <c r="F92" s="326">
        <v>40210</v>
      </c>
      <c r="G92" s="320">
        <v>1</v>
      </c>
      <c r="H92" s="320">
        <v>866446</v>
      </c>
      <c r="I92" s="323">
        <v>31.07</v>
      </c>
      <c r="J92" s="323">
        <v>19.43</v>
      </c>
      <c r="K92" s="323">
        <v>11.64</v>
      </c>
    </row>
    <row r="93" spans="1:11" x14ac:dyDescent="0.2">
      <c r="A93" s="320" t="s">
        <v>1448</v>
      </c>
      <c r="B93" s="320" t="s">
        <v>1</v>
      </c>
      <c r="C93" s="320" t="s">
        <v>1446</v>
      </c>
      <c r="D93" s="320" t="s">
        <v>1447</v>
      </c>
      <c r="E93" s="325">
        <v>40218</v>
      </c>
      <c r="F93" s="326">
        <v>40210</v>
      </c>
      <c r="G93" s="320">
        <v>1</v>
      </c>
      <c r="H93" s="320">
        <v>866652</v>
      </c>
      <c r="I93" s="323">
        <v>15.31</v>
      </c>
      <c r="J93" s="323">
        <v>12.14</v>
      </c>
      <c r="K93" s="323">
        <v>3.17</v>
      </c>
    </row>
    <row r="94" spans="1:11" x14ac:dyDescent="0.2">
      <c r="A94" s="320" t="s">
        <v>1445</v>
      </c>
      <c r="B94" s="320" t="s">
        <v>1</v>
      </c>
      <c r="C94" s="320" t="s">
        <v>1446</v>
      </c>
      <c r="D94" s="320" t="s">
        <v>1447</v>
      </c>
      <c r="E94" s="325">
        <v>40218</v>
      </c>
      <c r="F94" s="326">
        <v>40210</v>
      </c>
      <c r="G94" s="320">
        <v>1</v>
      </c>
      <c r="H94" s="320">
        <v>866626</v>
      </c>
      <c r="I94" s="323">
        <v>29.79</v>
      </c>
      <c r="J94" s="323">
        <v>19.36</v>
      </c>
      <c r="K94" s="323">
        <v>10.43</v>
      </c>
    </row>
    <row r="95" spans="1:11" x14ac:dyDescent="0.2">
      <c r="A95" s="320" t="s">
        <v>1445</v>
      </c>
      <c r="B95" s="320" t="s">
        <v>1</v>
      </c>
      <c r="C95" s="320" t="s">
        <v>1446</v>
      </c>
      <c r="D95" s="320" t="s">
        <v>1447</v>
      </c>
      <c r="E95" s="325">
        <v>40219</v>
      </c>
      <c r="F95" s="326">
        <v>40210</v>
      </c>
      <c r="G95" s="320">
        <v>1</v>
      </c>
      <c r="H95" s="320">
        <v>866785</v>
      </c>
      <c r="I95" s="323">
        <v>30</v>
      </c>
      <c r="J95" s="323">
        <v>19.32</v>
      </c>
      <c r="K95" s="323">
        <v>10.68</v>
      </c>
    </row>
    <row r="96" spans="1:11" x14ac:dyDescent="0.2">
      <c r="A96" s="320" t="s">
        <v>1445</v>
      </c>
      <c r="B96" s="320" t="s">
        <v>1</v>
      </c>
      <c r="C96" s="320" t="s">
        <v>1446</v>
      </c>
      <c r="D96" s="320" t="s">
        <v>1447</v>
      </c>
      <c r="E96" s="325">
        <v>40220</v>
      </c>
      <c r="F96" s="326">
        <v>40210</v>
      </c>
      <c r="G96" s="320">
        <v>1</v>
      </c>
      <c r="H96" s="320">
        <v>866877</v>
      </c>
      <c r="I96" s="323">
        <v>29.82</v>
      </c>
      <c r="J96" s="323">
        <v>19.18</v>
      </c>
      <c r="K96" s="323">
        <v>10.64</v>
      </c>
    </row>
    <row r="97" spans="1:11" x14ac:dyDescent="0.2">
      <c r="A97" s="320" t="s">
        <v>1445</v>
      </c>
      <c r="B97" s="320" t="s">
        <v>1</v>
      </c>
      <c r="C97" s="320" t="s">
        <v>1446</v>
      </c>
      <c r="D97" s="320" t="s">
        <v>1447</v>
      </c>
      <c r="E97" s="325">
        <v>40221</v>
      </c>
      <c r="F97" s="326">
        <v>40210</v>
      </c>
      <c r="G97" s="320">
        <v>1</v>
      </c>
      <c r="H97" s="320">
        <v>867104</v>
      </c>
      <c r="I97" s="323">
        <v>25.27</v>
      </c>
      <c r="J97" s="323">
        <v>19.170000000000002</v>
      </c>
      <c r="K97" s="323">
        <v>6.1</v>
      </c>
    </row>
    <row r="98" spans="1:11" x14ac:dyDescent="0.2">
      <c r="A98" s="320" t="s">
        <v>1445</v>
      </c>
      <c r="B98" s="320" t="s">
        <v>1</v>
      </c>
      <c r="C98" s="320" t="s">
        <v>1446</v>
      </c>
      <c r="D98" s="320" t="s">
        <v>1447</v>
      </c>
      <c r="E98" s="325">
        <v>40224</v>
      </c>
      <c r="F98" s="326">
        <v>40210</v>
      </c>
      <c r="G98" s="320">
        <v>1</v>
      </c>
      <c r="H98" s="320">
        <v>867241</v>
      </c>
      <c r="I98" s="323">
        <v>30.54</v>
      </c>
      <c r="J98" s="323">
        <v>19.28</v>
      </c>
      <c r="K98" s="323">
        <v>11.26</v>
      </c>
    </row>
    <row r="99" spans="1:11" x14ac:dyDescent="0.2">
      <c r="A99" s="320" t="s">
        <v>1448</v>
      </c>
      <c r="B99" s="320" t="s">
        <v>1</v>
      </c>
      <c r="C99" s="320" t="s">
        <v>1446</v>
      </c>
      <c r="D99" s="320" t="s">
        <v>1447</v>
      </c>
      <c r="E99" s="325">
        <v>40225</v>
      </c>
      <c r="F99" s="326">
        <v>40210</v>
      </c>
      <c r="G99" s="320">
        <v>1</v>
      </c>
      <c r="H99" s="320">
        <v>867432</v>
      </c>
      <c r="I99" s="323">
        <v>14.75</v>
      </c>
      <c r="J99" s="323">
        <v>12.19</v>
      </c>
      <c r="K99" s="323">
        <v>2.56</v>
      </c>
    </row>
    <row r="100" spans="1:11" x14ac:dyDescent="0.2">
      <c r="A100" s="320" t="s">
        <v>1445</v>
      </c>
      <c r="B100" s="320" t="s">
        <v>1</v>
      </c>
      <c r="C100" s="320" t="s">
        <v>1446</v>
      </c>
      <c r="D100" s="320" t="s">
        <v>1447</v>
      </c>
      <c r="E100" s="325">
        <v>40225</v>
      </c>
      <c r="F100" s="326">
        <v>40210</v>
      </c>
      <c r="G100" s="320">
        <v>1</v>
      </c>
      <c r="H100" s="320">
        <v>867412</v>
      </c>
      <c r="I100" s="323">
        <v>26.12</v>
      </c>
      <c r="J100" s="323">
        <v>19.22</v>
      </c>
      <c r="K100" s="323">
        <v>6.9</v>
      </c>
    </row>
    <row r="101" spans="1:11" x14ac:dyDescent="0.2">
      <c r="A101" s="320" t="s">
        <v>1445</v>
      </c>
      <c r="B101" s="320" t="s">
        <v>1</v>
      </c>
      <c r="C101" s="320" t="s">
        <v>1446</v>
      </c>
      <c r="D101" s="320" t="s">
        <v>1447</v>
      </c>
      <c r="E101" s="325">
        <v>40226</v>
      </c>
      <c r="F101" s="326">
        <v>40210</v>
      </c>
      <c r="G101" s="320">
        <v>1</v>
      </c>
      <c r="H101" s="320">
        <v>867555</v>
      </c>
      <c r="I101" s="323">
        <v>27.37</v>
      </c>
      <c r="J101" s="323">
        <v>19.260000000000002</v>
      </c>
      <c r="K101" s="323">
        <v>8.11</v>
      </c>
    </row>
    <row r="102" spans="1:11" x14ac:dyDescent="0.2">
      <c r="A102" s="320" t="s">
        <v>1445</v>
      </c>
      <c r="B102" s="320" t="s">
        <v>1</v>
      </c>
      <c r="C102" s="320" t="s">
        <v>1446</v>
      </c>
      <c r="D102" s="320" t="s">
        <v>1447</v>
      </c>
      <c r="E102" s="325">
        <v>40227</v>
      </c>
      <c r="F102" s="326">
        <v>40210</v>
      </c>
      <c r="G102" s="320">
        <v>1</v>
      </c>
      <c r="H102" s="320">
        <v>867707</v>
      </c>
      <c r="I102" s="323">
        <v>26.95</v>
      </c>
      <c r="J102" s="323">
        <v>19.22</v>
      </c>
      <c r="K102" s="323">
        <v>7.73</v>
      </c>
    </row>
    <row r="103" spans="1:11" x14ac:dyDescent="0.2">
      <c r="A103" s="320" t="s">
        <v>1445</v>
      </c>
      <c r="B103" s="320" t="s">
        <v>1</v>
      </c>
      <c r="C103" s="320" t="s">
        <v>1446</v>
      </c>
      <c r="D103" s="320" t="s">
        <v>1447</v>
      </c>
      <c r="E103" s="325">
        <v>40228</v>
      </c>
      <c r="F103" s="326">
        <v>40210</v>
      </c>
      <c r="G103" s="320">
        <v>1</v>
      </c>
      <c r="H103" s="320">
        <v>867918</v>
      </c>
      <c r="I103" s="323">
        <v>26.89</v>
      </c>
      <c r="J103" s="323">
        <v>19.2</v>
      </c>
      <c r="K103" s="323">
        <v>7.69</v>
      </c>
    </row>
    <row r="104" spans="1:11" x14ac:dyDescent="0.2">
      <c r="A104" s="320" t="s">
        <v>1445</v>
      </c>
      <c r="B104" s="320" t="s">
        <v>1</v>
      </c>
      <c r="C104" s="320" t="s">
        <v>1446</v>
      </c>
      <c r="D104" s="320" t="s">
        <v>1447</v>
      </c>
      <c r="E104" s="325">
        <v>40231</v>
      </c>
      <c r="F104" s="326">
        <v>40210</v>
      </c>
      <c r="G104" s="320">
        <v>1</v>
      </c>
      <c r="H104" s="320">
        <v>868337</v>
      </c>
      <c r="I104" s="323">
        <v>31.52</v>
      </c>
      <c r="J104" s="323">
        <v>19.260000000000002</v>
      </c>
      <c r="K104" s="323">
        <v>12.26</v>
      </c>
    </row>
    <row r="105" spans="1:11" x14ac:dyDescent="0.2">
      <c r="A105" s="320" t="s">
        <v>1448</v>
      </c>
      <c r="B105" s="320" t="s">
        <v>1</v>
      </c>
      <c r="C105" s="320" t="s">
        <v>1446</v>
      </c>
      <c r="D105" s="320" t="s">
        <v>1447</v>
      </c>
      <c r="E105" s="325">
        <v>40232</v>
      </c>
      <c r="F105" s="326">
        <v>40210</v>
      </c>
      <c r="G105" s="320">
        <v>1</v>
      </c>
      <c r="H105" s="320">
        <v>868560</v>
      </c>
      <c r="I105" s="323">
        <v>14.6</v>
      </c>
      <c r="J105" s="323">
        <v>12.05</v>
      </c>
      <c r="K105" s="323">
        <v>2.5499999999999998</v>
      </c>
    </row>
    <row r="106" spans="1:11" x14ac:dyDescent="0.2">
      <c r="A106" s="320" t="s">
        <v>1445</v>
      </c>
      <c r="B106" s="320" t="s">
        <v>1</v>
      </c>
      <c r="C106" s="320" t="s">
        <v>1446</v>
      </c>
      <c r="D106" s="320" t="s">
        <v>1447</v>
      </c>
      <c r="E106" s="325">
        <v>40232</v>
      </c>
      <c r="F106" s="326">
        <v>40210</v>
      </c>
      <c r="G106" s="320">
        <v>1</v>
      </c>
      <c r="H106" s="320">
        <v>868523</v>
      </c>
      <c r="I106" s="323">
        <v>27.91</v>
      </c>
      <c r="J106" s="323">
        <v>19.16</v>
      </c>
      <c r="K106" s="323">
        <v>8.75</v>
      </c>
    </row>
    <row r="107" spans="1:11" x14ac:dyDescent="0.2">
      <c r="A107" s="320" t="s">
        <v>1445</v>
      </c>
      <c r="B107" s="320" t="s">
        <v>1</v>
      </c>
      <c r="C107" s="320" t="s">
        <v>1446</v>
      </c>
      <c r="D107" s="320" t="s">
        <v>1447</v>
      </c>
      <c r="E107" s="325">
        <v>40233</v>
      </c>
      <c r="F107" s="326">
        <v>40210</v>
      </c>
      <c r="G107" s="320">
        <v>1</v>
      </c>
      <c r="H107" s="320">
        <v>868733</v>
      </c>
      <c r="I107" s="323">
        <v>31.95</v>
      </c>
      <c r="J107" s="323">
        <v>19.29</v>
      </c>
      <c r="K107" s="323">
        <v>12.66</v>
      </c>
    </row>
    <row r="108" spans="1:11" x14ac:dyDescent="0.2">
      <c r="A108" s="320" t="s">
        <v>1445</v>
      </c>
      <c r="B108" s="320" t="s">
        <v>1</v>
      </c>
      <c r="C108" s="320" t="s">
        <v>1446</v>
      </c>
      <c r="D108" s="320" t="s">
        <v>1447</v>
      </c>
      <c r="E108" s="325">
        <v>40234</v>
      </c>
      <c r="F108" s="326">
        <v>40210</v>
      </c>
      <c r="G108" s="320">
        <v>1</v>
      </c>
      <c r="H108" s="320">
        <v>868850</v>
      </c>
      <c r="I108" s="323">
        <v>29.01</v>
      </c>
      <c r="J108" s="323">
        <v>19.239999999999998</v>
      </c>
      <c r="K108" s="323">
        <v>9.77</v>
      </c>
    </row>
    <row r="109" spans="1:11" x14ac:dyDescent="0.2">
      <c r="A109" s="320" t="s">
        <v>1445</v>
      </c>
      <c r="B109" s="320" t="s">
        <v>1</v>
      </c>
      <c r="C109" s="320" t="s">
        <v>1446</v>
      </c>
      <c r="D109" s="320" t="s">
        <v>1447</v>
      </c>
      <c r="E109" s="325">
        <v>40235</v>
      </c>
      <c r="F109" s="326">
        <v>40210</v>
      </c>
      <c r="G109" s="320">
        <v>1</v>
      </c>
      <c r="H109" s="320">
        <v>869006</v>
      </c>
      <c r="I109" s="323">
        <v>27.45</v>
      </c>
      <c r="J109" s="323">
        <v>19.100000000000001</v>
      </c>
      <c r="K109" s="323">
        <v>8.35</v>
      </c>
    </row>
    <row r="110" spans="1:11" x14ac:dyDescent="0.2">
      <c r="A110" s="320" t="s">
        <v>1445</v>
      </c>
      <c r="B110" s="320" t="s">
        <v>1</v>
      </c>
      <c r="C110" s="320" t="s">
        <v>1446</v>
      </c>
      <c r="D110" s="320" t="s">
        <v>1447</v>
      </c>
      <c r="E110" s="325">
        <v>40238</v>
      </c>
      <c r="F110" s="326">
        <v>40238</v>
      </c>
      <c r="G110" s="320">
        <v>1</v>
      </c>
      <c r="H110" s="320">
        <v>869348</v>
      </c>
      <c r="I110" s="323">
        <v>30.35</v>
      </c>
      <c r="J110" s="323">
        <v>19.260000000000002</v>
      </c>
      <c r="K110" s="323">
        <v>11.09</v>
      </c>
    </row>
    <row r="111" spans="1:11" x14ac:dyDescent="0.2">
      <c r="A111" s="320" t="s">
        <v>1448</v>
      </c>
      <c r="B111" s="320" t="s">
        <v>1</v>
      </c>
      <c r="C111" s="320" t="s">
        <v>1446</v>
      </c>
      <c r="D111" s="320" t="s">
        <v>1447</v>
      </c>
      <c r="E111" s="325">
        <v>40239</v>
      </c>
      <c r="F111" s="326">
        <v>40238</v>
      </c>
      <c r="G111" s="320">
        <v>1</v>
      </c>
      <c r="H111" s="320">
        <v>869542</v>
      </c>
      <c r="I111" s="323">
        <v>14.72</v>
      </c>
      <c r="J111" s="323">
        <v>12.19</v>
      </c>
      <c r="K111" s="323">
        <v>2.5299999999999998</v>
      </c>
    </row>
    <row r="112" spans="1:11" x14ac:dyDescent="0.2">
      <c r="A112" s="320" t="s">
        <v>1445</v>
      </c>
      <c r="B112" s="320" t="s">
        <v>1</v>
      </c>
      <c r="C112" s="320" t="s">
        <v>1446</v>
      </c>
      <c r="D112" s="320" t="s">
        <v>1447</v>
      </c>
      <c r="E112" s="325">
        <v>40239</v>
      </c>
      <c r="F112" s="326">
        <v>40238</v>
      </c>
      <c r="G112" s="320">
        <v>1</v>
      </c>
      <c r="H112" s="320">
        <v>869522</v>
      </c>
      <c r="I112" s="323">
        <v>28.77</v>
      </c>
      <c r="J112" s="323">
        <v>19.28</v>
      </c>
      <c r="K112" s="323">
        <v>9.49</v>
      </c>
    </row>
    <row r="113" spans="1:11" x14ac:dyDescent="0.2">
      <c r="A113" s="320" t="s">
        <v>1445</v>
      </c>
      <c r="B113" s="320" t="s">
        <v>1</v>
      </c>
      <c r="C113" s="320" t="s">
        <v>1446</v>
      </c>
      <c r="D113" s="320" t="s">
        <v>1447</v>
      </c>
      <c r="E113" s="325">
        <v>40240</v>
      </c>
      <c r="F113" s="326">
        <v>40238</v>
      </c>
      <c r="G113" s="320">
        <v>1</v>
      </c>
      <c r="H113" s="320">
        <v>869612</v>
      </c>
      <c r="I113" s="323">
        <v>27.76</v>
      </c>
      <c r="J113" s="323">
        <v>19.61</v>
      </c>
      <c r="K113" s="323">
        <v>8.15</v>
      </c>
    </row>
    <row r="114" spans="1:11" x14ac:dyDescent="0.2">
      <c r="A114" s="320" t="s">
        <v>1445</v>
      </c>
      <c r="B114" s="320" t="s">
        <v>1</v>
      </c>
      <c r="C114" s="320" t="s">
        <v>1446</v>
      </c>
      <c r="D114" s="320" t="s">
        <v>1447</v>
      </c>
      <c r="E114" s="325">
        <v>40241</v>
      </c>
      <c r="F114" s="326">
        <v>40238</v>
      </c>
      <c r="G114" s="320">
        <v>1</v>
      </c>
      <c r="H114" s="320">
        <v>869702</v>
      </c>
      <c r="I114" s="323">
        <v>29.35</v>
      </c>
      <c r="J114" s="323">
        <v>19.36</v>
      </c>
      <c r="K114" s="323">
        <v>9.99</v>
      </c>
    </row>
    <row r="115" spans="1:11" x14ac:dyDescent="0.2">
      <c r="A115" s="320" t="s">
        <v>1445</v>
      </c>
      <c r="B115" s="320" t="s">
        <v>1</v>
      </c>
      <c r="C115" s="320" t="s">
        <v>1446</v>
      </c>
      <c r="D115" s="320" t="s">
        <v>1447</v>
      </c>
      <c r="E115" s="325">
        <v>40242</v>
      </c>
      <c r="F115" s="326">
        <v>40238</v>
      </c>
      <c r="G115" s="320">
        <v>1</v>
      </c>
      <c r="H115" s="320">
        <v>869896</v>
      </c>
      <c r="I115" s="323">
        <v>25.23</v>
      </c>
      <c r="J115" s="323">
        <v>19.37</v>
      </c>
      <c r="K115" s="323">
        <v>5.86</v>
      </c>
    </row>
    <row r="116" spans="1:11" x14ac:dyDescent="0.2">
      <c r="A116" s="320" t="s">
        <v>1445</v>
      </c>
      <c r="B116" s="320" t="s">
        <v>1</v>
      </c>
      <c r="C116" s="320" t="s">
        <v>1446</v>
      </c>
      <c r="D116" s="320" t="s">
        <v>1447</v>
      </c>
      <c r="E116" s="325">
        <v>40245</v>
      </c>
      <c r="F116" s="326">
        <v>40238</v>
      </c>
      <c r="G116" s="320">
        <v>1</v>
      </c>
      <c r="H116" s="320">
        <v>870370</v>
      </c>
      <c r="I116" s="323">
        <v>31.16</v>
      </c>
      <c r="J116" s="323">
        <v>19.12</v>
      </c>
      <c r="K116" s="323">
        <v>12.04</v>
      </c>
    </row>
    <row r="117" spans="1:11" x14ac:dyDescent="0.2">
      <c r="A117" s="320" t="s">
        <v>1448</v>
      </c>
      <c r="B117" s="320" t="s">
        <v>1</v>
      </c>
      <c r="C117" s="320" t="s">
        <v>1446</v>
      </c>
      <c r="D117" s="320" t="s">
        <v>1447</v>
      </c>
      <c r="E117" s="325">
        <v>40246</v>
      </c>
      <c r="F117" s="326">
        <v>40238</v>
      </c>
      <c r="G117" s="320">
        <v>1</v>
      </c>
      <c r="H117" s="320">
        <v>870682</v>
      </c>
      <c r="I117" s="323">
        <v>15.3</v>
      </c>
      <c r="J117" s="323">
        <v>12.1</v>
      </c>
      <c r="K117" s="323">
        <v>3.2</v>
      </c>
    </row>
    <row r="118" spans="1:11" x14ac:dyDescent="0.2">
      <c r="A118" s="320" t="s">
        <v>1445</v>
      </c>
      <c r="B118" s="320" t="s">
        <v>1</v>
      </c>
      <c r="C118" s="320" t="s">
        <v>1446</v>
      </c>
      <c r="D118" s="320" t="s">
        <v>1447</v>
      </c>
      <c r="E118" s="325">
        <v>40246</v>
      </c>
      <c r="F118" s="326">
        <v>40238</v>
      </c>
      <c r="G118" s="320">
        <v>1</v>
      </c>
      <c r="H118" s="320">
        <v>870647</v>
      </c>
      <c r="I118" s="323">
        <v>28.35</v>
      </c>
      <c r="J118" s="323">
        <v>19.239999999999998</v>
      </c>
      <c r="K118" s="323">
        <v>9.11</v>
      </c>
    </row>
    <row r="119" spans="1:11" x14ac:dyDescent="0.2">
      <c r="A119" s="320" t="s">
        <v>1445</v>
      </c>
      <c r="B119" s="320" t="s">
        <v>1</v>
      </c>
      <c r="C119" s="320" t="s">
        <v>1446</v>
      </c>
      <c r="D119" s="320" t="s">
        <v>1447</v>
      </c>
      <c r="E119" s="325">
        <v>40247</v>
      </c>
      <c r="F119" s="326">
        <v>40238</v>
      </c>
      <c r="G119" s="320">
        <v>1</v>
      </c>
      <c r="H119" s="320">
        <v>870874</v>
      </c>
      <c r="I119" s="323">
        <v>29.5</v>
      </c>
      <c r="J119" s="323">
        <v>19.2</v>
      </c>
      <c r="K119" s="323">
        <v>10.3</v>
      </c>
    </row>
    <row r="120" spans="1:11" x14ac:dyDescent="0.2">
      <c r="A120" s="320" t="s">
        <v>1445</v>
      </c>
      <c r="B120" s="320" t="s">
        <v>1</v>
      </c>
      <c r="C120" s="320" t="s">
        <v>1446</v>
      </c>
      <c r="D120" s="320" t="s">
        <v>1447</v>
      </c>
      <c r="E120" s="325">
        <v>40248</v>
      </c>
      <c r="F120" s="326">
        <v>40238</v>
      </c>
      <c r="G120" s="320">
        <v>1</v>
      </c>
      <c r="H120" s="320">
        <v>871119</v>
      </c>
      <c r="I120" s="323">
        <v>28.98</v>
      </c>
      <c r="J120" s="323">
        <v>19.28</v>
      </c>
      <c r="K120" s="323">
        <v>9.6999999999999993</v>
      </c>
    </row>
    <row r="121" spans="1:11" x14ac:dyDescent="0.2">
      <c r="A121" s="320" t="s">
        <v>1445</v>
      </c>
      <c r="B121" s="320" t="s">
        <v>1</v>
      </c>
      <c r="C121" s="320" t="s">
        <v>1446</v>
      </c>
      <c r="D121" s="320" t="s">
        <v>1447</v>
      </c>
      <c r="E121" s="325">
        <v>40249</v>
      </c>
      <c r="F121" s="326">
        <v>40238</v>
      </c>
      <c r="G121" s="320">
        <v>1</v>
      </c>
      <c r="H121" s="320">
        <v>871306</v>
      </c>
      <c r="I121" s="323">
        <v>28.61</v>
      </c>
      <c r="J121" s="323">
        <v>19.12</v>
      </c>
      <c r="K121" s="323">
        <v>9.49</v>
      </c>
    </row>
    <row r="122" spans="1:11" x14ac:dyDescent="0.2">
      <c r="A122" s="320" t="s">
        <v>1445</v>
      </c>
      <c r="B122" s="320" t="s">
        <v>1</v>
      </c>
      <c r="C122" s="320" t="s">
        <v>1446</v>
      </c>
      <c r="D122" s="320" t="s">
        <v>1447</v>
      </c>
      <c r="E122" s="325">
        <v>40252</v>
      </c>
      <c r="F122" s="326">
        <v>40238</v>
      </c>
      <c r="G122" s="320">
        <v>1</v>
      </c>
      <c r="H122" s="320">
        <v>871745</v>
      </c>
      <c r="I122" s="323">
        <v>31.3</v>
      </c>
      <c r="J122" s="323">
        <v>19.260000000000002</v>
      </c>
      <c r="K122" s="323">
        <v>12.04</v>
      </c>
    </row>
    <row r="123" spans="1:11" x14ac:dyDescent="0.2">
      <c r="A123" s="320" t="s">
        <v>1448</v>
      </c>
      <c r="B123" s="320" t="s">
        <v>1</v>
      </c>
      <c r="C123" s="320" t="s">
        <v>1446</v>
      </c>
      <c r="D123" s="320" t="s">
        <v>1447</v>
      </c>
      <c r="E123" s="325">
        <v>40253</v>
      </c>
      <c r="F123" s="326">
        <v>40238</v>
      </c>
      <c r="G123" s="320">
        <v>1</v>
      </c>
      <c r="H123" s="320">
        <v>871955</v>
      </c>
      <c r="I123" s="323">
        <v>14.92</v>
      </c>
      <c r="J123" s="323">
        <v>12.16</v>
      </c>
      <c r="K123" s="323">
        <v>2.76</v>
      </c>
    </row>
    <row r="124" spans="1:11" x14ac:dyDescent="0.2">
      <c r="A124" s="320" t="s">
        <v>1445</v>
      </c>
      <c r="B124" s="320" t="s">
        <v>1</v>
      </c>
      <c r="C124" s="320" t="s">
        <v>1446</v>
      </c>
      <c r="D124" s="320" t="s">
        <v>1447</v>
      </c>
      <c r="E124" s="325">
        <v>40253</v>
      </c>
      <c r="F124" s="326">
        <v>40238</v>
      </c>
      <c r="G124" s="320">
        <v>1</v>
      </c>
      <c r="H124" s="320">
        <v>871927</v>
      </c>
      <c r="I124" s="323">
        <v>29.84</v>
      </c>
      <c r="J124" s="323">
        <v>19.23</v>
      </c>
      <c r="K124" s="323">
        <v>10.61</v>
      </c>
    </row>
    <row r="125" spans="1:11" x14ac:dyDescent="0.2">
      <c r="A125" s="320" t="s">
        <v>1445</v>
      </c>
      <c r="B125" s="320" t="s">
        <v>1</v>
      </c>
      <c r="C125" s="320" t="s">
        <v>1446</v>
      </c>
      <c r="D125" s="320" t="s">
        <v>1447</v>
      </c>
      <c r="E125" s="325">
        <v>40254</v>
      </c>
      <c r="F125" s="326">
        <v>40238</v>
      </c>
      <c r="G125" s="320">
        <v>1</v>
      </c>
      <c r="H125" s="320">
        <v>872114</v>
      </c>
      <c r="I125" s="323">
        <v>30.32</v>
      </c>
      <c r="J125" s="323">
        <v>19.25</v>
      </c>
      <c r="K125" s="323">
        <v>11.07</v>
      </c>
    </row>
    <row r="126" spans="1:11" x14ac:dyDescent="0.2">
      <c r="A126" s="320" t="s">
        <v>1445</v>
      </c>
      <c r="B126" s="320" t="s">
        <v>1</v>
      </c>
      <c r="C126" s="320" t="s">
        <v>1446</v>
      </c>
      <c r="D126" s="320" t="s">
        <v>1447</v>
      </c>
      <c r="E126" s="325">
        <v>40255</v>
      </c>
      <c r="F126" s="326">
        <v>40238</v>
      </c>
      <c r="G126" s="320">
        <v>1</v>
      </c>
      <c r="H126" s="320">
        <v>872280</v>
      </c>
      <c r="I126" s="323">
        <v>28.46</v>
      </c>
      <c r="J126" s="323">
        <v>19.260000000000002</v>
      </c>
      <c r="K126" s="323">
        <v>9.1999999999999993</v>
      </c>
    </row>
    <row r="127" spans="1:11" hidden="1" x14ac:dyDescent="0.2">
      <c r="A127" s="320"/>
      <c r="B127" s="320" t="s">
        <v>1</v>
      </c>
      <c r="C127" s="320" t="s">
        <v>1446</v>
      </c>
      <c r="D127" s="320" t="s">
        <v>1449</v>
      </c>
      <c r="E127" s="325">
        <v>40256</v>
      </c>
      <c r="F127" s="326">
        <v>40238</v>
      </c>
      <c r="G127" s="320">
        <v>1</v>
      </c>
      <c r="H127" s="320">
        <v>872574</v>
      </c>
      <c r="I127" s="323">
        <v>0</v>
      </c>
      <c r="J127" s="323">
        <v>0</v>
      </c>
      <c r="K127" s="323">
        <v>0</v>
      </c>
    </row>
    <row r="128" spans="1:11" x14ac:dyDescent="0.2">
      <c r="A128" s="320" t="s">
        <v>1445</v>
      </c>
      <c r="B128" s="320" t="s">
        <v>1</v>
      </c>
      <c r="C128" s="320" t="s">
        <v>1446</v>
      </c>
      <c r="D128" s="320" t="s">
        <v>1447</v>
      </c>
      <c r="E128" s="325">
        <v>40256</v>
      </c>
      <c r="F128" s="326">
        <v>40238</v>
      </c>
      <c r="G128" s="320">
        <v>1</v>
      </c>
      <c r="H128" s="320">
        <v>872542</v>
      </c>
      <c r="I128" s="323">
        <v>28.43</v>
      </c>
      <c r="J128" s="323">
        <v>19.07</v>
      </c>
      <c r="K128" s="323">
        <v>9.36</v>
      </c>
    </row>
    <row r="129" spans="1:11" x14ac:dyDescent="0.2">
      <c r="A129" s="320" t="s">
        <v>1445</v>
      </c>
      <c r="B129" s="320" t="s">
        <v>1</v>
      </c>
      <c r="C129" s="320" t="s">
        <v>1446</v>
      </c>
      <c r="D129" s="320" t="s">
        <v>1447</v>
      </c>
      <c r="E129" s="325">
        <v>40259</v>
      </c>
      <c r="F129" s="326">
        <v>40238</v>
      </c>
      <c r="G129" s="320">
        <v>1</v>
      </c>
      <c r="H129" s="320">
        <v>873130</v>
      </c>
      <c r="I129" s="323">
        <v>30.6</v>
      </c>
      <c r="J129" s="323">
        <v>19.260000000000002</v>
      </c>
      <c r="K129" s="323">
        <v>11.34</v>
      </c>
    </row>
    <row r="130" spans="1:11" x14ac:dyDescent="0.2">
      <c r="A130" s="320" t="s">
        <v>1448</v>
      </c>
      <c r="B130" s="320" t="s">
        <v>1</v>
      </c>
      <c r="C130" s="320" t="s">
        <v>1446</v>
      </c>
      <c r="D130" s="320" t="s">
        <v>1447</v>
      </c>
      <c r="E130" s="325">
        <v>40260</v>
      </c>
      <c r="F130" s="326">
        <v>40238</v>
      </c>
      <c r="G130" s="320">
        <v>1</v>
      </c>
      <c r="H130" s="320">
        <v>873360</v>
      </c>
      <c r="I130" s="323">
        <v>15.09</v>
      </c>
      <c r="J130" s="323">
        <v>12.16</v>
      </c>
      <c r="K130" s="323">
        <v>2.93</v>
      </c>
    </row>
    <row r="131" spans="1:11" x14ac:dyDescent="0.2">
      <c r="A131" s="320" t="s">
        <v>1445</v>
      </c>
      <c r="B131" s="320" t="s">
        <v>1</v>
      </c>
      <c r="C131" s="320" t="s">
        <v>1446</v>
      </c>
      <c r="D131" s="320" t="s">
        <v>1447</v>
      </c>
      <c r="E131" s="325">
        <v>40260</v>
      </c>
      <c r="F131" s="326">
        <v>40238</v>
      </c>
      <c r="G131" s="320">
        <v>1</v>
      </c>
      <c r="H131" s="320">
        <v>873311</v>
      </c>
      <c r="I131" s="323">
        <v>27.55</v>
      </c>
      <c r="J131" s="323">
        <v>19.239999999999998</v>
      </c>
      <c r="K131" s="323">
        <v>8.31</v>
      </c>
    </row>
    <row r="132" spans="1:11" x14ac:dyDescent="0.2">
      <c r="A132" s="320" t="s">
        <v>1445</v>
      </c>
      <c r="B132" s="320" t="s">
        <v>1</v>
      </c>
      <c r="C132" s="320" t="s">
        <v>1446</v>
      </c>
      <c r="D132" s="320" t="s">
        <v>1447</v>
      </c>
      <c r="E132" s="325">
        <v>40261</v>
      </c>
      <c r="F132" s="326">
        <v>40238</v>
      </c>
      <c r="G132" s="320">
        <v>1</v>
      </c>
      <c r="H132" s="320">
        <v>873461</v>
      </c>
      <c r="I132" s="323">
        <v>30.02</v>
      </c>
      <c r="J132" s="323">
        <v>19.21</v>
      </c>
      <c r="K132" s="323">
        <v>10.81</v>
      </c>
    </row>
    <row r="133" spans="1:11" x14ac:dyDescent="0.2">
      <c r="A133" s="320" t="s">
        <v>1445</v>
      </c>
      <c r="B133" s="320" t="s">
        <v>1</v>
      </c>
      <c r="C133" s="320" t="s">
        <v>1446</v>
      </c>
      <c r="D133" s="320" t="s">
        <v>1447</v>
      </c>
      <c r="E133" s="325">
        <v>40262</v>
      </c>
      <c r="F133" s="326">
        <v>40238</v>
      </c>
      <c r="G133" s="320">
        <v>1</v>
      </c>
      <c r="H133" s="320">
        <v>873657</v>
      </c>
      <c r="I133" s="323">
        <v>28.91</v>
      </c>
      <c r="J133" s="323">
        <v>19.3</v>
      </c>
      <c r="K133" s="323">
        <v>9.61</v>
      </c>
    </row>
    <row r="134" spans="1:11" x14ac:dyDescent="0.2">
      <c r="A134" s="320" t="s">
        <v>1445</v>
      </c>
      <c r="B134" s="320" t="s">
        <v>1</v>
      </c>
      <c r="C134" s="320" t="s">
        <v>1446</v>
      </c>
      <c r="D134" s="320" t="s">
        <v>1447</v>
      </c>
      <c r="E134" s="325">
        <v>40263</v>
      </c>
      <c r="F134" s="326">
        <v>40238</v>
      </c>
      <c r="G134" s="320">
        <v>1</v>
      </c>
      <c r="H134" s="320">
        <v>873953</v>
      </c>
      <c r="I134" s="323">
        <v>26.37</v>
      </c>
      <c r="J134" s="323">
        <v>19.11</v>
      </c>
      <c r="K134" s="323">
        <v>7.26</v>
      </c>
    </row>
    <row r="135" spans="1:11" x14ac:dyDescent="0.2">
      <c r="A135" s="320" t="s">
        <v>1450</v>
      </c>
      <c r="B135" s="320" t="s">
        <v>1</v>
      </c>
      <c r="C135" s="320" t="s">
        <v>1446</v>
      </c>
      <c r="D135" s="320" t="s">
        <v>1447</v>
      </c>
      <c r="E135" s="325">
        <v>40266</v>
      </c>
      <c r="F135" s="326">
        <v>40238</v>
      </c>
      <c r="G135" s="320">
        <v>1</v>
      </c>
      <c r="H135" s="320">
        <v>874438</v>
      </c>
      <c r="I135" s="323">
        <v>31</v>
      </c>
      <c r="J135" s="323">
        <v>19.27</v>
      </c>
      <c r="K135" s="323">
        <v>11.73</v>
      </c>
    </row>
    <row r="136" spans="1:11" x14ac:dyDescent="0.2">
      <c r="A136" s="320" t="s">
        <v>1448</v>
      </c>
      <c r="B136" s="320" t="s">
        <v>1</v>
      </c>
      <c r="C136" s="320" t="s">
        <v>1446</v>
      </c>
      <c r="D136" s="320" t="s">
        <v>1447</v>
      </c>
      <c r="E136" s="325">
        <v>40267</v>
      </c>
      <c r="F136" s="326">
        <v>40238</v>
      </c>
      <c r="G136" s="320">
        <v>1</v>
      </c>
      <c r="H136" s="320">
        <v>874694</v>
      </c>
      <c r="I136" s="323">
        <v>15.01</v>
      </c>
      <c r="J136" s="323">
        <v>12.12</v>
      </c>
      <c r="K136" s="323">
        <v>2.89</v>
      </c>
    </row>
    <row r="137" spans="1:11" x14ac:dyDescent="0.2">
      <c r="A137" s="320" t="s">
        <v>1450</v>
      </c>
      <c r="B137" s="320" t="s">
        <v>1</v>
      </c>
      <c r="C137" s="320" t="s">
        <v>1446</v>
      </c>
      <c r="D137" s="320" t="s">
        <v>1447</v>
      </c>
      <c r="E137" s="325">
        <v>40267</v>
      </c>
      <c r="F137" s="326">
        <v>40238</v>
      </c>
      <c r="G137" s="320">
        <v>1</v>
      </c>
      <c r="H137" s="320">
        <v>874640</v>
      </c>
      <c r="I137" s="323">
        <v>30.3</v>
      </c>
      <c r="J137" s="323">
        <v>19.260000000000002</v>
      </c>
      <c r="K137" s="323">
        <v>11.04</v>
      </c>
    </row>
    <row r="138" spans="1:11" x14ac:dyDescent="0.2">
      <c r="A138" s="320" t="s">
        <v>1450</v>
      </c>
      <c r="B138" s="320" t="s">
        <v>1</v>
      </c>
      <c r="C138" s="320" t="s">
        <v>1446</v>
      </c>
      <c r="D138" s="320" t="s">
        <v>1447</v>
      </c>
      <c r="E138" s="325">
        <v>40268</v>
      </c>
      <c r="F138" s="326">
        <v>40238</v>
      </c>
      <c r="G138" s="320">
        <v>1</v>
      </c>
      <c r="H138" s="320">
        <v>874867</v>
      </c>
      <c r="I138" s="323">
        <v>31.55</v>
      </c>
      <c r="J138" s="323">
        <v>19.309999999999999</v>
      </c>
      <c r="K138" s="323">
        <v>12.24</v>
      </c>
    </row>
    <row r="139" spans="1:11" x14ac:dyDescent="0.2">
      <c r="A139" s="320" t="s">
        <v>1450</v>
      </c>
      <c r="B139" s="320" t="s">
        <v>1</v>
      </c>
      <c r="C139" s="320" t="s">
        <v>1446</v>
      </c>
      <c r="D139" s="320" t="s">
        <v>1447</v>
      </c>
      <c r="E139" s="325">
        <v>40269</v>
      </c>
      <c r="F139" s="326">
        <v>40269</v>
      </c>
      <c r="G139" s="320">
        <v>1</v>
      </c>
      <c r="H139" s="320">
        <v>875044</v>
      </c>
      <c r="I139" s="323">
        <v>28.53</v>
      </c>
      <c r="J139" s="323">
        <v>19.29</v>
      </c>
      <c r="K139" s="323">
        <v>9.24</v>
      </c>
    </row>
    <row r="140" spans="1:11" x14ac:dyDescent="0.2">
      <c r="A140" s="320" t="s">
        <v>1450</v>
      </c>
      <c r="B140" s="320" t="s">
        <v>1</v>
      </c>
      <c r="C140" s="320" t="s">
        <v>1446</v>
      </c>
      <c r="D140" s="320" t="s">
        <v>1447</v>
      </c>
      <c r="E140" s="325">
        <v>40269</v>
      </c>
      <c r="F140" s="326">
        <v>40269</v>
      </c>
      <c r="G140" s="320">
        <v>1</v>
      </c>
      <c r="H140" s="320">
        <v>875198</v>
      </c>
      <c r="I140" s="323">
        <v>26.8</v>
      </c>
      <c r="J140" s="323">
        <v>19.079999999999998</v>
      </c>
      <c r="K140" s="323">
        <v>7.72</v>
      </c>
    </row>
    <row r="141" spans="1:11" x14ac:dyDescent="0.2">
      <c r="A141" s="320" t="s">
        <v>1450</v>
      </c>
      <c r="B141" s="320" t="s">
        <v>1</v>
      </c>
      <c r="C141" s="320" t="s">
        <v>1446</v>
      </c>
      <c r="D141" s="320" t="s">
        <v>1447</v>
      </c>
      <c r="E141" s="325">
        <v>40273</v>
      </c>
      <c r="F141" s="326">
        <v>40269</v>
      </c>
      <c r="G141" s="320">
        <v>1</v>
      </c>
      <c r="H141" s="320">
        <v>875989</v>
      </c>
      <c r="I141" s="323">
        <v>28.7</v>
      </c>
      <c r="J141" s="323">
        <v>19.23</v>
      </c>
      <c r="K141" s="323">
        <v>9.4700000000000006</v>
      </c>
    </row>
    <row r="142" spans="1:11" x14ac:dyDescent="0.2">
      <c r="A142" s="320" t="s">
        <v>1450</v>
      </c>
      <c r="B142" s="320" t="s">
        <v>1</v>
      </c>
      <c r="C142" s="320" t="s">
        <v>1446</v>
      </c>
      <c r="D142" s="320" t="s">
        <v>1447</v>
      </c>
      <c r="E142" s="325">
        <v>40273</v>
      </c>
      <c r="F142" s="326">
        <v>40269</v>
      </c>
      <c r="G142" s="320">
        <v>1</v>
      </c>
      <c r="H142" s="320">
        <v>876054</v>
      </c>
      <c r="I142" s="323">
        <v>22.97</v>
      </c>
      <c r="J142" s="323">
        <v>19.18</v>
      </c>
      <c r="K142" s="323">
        <v>3.79</v>
      </c>
    </row>
    <row r="143" spans="1:11" x14ac:dyDescent="0.2">
      <c r="A143" s="320" t="s">
        <v>1448</v>
      </c>
      <c r="B143" s="320" t="s">
        <v>1</v>
      </c>
      <c r="C143" s="320" t="s">
        <v>1446</v>
      </c>
      <c r="D143" s="320" t="s">
        <v>1447</v>
      </c>
      <c r="E143" s="325">
        <v>40274</v>
      </c>
      <c r="F143" s="326">
        <v>40269</v>
      </c>
      <c r="G143" s="320">
        <v>1</v>
      </c>
      <c r="H143" s="320">
        <v>876344</v>
      </c>
      <c r="I143" s="323">
        <v>16.05</v>
      </c>
      <c r="J143" s="323">
        <v>12.14</v>
      </c>
      <c r="K143" s="323">
        <v>3.91</v>
      </c>
    </row>
    <row r="144" spans="1:11" x14ac:dyDescent="0.2">
      <c r="A144" s="320" t="s">
        <v>1450</v>
      </c>
      <c r="B144" s="320" t="s">
        <v>1</v>
      </c>
      <c r="C144" s="320" t="s">
        <v>1446</v>
      </c>
      <c r="D144" s="320" t="s">
        <v>1447</v>
      </c>
      <c r="E144" s="325">
        <v>40274</v>
      </c>
      <c r="F144" s="326">
        <v>40269</v>
      </c>
      <c r="G144" s="320">
        <v>1</v>
      </c>
      <c r="H144" s="320">
        <v>876286</v>
      </c>
      <c r="I144" s="323">
        <v>29.49</v>
      </c>
      <c r="J144" s="323">
        <v>19.18</v>
      </c>
      <c r="K144" s="323">
        <v>10.31</v>
      </c>
    </row>
    <row r="145" spans="1:11" x14ac:dyDescent="0.2">
      <c r="A145" s="320" t="s">
        <v>1450</v>
      </c>
      <c r="B145" s="320" t="s">
        <v>1</v>
      </c>
      <c r="C145" s="320" t="s">
        <v>1446</v>
      </c>
      <c r="D145" s="320" t="s">
        <v>1447</v>
      </c>
      <c r="E145" s="325">
        <v>40275</v>
      </c>
      <c r="F145" s="326">
        <v>40269</v>
      </c>
      <c r="G145" s="320">
        <v>1</v>
      </c>
      <c r="H145" s="320">
        <v>876556</v>
      </c>
      <c r="I145" s="323">
        <v>30.98</v>
      </c>
      <c r="J145" s="323">
        <v>19.27</v>
      </c>
      <c r="K145" s="323">
        <v>11.71</v>
      </c>
    </row>
    <row r="146" spans="1:11" x14ac:dyDescent="0.2">
      <c r="A146" s="320" t="s">
        <v>1450</v>
      </c>
      <c r="B146" s="320" t="s">
        <v>1</v>
      </c>
      <c r="C146" s="320" t="s">
        <v>1446</v>
      </c>
      <c r="D146" s="320" t="s">
        <v>1447</v>
      </c>
      <c r="E146" s="325">
        <v>40276</v>
      </c>
      <c r="F146" s="326">
        <v>40269</v>
      </c>
      <c r="G146" s="320">
        <v>1</v>
      </c>
      <c r="H146" s="320">
        <v>876841</v>
      </c>
      <c r="I146" s="323">
        <v>28.75</v>
      </c>
      <c r="J146" s="323">
        <v>19.12</v>
      </c>
      <c r="K146" s="323">
        <v>9.6300000000000008</v>
      </c>
    </row>
    <row r="147" spans="1:11" x14ac:dyDescent="0.2">
      <c r="A147" s="320" t="s">
        <v>1450</v>
      </c>
      <c r="B147" s="320" t="s">
        <v>1</v>
      </c>
      <c r="C147" s="320" t="s">
        <v>1446</v>
      </c>
      <c r="D147" s="320" t="s">
        <v>1447</v>
      </c>
      <c r="E147" s="325">
        <v>40277</v>
      </c>
      <c r="F147" s="326">
        <v>40269</v>
      </c>
      <c r="G147" s="320">
        <v>1</v>
      </c>
      <c r="H147" s="320">
        <v>877016</v>
      </c>
      <c r="I147" s="323">
        <v>27.52</v>
      </c>
      <c r="J147" s="323">
        <v>19.32</v>
      </c>
      <c r="K147" s="323">
        <v>8.1999999999999993</v>
      </c>
    </row>
    <row r="148" spans="1:11" x14ac:dyDescent="0.2">
      <c r="A148" s="320" t="s">
        <v>1450</v>
      </c>
      <c r="B148" s="320" t="s">
        <v>1</v>
      </c>
      <c r="C148" s="320" t="s">
        <v>1446</v>
      </c>
      <c r="D148" s="320" t="s">
        <v>1447</v>
      </c>
      <c r="E148" s="325">
        <v>40280</v>
      </c>
      <c r="F148" s="326">
        <v>40269</v>
      </c>
      <c r="G148" s="320">
        <v>1</v>
      </c>
      <c r="H148" s="320">
        <v>877517</v>
      </c>
      <c r="I148" s="323">
        <v>31.85</v>
      </c>
      <c r="J148" s="323">
        <v>19.25</v>
      </c>
      <c r="K148" s="323">
        <v>12.6</v>
      </c>
    </row>
    <row r="149" spans="1:11" x14ac:dyDescent="0.2">
      <c r="A149" s="320" t="s">
        <v>1448</v>
      </c>
      <c r="B149" s="320" t="s">
        <v>1</v>
      </c>
      <c r="C149" s="320" t="s">
        <v>1446</v>
      </c>
      <c r="D149" s="320" t="s">
        <v>1447</v>
      </c>
      <c r="E149" s="325">
        <v>40281</v>
      </c>
      <c r="F149" s="326">
        <v>40269</v>
      </c>
      <c r="G149" s="320">
        <v>1</v>
      </c>
      <c r="H149" s="320">
        <v>877838</v>
      </c>
      <c r="I149" s="323">
        <v>15</v>
      </c>
      <c r="J149" s="323">
        <v>12.02</v>
      </c>
      <c r="K149" s="323">
        <v>2.98</v>
      </c>
    </row>
    <row r="150" spans="1:11" x14ac:dyDescent="0.2">
      <c r="A150" s="320" t="s">
        <v>1450</v>
      </c>
      <c r="B150" s="320" t="s">
        <v>1</v>
      </c>
      <c r="C150" s="320" t="s">
        <v>1446</v>
      </c>
      <c r="D150" s="320" t="s">
        <v>1447</v>
      </c>
      <c r="E150" s="325">
        <v>40281</v>
      </c>
      <c r="F150" s="326">
        <v>40269</v>
      </c>
      <c r="G150" s="320">
        <v>1</v>
      </c>
      <c r="H150" s="320">
        <v>877783</v>
      </c>
      <c r="I150" s="323">
        <v>30.03</v>
      </c>
      <c r="J150" s="323">
        <v>19.100000000000001</v>
      </c>
      <c r="K150" s="323">
        <v>10.93</v>
      </c>
    </row>
    <row r="151" spans="1:11" hidden="1" x14ac:dyDescent="0.2">
      <c r="A151" s="320"/>
      <c r="B151" s="320" t="s">
        <v>1</v>
      </c>
      <c r="C151" s="320" t="s">
        <v>1446</v>
      </c>
      <c r="D151" s="320" t="s">
        <v>1454</v>
      </c>
      <c r="E151" s="325">
        <v>40282</v>
      </c>
      <c r="F151" s="326">
        <v>40269</v>
      </c>
      <c r="G151" s="320">
        <v>2</v>
      </c>
      <c r="H151" s="320">
        <v>918513</v>
      </c>
      <c r="I151" s="323">
        <v>0</v>
      </c>
      <c r="J151" s="323">
        <v>0</v>
      </c>
      <c r="K151" s="323">
        <v>0.95</v>
      </c>
    </row>
    <row r="152" spans="1:11" x14ac:dyDescent="0.2">
      <c r="A152" s="320" t="s">
        <v>1450</v>
      </c>
      <c r="B152" s="320" t="s">
        <v>1</v>
      </c>
      <c r="C152" s="320" t="s">
        <v>1446</v>
      </c>
      <c r="D152" s="320" t="s">
        <v>1447</v>
      </c>
      <c r="E152" s="325">
        <v>40282</v>
      </c>
      <c r="F152" s="326">
        <v>40269</v>
      </c>
      <c r="G152" s="320">
        <v>1</v>
      </c>
      <c r="H152" s="320">
        <v>878055</v>
      </c>
      <c r="I152" s="323">
        <v>30.26</v>
      </c>
      <c r="J152" s="323">
        <v>19.29</v>
      </c>
      <c r="K152" s="323">
        <v>10.97</v>
      </c>
    </row>
    <row r="153" spans="1:11" x14ac:dyDescent="0.2">
      <c r="A153" s="320" t="s">
        <v>1450</v>
      </c>
      <c r="B153" s="320" t="s">
        <v>1</v>
      </c>
      <c r="C153" s="320" t="s">
        <v>1446</v>
      </c>
      <c r="D153" s="320" t="s">
        <v>1447</v>
      </c>
      <c r="E153" s="325">
        <v>40283</v>
      </c>
      <c r="F153" s="326">
        <v>40269</v>
      </c>
      <c r="G153" s="320">
        <v>1</v>
      </c>
      <c r="H153" s="320">
        <v>878286</v>
      </c>
      <c r="I153" s="323">
        <v>28.06</v>
      </c>
      <c r="J153" s="323">
        <v>19.23</v>
      </c>
      <c r="K153" s="323">
        <v>8.83</v>
      </c>
    </row>
    <row r="154" spans="1:11" x14ac:dyDescent="0.2">
      <c r="A154" s="320" t="s">
        <v>1450</v>
      </c>
      <c r="B154" s="320" t="s">
        <v>1</v>
      </c>
      <c r="C154" s="320" t="s">
        <v>1446</v>
      </c>
      <c r="D154" s="320" t="s">
        <v>1447</v>
      </c>
      <c r="E154" s="325">
        <v>40284</v>
      </c>
      <c r="F154" s="326">
        <v>40269</v>
      </c>
      <c r="G154" s="320">
        <v>1</v>
      </c>
      <c r="H154" s="320">
        <v>878600</v>
      </c>
      <c r="I154" s="323">
        <v>26.09</v>
      </c>
      <c r="J154" s="323">
        <v>19.22</v>
      </c>
      <c r="K154" s="323">
        <v>6.87</v>
      </c>
    </row>
    <row r="155" spans="1:11" x14ac:dyDescent="0.2">
      <c r="A155" s="320" t="s">
        <v>1450</v>
      </c>
      <c r="B155" s="320" t="s">
        <v>1</v>
      </c>
      <c r="C155" s="320" t="s">
        <v>1446</v>
      </c>
      <c r="D155" s="320" t="s">
        <v>1447</v>
      </c>
      <c r="E155" s="325">
        <v>40287</v>
      </c>
      <c r="F155" s="326">
        <v>40269</v>
      </c>
      <c r="G155" s="320">
        <v>1</v>
      </c>
      <c r="H155" s="320">
        <v>879121</v>
      </c>
      <c r="I155" s="323">
        <v>30.02</v>
      </c>
      <c r="J155" s="323">
        <v>19.13</v>
      </c>
      <c r="K155" s="323">
        <v>10.89</v>
      </c>
    </row>
    <row r="156" spans="1:11" hidden="1" x14ac:dyDescent="0.2">
      <c r="A156" s="320"/>
      <c r="B156" s="320" t="s">
        <v>1</v>
      </c>
      <c r="C156" s="320" t="s">
        <v>1446</v>
      </c>
      <c r="D156" s="320" t="s">
        <v>1449</v>
      </c>
      <c r="E156" s="325">
        <v>40288</v>
      </c>
      <c r="F156" s="326">
        <v>40269</v>
      </c>
      <c r="G156" s="320">
        <v>1</v>
      </c>
      <c r="H156" s="320">
        <v>879321</v>
      </c>
      <c r="I156" s="323">
        <v>0</v>
      </c>
      <c r="J156" s="323">
        <v>0</v>
      </c>
      <c r="K156" s="323">
        <v>0</v>
      </c>
    </row>
    <row r="157" spans="1:11" x14ac:dyDescent="0.2">
      <c r="A157" s="320" t="s">
        <v>1448</v>
      </c>
      <c r="B157" s="320" t="s">
        <v>1</v>
      </c>
      <c r="C157" s="320" t="s">
        <v>1446</v>
      </c>
      <c r="D157" s="320" t="s">
        <v>1447</v>
      </c>
      <c r="E157" s="325">
        <v>40288</v>
      </c>
      <c r="F157" s="326">
        <v>40269</v>
      </c>
      <c r="G157" s="320">
        <v>1</v>
      </c>
      <c r="H157" s="320">
        <v>879404</v>
      </c>
      <c r="I157" s="323">
        <v>14.32</v>
      </c>
      <c r="J157" s="323">
        <v>11.98</v>
      </c>
      <c r="K157" s="323">
        <v>2.34</v>
      </c>
    </row>
    <row r="158" spans="1:11" x14ac:dyDescent="0.2">
      <c r="A158" s="320" t="s">
        <v>1450</v>
      </c>
      <c r="B158" s="320" t="s">
        <v>1</v>
      </c>
      <c r="C158" s="320" t="s">
        <v>1446</v>
      </c>
      <c r="D158" s="320" t="s">
        <v>1447</v>
      </c>
      <c r="E158" s="325">
        <v>40288</v>
      </c>
      <c r="F158" s="326">
        <v>40269</v>
      </c>
      <c r="G158" s="320">
        <v>1</v>
      </c>
      <c r="H158" s="320">
        <v>879354</v>
      </c>
      <c r="I158" s="323">
        <v>30.15</v>
      </c>
      <c r="J158" s="323">
        <v>19.21</v>
      </c>
      <c r="K158" s="323">
        <v>10.94</v>
      </c>
    </row>
    <row r="159" spans="1:11" x14ac:dyDescent="0.2">
      <c r="A159" s="320" t="s">
        <v>1450</v>
      </c>
      <c r="B159" s="320" t="s">
        <v>1</v>
      </c>
      <c r="C159" s="320" t="s">
        <v>1446</v>
      </c>
      <c r="D159" s="320" t="s">
        <v>1447</v>
      </c>
      <c r="E159" s="325">
        <v>40289</v>
      </c>
      <c r="F159" s="326">
        <v>40269</v>
      </c>
      <c r="G159" s="320">
        <v>1</v>
      </c>
      <c r="H159" s="320">
        <v>879523</v>
      </c>
      <c r="I159" s="323">
        <v>29.76</v>
      </c>
      <c r="J159" s="323">
        <v>19.16</v>
      </c>
      <c r="K159" s="323">
        <v>10.6</v>
      </c>
    </row>
    <row r="160" spans="1:11" x14ac:dyDescent="0.2">
      <c r="A160" s="320" t="s">
        <v>1450</v>
      </c>
      <c r="B160" s="320" t="s">
        <v>1</v>
      </c>
      <c r="C160" s="320" t="s">
        <v>1446</v>
      </c>
      <c r="D160" s="320" t="s">
        <v>1447</v>
      </c>
      <c r="E160" s="325">
        <v>40290</v>
      </c>
      <c r="F160" s="326">
        <v>40269</v>
      </c>
      <c r="G160" s="320">
        <v>1</v>
      </c>
      <c r="H160" s="320">
        <v>879696</v>
      </c>
      <c r="I160" s="323">
        <v>29.38</v>
      </c>
      <c r="J160" s="323">
        <v>19.27</v>
      </c>
      <c r="K160" s="323">
        <v>10.11</v>
      </c>
    </row>
    <row r="161" spans="1:11" x14ac:dyDescent="0.2">
      <c r="A161" s="320" t="s">
        <v>1450</v>
      </c>
      <c r="B161" s="320" t="s">
        <v>1</v>
      </c>
      <c r="C161" s="320" t="s">
        <v>1446</v>
      </c>
      <c r="D161" s="320" t="s">
        <v>1447</v>
      </c>
      <c r="E161" s="325">
        <v>40291</v>
      </c>
      <c r="F161" s="326">
        <v>40269</v>
      </c>
      <c r="G161" s="320">
        <v>1</v>
      </c>
      <c r="H161" s="320">
        <v>879934</v>
      </c>
      <c r="I161" s="323">
        <v>28.87</v>
      </c>
      <c r="J161" s="323">
        <v>19.100000000000001</v>
      </c>
      <c r="K161" s="323">
        <v>9.77</v>
      </c>
    </row>
    <row r="162" spans="1:11" x14ac:dyDescent="0.2">
      <c r="A162" s="320" t="s">
        <v>1450</v>
      </c>
      <c r="B162" s="320" t="s">
        <v>1</v>
      </c>
      <c r="C162" s="320" t="s">
        <v>1446</v>
      </c>
      <c r="D162" s="320" t="s">
        <v>1447</v>
      </c>
      <c r="E162" s="325">
        <v>40294</v>
      </c>
      <c r="F162" s="326">
        <v>40269</v>
      </c>
      <c r="G162" s="320">
        <v>1</v>
      </c>
      <c r="H162" s="320">
        <v>880423</v>
      </c>
      <c r="I162" s="323">
        <v>31.5</v>
      </c>
      <c r="J162" s="323">
        <v>19.21</v>
      </c>
      <c r="K162" s="323">
        <v>12.29</v>
      </c>
    </row>
    <row r="163" spans="1:11" x14ac:dyDescent="0.2">
      <c r="A163" s="320" t="s">
        <v>1448</v>
      </c>
      <c r="B163" s="320" t="s">
        <v>1</v>
      </c>
      <c r="C163" s="320" t="s">
        <v>1446</v>
      </c>
      <c r="D163" s="320" t="s">
        <v>1447</v>
      </c>
      <c r="E163" s="325">
        <v>40295</v>
      </c>
      <c r="F163" s="326">
        <v>40269</v>
      </c>
      <c r="G163" s="320">
        <v>1</v>
      </c>
      <c r="H163" s="320">
        <v>880676</v>
      </c>
      <c r="I163" s="323">
        <v>15.24</v>
      </c>
      <c r="J163" s="323">
        <v>12.23</v>
      </c>
      <c r="K163" s="323">
        <v>3.01</v>
      </c>
    </row>
    <row r="164" spans="1:11" x14ac:dyDescent="0.2">
      <c r="A164" s="320" t="s">
        <v>1450</v>
      </c>
      <c r="B164" s="320" t="s">
        <v>1</v>
      </c>
      <c r="C164" s="320" t="s">
        <v>1446</v>
      </c>
      <c r="D164" s="320" t="s">
        <v>1447</v>
      </c>
      <c r="E164" s="325">
        <v>40295</v>
      </c>
      <c r="F164" s="326">
        <v>40269</v>
      </c>
      <c r="G164" s="320">
        <v>1</v>
      </c>
      <c r="H164" s="320">
        <v>880634</v>
      </c>
      <c r="I164" s="323">
        <v>30.19</v>
      </c>
      <c r="J164" s="323">
        <v>19.309999999999999</v>
      </c>
      <c r="K164" s="323">
        <v>10.88</v>
      </c>
    </row>
    <row r="165" spans="1:11" x14ac:dyDescent="0.2">
      <c r="A165" s="320" t="s">
        <v>1450</v>
      </c>
      <c r="B165" s="320" t="s">
        <v>1</v>
      </c>
      <c r="C165" s="320" t="s">
        <v>1446</v>
      </c>
      <c r="D165" s="320" t="s">
        <v>1447</v>
      </c>
      <c r="E165" s="325">
        <v>40296</v>
      </c>
      <c r="F165" s="326">
        <v>40269</v>
      </c>
      <c r="G165" s="320">
        <v>1</v>
      </c>
      <c r="H165" s="320">
        <v>880796</v>
      </c>
      <c r="I165" s="323">
        <v>31.48</v>
      </c>
      <c r="J165" s="323">
        <v>19.28</v>
      </c>
      <c r="K165" s="323">
        <v>12.2</v>
      </c>
    </row>
    <row r="166" spans="1:11" x14ac:dyDescent="0.2">
      <c r="A166" s="320" t="s">
        <v>1450</v>
      </c>
      <c r="B166" s="320" t="s">
        <v>1</v>
      </c>
      <c r="C166" s="320" t="s">
        <v>1446</v>
      </c>
      <c r="D166" s="320" t="s">
        <v>1447</v>
      </c>
      <c r="E166" s="325">
        <v>40297</v>
      </c>
      <c r="F166" s="326">
        <v>40269</v>
      </c>
      <c r="G166" s="320">
        <v>1</v>
      </c>
      <c r="H166" s="320">
        <v>880979</v>
      </c>
      <c r="I166" s="323">
        <v>28.12</v>
      </c>
      <c r="J166" s="323">
        <v>19.29</v>
      </c>
      <c r="K166" s="323">
        <v>8.83</v>
      </c>
    </row>
    <row r="167" spans="1:11" hidden="1" x14ac:dyDescent="0.2">
      <c r="A167" s="320" t="s">
        <v>1455</v>
      </c>
      <c r="B167" s="320" t="s">
        <v>1</v>
      </c>
      <c r="C167" s="320" t="s">
        <v>1446</v>
      </c>
      <c r="D167" s="320" t="s">
        <v>1454</v>
      </c>
      <c r="E167" s="325">
        <v>40298</v>
      </c>
      <c r="F167" s="326">
        <v>40269</v>
      </c>
      <c r="G167" s="320">
        <v>2</v>
      </c>
      <c r="H167" s="320">
        <v>918552</v>
      </c>
      <c r="I167" s="323">
        <v>8.84</v>
      </c>
      <c r="J167" s="323">
        <v>8.1300000000000008</v>
      </c>
      <c r="K167" s="323">
        <v>0.71</v>
      </c>
    </row>
    <row r="168" spans="1:11" hidden="1" x14ac:dyDescent="0.2">
      <c r="A168" s="320" t="s">
        <v>1455</v>
      </c>
      <c r="B168" s="320" t="s">
        <v>1</v>
      </c>
      <c r="C168" s="320" t="s">
        <v>1446</v>
      </c>
      <c r="D168" s="320" t="s">
        <v>1452</v>
      </c>
      <c r="E168" s="325">
        <v>40298</v>
      </c>
      <c r="F168" s="326">
        <v>40269</v>
      </c>
      <c r="G168" s="320">
        <v>2</v>
      </c>
      <c r="H168" s="320">
        <v>918554</v>
      </c>
      <c r="I168" s="323">
        <v>10.49</v>
      </c>
      <c r="J168" s="323">
        <v>8.15</v>
      </c>
      <c r="K168" s="323">
        <v>2.34</v>
      </c>
    </row>
    <row r="169" spans="1:11" x14ac:dyDescent="0.2">
      <c r="A169" s="320" t="s">
        <v>1450</v>
      </c>
      <c r="B169" s="320" t="s">
        <v>1</v>
      </c>
      <c r="C169" s="320" t="s">
        <v>1446</v>
      </c>
      <c r="D169" s="320" t="s">
        <v>1447</v>
      </c>
      <c r="E169" s="325">
        <v>40298</v>
      </c>
      <c r="F169" s="326">
        <v>40269</v>
      </c>
      <c r="G169" s="320">
        <v>1</v>
      </c>
      <c r="H169" s="320">
        <v>881251</v>
      </c>
      <c r="I169" s="323">
        <v>29.67</v>
      </c>
      <c r="J169" s="323">
        <v>19.13</v>
      </c>
      <c r="K169" s="323">
        <v>10.54</v>
      </c>
    </row>
    <row r="170" spans="1:11" x14ac:dyDescent="0.2">
      <c r="A170" s="320" t="s">
        <v>1450</v>
      </c>
      <c r="B170" s="320" t="s">
        <v>1</v>
      </c>
      <c r="C170" s="320" t="s">
        <v>1446</v>
      </c>
      <c r="D170" s="320" t="s">
        <v>1447</v>
      </c>
      <c r="E170" s="325">
        <v>40301</v>
      </c>
      <c r="F170" s="326">
        <v>40299</v>
      </c>
      <c r="G170" s="320">
        <v>1</v>
      </c>
      <c r="H170" s="320">
        <v>881680</v>
      </c>
      <c r="I170" s="323">
        <v>32.57</v>
      </c>
      <c r="J170" s="323">
        <v>19.25</v>
      </c>
      <c r="K170" s="323">
        <v>13.32</v>
      </c>
    </row>
    <row r="171" spans="1:11" x14ac:dyDescent="0.2">
      <c r="A171" s="320" t="s">
        <v>1448</v>
      </c>
      <c r="B171" s="320" t="s">
        <v>1</v>
      </c>
      <c r="C171" s="320" t="s">
        <v>1446</v>
      </c>
      <c r="D171" s="320" t="s">
        <v>1447</v>
      </c>
      <c r="E171" s="325">
        <v>40302</v>
      </c>
      <c r="F171" s="326">
        <v>40299</v>
      </c>
      <c r="G171" s="320">
        <v>1</v>
      </c>
      <c r="H171" s="320">
        <v>881940</v>
      </c>
      <c r="I171" s="323">
        <v>15.23</v>
      </c>
      <c r="J171" s="323">
        <v>12.16</v>
      </c>
      <c r="K171" s="323">
        <v>3.07</v>
      </c>
    </row>
    <row r="172" spans="1:11" x14ac:dyDescent="0.2">
      <c r="A172" s="320" t="s">
        <v>1450</v>
      </c>
      <c r="B172" s="320" t="s">
        <v>1</v>
      </c>
      <c r="C172" s="320" t="s">
        <v>1446</v>
      </c>
      <c r="D172" s="320" t="s">
        <v>1447</v>
      </c>
      <c r="E172" s="325">
        <v>40302</v>
      </c>
      <c r="F172" s="326">
        <v>40299</v>
      </c>
      <c r="G172" s="320">
        <v>1</v>
      </c>
      <c r="H172" s="320">
        <v>881882</v>
      </c>
      <c r="I172" s="323">
        <v>30.09</v>
      </c>
      <c r="J172" s="323">
        <v>19.16</v>
      </c>
      <c r="K172" s="323">
        <v>10.93</v>
      </c>
    </row>
    <row r="173" spans="1:11" x14ac:dyDescent="0.2">
      <c r="A173" s="320" t="s">
        <v>1450</v>
      </c>
      <c r="B173" s="320" t="s">
        <v>1</v>
      </c>
      <c r="C173" s="320" t="s">
        <v>1446</v>
      </c>
      <c r="D173" s="320" t="s">
        <v>1447</v>
      </c>
      <c r="E173" s="325">
        <v>40303</v>
      </c>
      <c r="F173" s="326">
        <v>40299</v>
      </c>
      <c r="G173" s="320">
        <v>1</v>
      </c>
      <c r="H173" s="320">
        <v>882073</v>
      </c>
      <c r="I173" s="323">
        <v>32.28</v>
      </c>
      <c r="J173" s="323">
        <v>19.37</v>
      </c>
      <c r="K173" s="323">
        <v>12.91</v>
      </c>
    </row>
    <row r="174" spans="1:11" x14ac:dyDescent="0.2">
      <c r="A174" s="320" t="s">
        <v>1450</v>
      </c>
      <c r="B174" s="320" t="s">
        <v>1</v>
      </c>
      <c r="C174" s="320" t="s">
        <v>1446</v>
      </c>
      <c r="D174" s="320" t="s">
        <v>1447</v>
      </c>
      <c r="E174" s="325">
        <v>40304</v>
      </c>
      <c r="F174" s="326">
        <v>40299</v>
      </c>
      <c r="G174" s="320">
        <v>1</v>
      </c>
      <c r="H174" s="320">
        <v>882327</v>
      </c>
      <c r="I174" s="323">
        <v>31.01</v>
      </c>
      <c r="J174" s="323">
        <v>19.329999999999998</v>
      </c>
      <c r="K174" s="323">
        <v>11.68</v>
      </c>
    </row>
    <row r="175" spans="1:11" x14ac:dyDescent="0.2">
      <c r="A175" s="320" t="s">
        <v>1450</v>
      </c>
      <c r="B175" s="320" t="s">
        <v>1</v>
      </c>
      <c r="C175" s="320" t="s">
        <v>1446</v>
      </c>
      <c r="D175" s="320" t="s">
        <v>1447</v>
      </c>
      <c r="E175" s="325">
        <v>40305</v>
      </c>
      <c r="F175" s="326">
        <v>40299</v>
      </c>
      <c r="G175" s="320">
        <v>1</v>
      </c>
      <c r="H175" s="320">
        <v>882524</v>
      </c>
      <c r="I175" s="323">
        <v>28.56</v>
      </c>
      <c r="J175" s="323">
        <v>19.05</v>
      </c>
      <c r="K175" s="323">
        <v>9.51</v>
      </c>
    </row>
    <row r="176" spans="1:11" x14ac:dyDescent="0.2">
      <c r="A176" s="320"/>
      <c r="B176" s="320" t="s">
        <v>1</v>
      </c>
      <c r="C176" s="320" t="s">
        <v>1446</v>
      </c>
      <c r="D176" s="320" t="s">
        <v>1447</v>
      </c>
      <c r="E176" s="325">
        <v>40308</v>
      </c>
      <c r="F176" s="326">
        <v>40299</v>
      </c>
      <c r="G176" s="320">
        <v>1</v>
      </c>
      <c r="H176" s="320">
        <v>883152</v>
      </c>
      <c r="I176" s="323">
        <v>8.36</v>
      </c>
      <c r="J176" s="323">
        <v>7.44</v>
      </c>
      <c r="K176" s="323">
        <v>0.92</v>
      </c>
    </row>
    <row r="177" spans="1:11" x14ac:dyDescent="0.2">
      <c r="A177" s="320" t="s">
        <v>1450</v>
      </c>
      <c r="B177" s="320" t="s">
        <v>1</v>
      </c>
      <c r="C177" s="320" t="s">
        <v>1446</v>
      </c>
      <c r="D177" s="320" t="s">
        <v>1447</v>
      </c>
      <c r="E177" s="325">
        <v>40308</v>
      </c>
      <c r="F177" s="326">
        <v>40299</v>
      </c>
      <c r="G177" s="320">
        <v>1</v>
      </c>
      <c r="H177" s="320">
        <v>883086</v>
      </c>
      <c r="I177" s="323">
        <v>31.48</v>
      </c>
      <c r="J177" s="323">
        <v>19.149999999999999</v>
      </c>
      <c r="K177" s="323">
        <v>12.33</v>
      </c>
    </row>
    <row r="178" spans="1:11" x14ac:dyDescent="0.2">
      <c r="A178" s="320" t="s">
        <v>1450</v>
      </c>
      <c r="B178" s="320" t="s">
        <v>1</v>
      </c>
      <c r="C178" s="320" t="s">
        <v>1446</v>
      </c>
      <c r="D178" s="320" t="s">
        <v>1447</v>
      </c>
      <c r="E178" s="325">
        <v>40309</v>
      </c>
      <c r="F178" s="326">
        <v>40299</v>
      </c>
      <c r="G178" s="320">
        <v>1</v>
      </c>
      <c r="H178" s="320">
        <v>883243</v>
      </c>
      <c r="I178" s="323">
        <v>28.39</v>
      </c>
      <c r="J178" s="323">
        <v>19.149999999999999</v>
      </c>
      <c r="K178" s="323">
        <v>9.24</v>
      </c>
    </row>
    <row r="179" spans="1:11" x14ac:dyDescent="0.2">
      <c r="A179" s="320" t="s">
        <v>1456</v>
      </c>
      <c r="B179" s="320" t="s">
        <v>1</v>
      </c>
      <c r="C179" s="320" t="s">
        <v>1446</v>
      </c>
      <c r="D179" s="320" t="s">
        <v>1447</v>
      </c>
      <c r="E179" s="325">
        <v>40309</v>
      </c>
      <c r="F179" s="326">
        <v>40299</v>
      </c>
      <c r="G179" s="320">
        <v>1</v>
      </c>
      <c r="H179" s="320">
        <v>883284</v>
      </c>
      <c r="I179" s="323">
        <v>13.9</v>
      </c>
      <c r="J179" s="323">
        <v>10.98</v>
      </c>
      <c r="K179" s="323">
        <v>2.92</v>
      </c>
    </row>
    <row r="180" spans="1:11" x14ac:dyDescent="0.2">
      <c r="A180" s="320" t="s">
        <v>1450</v>
      </c>
      <c r="B180" s="320" t="s">
        <v>1</v>
      </c>
      <c r="C180" s="320" t="s">
        <v>1446</v>
      </c>
      <c r="D180" s="320" t="s">
        <v>1447</v>
      </c>
      <c r="E180" s="325">
        <v>40310</v>
      </c>
      <c r="F180" s="326">
        <v>40299</v>
      </c>
      <c r="G180" s="320">
        <v>1</v>
      </c>
      <c r="H180" s="320">
        <v>883413</v>
      </c>
      <c r="I180" s="323">
        <v>30.83</v>
      </c>
      <c r="J180" s="323">
        <v>19.23</v>
      </c>
      <c r="K180" s="323">
        <v>11.6</v>
      </c>
    </row>
    <row r="181" spans="1:11" x14ac:dyDescent="0.2">
      <c r="A181" s="320" t="s">
        <v>1450</v>
      </c>
      <c r="B181" s="320" t="s">
        <v>1</v>
      </c>
      <c r="C181" s="320" t="s">
        <v>1446</v>
      </c>
      <c r="D181" s="320" t="s">
        <v>1447</v>
      </c>
      <c r="E181" s="325">
        <v>40311</v>
      </c>
      <c r="F181" s="326">
        <v>40299</v>
      </c>
      <c r="G181" s="320">
        <v>1</v>
      </c>
      <c r="H181" s="320">
        <v>883612</v>
      </c>
      <c r="I181" s="323">
        <v>29.06</v>
      </c>
      <c r="J181" s="323">
        <v>19.09</v>
      </c>
      <c r="K181" s="323">
        <v>9.9700000000000006</v>
      </c>
    </row>
    <row r="182" spans="1:11" x14ac:dyDescent="0.2">
      <c r="A182" s="320" t="s">
        <v>1450</v>
      </c>
      <c r="B182" s="320" t="s">
        <v>1</v>
      </c>
      <c r="C182" s="320" t="s">
        <v>1446</v>
      </c>
      <c r="D182" s="320" t="s">
        <v>1447</v>
      </c>
      <c r="E182" s="325">
        <v>40312</v>
      </c>
      <c r="F182" s="326">
        <v>40299</v>
      </c>
      <c r="G182" s="320">
        <v>1</v>
      </c>
      <c r="H182" s="320">
        <v>883877</v>
      </c>
      <c r="I182" s="323">
        <v>27.6</v>
      </c>
      <c r="J182" s="323">
        <v>19.21</v>
      </c>
      <c r="K182" s="323">
        <v>8.39</v>
      </c>
    </row>
    <row r="183" spans="1:11" hidden="1" x14ac:dyDescent="0.2">
      <c r="A183" s="320"/>
      <c r="B183" s="320" t="s">
        <v>1</v>
      </c>
      <c r="C183" s="320" t="s">
        <v>1446</v>
      </c>
      <c r="D183" s="320" t="s">
        <v>1449</v>
      </c>
      <c r="E183" s="325">
        <v>40315</v>
      </c>
      <c r="F183" s="326">
        <v>40299</v>
      </c>
      <c r="G183" s="320">
        <v>1</v>
      </c>
      <c r="H183" s="320">
        <v>884474</v>
      </c>
      <c r="I183" s="323">
        <v>0</v>
      </c>
      <c r="J183" s="323">
        <v>0</v>
      </c>
      <c r="K183" s="323">
        <v>0</v>
      </c>
    </row>
    <row r="184" spans="1:11" x14ac:dyDescent="0.2">
      <c r="A184" s="320" t="s">
        <v>1445</v>
      </c>
      <c r="B184" s="320" t="s">
        <v>1</v>
      </c>
      <c r="C184" s="320" t="s">
        <v>1446</v>
      </c>
      <c r="D184" s="320" t="s">
        <v>1447</v>
      </c>
      <c r="E184" s="325">
        <v>40315</v>
      </c>
      <c r="F184" s="326">
        <v>40299</v>
      </c>
      <c r="G184" s="320">
        <v>1</v>
      </c>
      <c r="H184" s="320">
        <v>884333</v>
      </c>
      <c r="I184" s="323">
        <v>31.92</v>
      </c>
      <c r="J184" s="323">
        <v>19.29</v>
      </c>
      <c r="K184" s="323">
        <v>12.63</v>
      </c>
    </row>
    <row r="185" spans="1:11" x14ac:dyDescent="0.2">
      <c r="A185" s="320" t="s">
        <v>1445</v>
      </c>
      <c r="B185" s="320" t="s">
        <v>1</v>
      </c>
      <c r="C185" s="320" t="s">
        <v>1446</v>
      </c>
      <c r="D185" s="320" t="s">
        <v>1447</v>
      </c>
      <c r="E185" s="325">
        <v>40316</v>
      </c>
      <c r="F185" s="326">
        <v>40299</v>
      </c>
      <c r="G185" s="320">
        <v>1</v>
      </c>
      <c r="H185" s="320">
        <v>884613</v>
      </c>
      <c r="I185" s="323">
        <v>31.92</v>
      </c>
      <c r="J185" s="323">
        <v>19.29</v>
      </c>
      <c r="K185" s="323">
        <v>12.63</v>
      </c>
    </row>
    <row r="186" spans="1:11" x14ac:dyDescent="0.2">
      <c r="A186" s="320" t="s">
        <v>1453</v>
      </c>
      <c r="B186" s="320" t="s">
        <v>1</v>
      </c>
      <c r="C186" s="320" t="s">
        <v>1446</v>
      </c>
      <c r="D186" s="320" t="s">
        <v>1447</v>
      </c>
      <c r="E186" s="325">
        <v>40316</v>
      </c>
      <c r="F186" s="326">
        <v>40299</v>
      </c>
      <c r="G186" s="320">
        <v>1</v>
      </c>
      <c r="H186" s="320">
        <v>884550</v>
      </c>
      <c r="I186" s="323">
        <v>13.9</v>
      </c>
      <c r="J186" s="323">
        <v>10.98</v>
      </c>
      <c r="K186" s="323">
        <v>2.92</v>
      </c>
    </row>
    <row r="187" spans="1:11" x14ac:dyDescent="0.2">
      <c r="A187" s="320" t="s">
        <v>1445</v>
      </c>
      <c r="B187" s="320" t="s">
        <v>1</v>
      </c>
      <c r="C187" s="320" t="s">
        <v>1446</v>
      </c>
      <c r="D187" s="320" t="s">
        <v>1447</v>
      </c>
      <c r="E187" s="325">
        <v>40317</v>
      </c>
      <c r="F187" s="326">
        <v>40299</v>
      </c>
      <c r="G187" s="320">
        <v>1</v>
      </c>
      <c r="H187" s="320">
        <v>884742</v>
      </c>
      <c r="I187" s="323">
        <v>31.38</v>
      </c>
      <c r="J187" s="323">
        <v>19.16</v>
      </c>
      <c r="K187" s="323">
        <v>12.22</v>
      </c>
    </row>
    <row r="188" spans="1:11" x14ac:dyDescent="0.2">
      <c r="A188" s="320" t="s">
        <v>1445</v>
      </c>
      <c r="B188" s="320" t="s">
        <v>1</v>
      </c>
      <c r="C188" s="320" t="s">
        <v>1446</v>
      </c>
      <c r="D188" s="320" t="s">
        <v>1447</v>
      </c>
      <c r="E188" s="325">
        <v>40318</v>
      </c>
      <c r="F188" s="326">
        <v>40299</v>
      </c>
      <c r="G188" s="320">
        <v>1</v>
      </c>
      <c r="H188" s="320">
        <v>884991</v>
      </c>
      <c r="I188" s="323">
        <v>29.59</v>
      </c>
      <c r="J188" s="323">
        <v>19.21</v>
      </c>
      <c r="K188" s="323">
        <v>10.38</v>
      </c>
    </row>
    <row r="189" spans="1:11" x14ac:dyDescent="0.2">
      <c r="A189" s="320"/>
      <c r="B189" s="320" t="s">
        <v>1</v>
      </c>
      <c r="C189" s="320" t="s">
        <v>1446</v>
      </c>
      <c r="D189" s="320" t="s">
        <v>1447</v>
      </c>
      <c r="E189" s="325">
        <v>40319</v>
      </c>
      <c r="F189" s="326">
        <v>40299</v>
      </c>
      <c r="G189" s="320">
        <v>1</v>
      </c>
      <c r="H189" s="320">
        <v>885373</v>
      </c>
      <c r="I189" s="323">
        <v>6.05</v>
      </c>
      <c r="J189" s="323">
        <v>5.61</v>
      </c>
      <c r="K189" s="323">
        <v>0.44</v>
      </c>
    </row>
    <row r="190" spans="1:11" x14ac:dyDescent="0.2">
      <c r="A190" s="320" t="s">
        <v>1445</v>
      </c>
      <c r="B190" s="320" t="s">
        <v>1</v>
      </c>
      <c r="C190" s="320" t="s">
        <v>1446</v>
      </c>
      <c r="D190" s="320" t="s">
        <v>1447</v>
      </c>
      <c r="E190" s="325">
        <v>40319</v>
      </c>
      <c r="F190" s="326">
        <v>40299</v>
      </c>
      <c r="G190" s="320">
        <v>1</v>
      </c>
      <c r="H190" s="320">
        <v>885282</v>
      </c>
      <c r="I190" s="323">
        <v>28.86</v>
      </c>
      <c r="J190" s="323">
        <v>19.12</v>
      </c>
      <c r="K190" s="323">
        <v>9.74</v>
      </c>
    </row>
    <row r="191" spans="1:11" x14ac:dyDescent="0.2">
      <c r="A191" s="320" t="s">
        <v>1445</v>
      </c>
      <c r="B191" s="320" t="s">
        <v>1</v>
      </c>
      <c r="C191" s="320" t="s">
        <v>1446</v>
      </c>
      <c r="D191" s="320" t="s">
        <v>1447</v>
      </c>
      <c r="E191" s="325">
        <v>40322</v>
      </c>
      <c r="F191" s="326">
        <v>40299</v>
      </c>
      <c r="G191" s="320">
        <v>1</v>
      </c>
      <c r="H191" s="320">
        <v>885716</v>
      </c>
      <c r="I191" s="323">
        <v>30.84</v>
      </c>
      <c r="J191" s="323">
        <v>19.21</v>
      </c>
      <c r="K191" s="323">
        <v>11.63</v>
      </c>
    </row>
    <row r="192" spans="1:11" x14ac:dyDescent="0.2">
      <c r="A192" s="320" t="s">
        <v>1448</v>
      </c>
      <c r="B192" s="320" t="s">
        <v>1</v>
      </c>
      <c r="C192" s="320" t="s">
        <v>1446</v>
      </c>
      <c r="D192" s="320" t="s">
        <v>1447</v>
      </c>
      <c r="E192" s="325">
        <v>40323</v>
      </c>
      <c r="F192" s="326">
        <v>40299</v>
      </c>
      <c r="G192" s="320">
        <v>1</v>
      </c>
      <c r="H192" s="320">
        <v>885981</v>
      </c>
      <c r="I192" s="323">
        <v>14.85</v>
      </c>
      <c r="J192" s="323">
        <v>12.06</v>
      </c>
      <c r="K192" s="323">
        <v>2.79</v>
      </c>
    </row>
    <row r="193" spans="1:11" x14ac:dyDescent="0.2">
      <c r="A193" s="320" t="s">
        <v>1445</v>
      </c>
      <c r="B193" s="320" t="s">
        <v>1</v>
      </c>
      <c r="C193" s="320" t="s">
        <v>1446</v>
      </c>
      <c r="D193" s="320" t="s">
        <v>1447</v>
      </c>
      <c r="E193" s="325">
        <v>40323</v>
      </c>
      <c r="F193" s="326">
        <v>40299</v>
      </c>
      <c r="G193" s="320">
        <v>1</v>
      </c>
      <c r="H193" s="320">
        <v>885943</v>
      </c>
      <c r="I193" s="323">
        <v>29.46</v>
      </c>
      <c r="J193" s="323">
        <v>19.190000000000001</v>
      </c>
      <c r="K193" s="323">
        <v>10.27</v>
      </c>
    </row>
    <row r="194" spans="1:11" x14ac:dyDescent="0.2">
      <c r="A194" s="320" t="s">
        <v>1445</v>
      </c>
      <c r="B194" s="320" t="s">
        <v>1</v>
      </c>
      <c r="C194" s="320" t="s">
        <v>1446</v>
      </c>
      <c r="D194" s="320" t="s">
        <v>1447</v>
      </c>
      <c r="E194" s="325">
        <v>40324</v>
      </c>
      <c r="F194" s="326">
        <v>40299</v>
      </c>
      <c r="G194" s="320">
        <v>1</v>
      </c>
      <c r="H194" s="320">
        <v>886146</v>
      </c>
      <c r="I194" s="323">
        <v>31.54</v>
      </c>
      <c r="J194" s="323">
        <v>19.260000000000002</v>
      </c>
      <c r="K194" s="323">
        <v>12.28</v>
      </c>
    </row>
    <row r="195" spans="1:11" x14ac:dyDescent="0.2">
      <c r="A195" s="320" t="s">
        <v>1445</v>
      </c>
      <c r="B195" s="320" t="s">
        <v>1</v>
      </c>
      <c r="C195" s="320" t="s">
        <v>1446</v>
      </c>
      <c r="D195" s="320" t="s">
        <v>1447</v>
      </c>
      <c r="E195" s="325">
        <v>40325</v>
      </c>
      <c r="F195" s="326">
        <v>40299</v>
      </c>
      <c r="G195" s="320">
        <v>1</v>
      </c>
      <c r="H195" s="320">
        <v>886375</v>
      </c>
      <c r="I195" s="323">
        <v>27.46</v>
      </c>
      <c r="J195" s="323">
        <v>19.09</v>
      </c>
      <c r="K195" s="323">
        <v>8.3699999999999992</v>
      </c>
    </row>
    <row r="196" spans="1:11" x14ac:dyDescent="0.2">
      <c r="A196" s="320" t="s">
        <v>1445</v>
      </c>
      <c r="B196" s="320" t="s">
        <v>1</v>
      </c>
      <c r="C196" s="320" t="s">
        <v>1446</v>
      </c>
      <c r="D196" s="320" t="s">
        <v>1447</v>
      </c>
      <c r="E196" s="325">
        <v>40326</v>
      </c>
      <c r="F196" s="326">
        <v>40299</v>
      </c>
      <c r="G196" s="320">
        <v>1</v>
      </c>
      <c r="H196" s="320">
        <v>886679</v>
      </c>
      <c r="I196" s="323">
        <v>28.23</v>
      </c>
      <c r="J196" s="323">
        <v>19.14</v>
      </c>
      <c r="K196" s="323">
        <v>9.09</v>
      </c>
    </row>
    <row r="197" spans="1:11" x14ac:dyDescent="0.2">
      <c r="A197" s="320" t="s">
        <v>1445</v>
      </c>
      <c r="B197" s="320" t="s">
        <v>1</v>
      </c>
      <c r="C197" s="320" t="s">
        <v>1446</v>
      </c>
      <c r="D197" s="320" t="s">
        <v>1447</v>
      </c>
      <c r="E197" s="325">
        <v>40330</v>
      </c>
      <c r="F197" s="326">
        <v>40330</v>
      </c>
      <c r="G197" s="320">
        <v>1</v>
      </c>
      <c r="H197" s="320">
        <v>887160</v>
      </c>
      <c r="I197" s="323">
        <v>34.18</v>
      </c>
      <c r="J197" s="323">
        <v>19.53</v>
      </c>
      <c r="K197" s="323">
        <v>14.65</v>
      </c>
    </row>
    <row r="198" spans="1:11" x14ac:dyDescent="0.2">
      <c r="A198" s="320" t="s">
        <v>1445</v>
      </c>
      <c r="B198" s="320" t="s">
        <v>1</v>
      </c>
      <c r="C198" s="320" t="s">
        <v>1446</v>
      </c>
      <c r="D198" s="320" t="s">
        <v>1447</v>
      </c>
      <c r="E198" s="325">
        <v>40330</v>
      </c>
      <c r="F198" s="326">
        <v>40330</v>
      </c>
      <c r="G198" s="320">
        <v>1</v>
      </c>
      <c r="H198" s="320">
        <v>887280</v>
      </c>
      <c r="I198" s="323">
        <v>29.38</v>
      </c>
      <c r="J198" s="323">
        <v>19.18</v>
      </c>
      <c r="K198" s="323">
        <v>10.199999999999999</v>
      </c>
    </row>
    <row r="199" spans="1:11" x14ac:dyDescent="0.2">
      <c r="A199" s="320" t="s">
        <v>1456</v>
      </c>
      <c r="B199" s="320" t="s">
        <v>1</v>
      </c>
      <c r="C199" s="320" t="s">
        <v>1446</v>
      </c>
      <c r="D199" s="320" t="s">
        <v>1447</v>
      </c>
      <c r="E199" s="325">
        <v>40330</v>
      </c>
      <c r="F199" s="326">
        <v>40330</v>
      </c>
      <c r="G199" s="320">
        <v>1</v>
      </c>
      <c r="H199" s="320">
        <v>887270</v>
      </c>
      <c r="I199" s="323">
        <v>14.7</v>
      </c>
      <c r="J199" s="323">
        <v>10.99</v>
      </c>
      <c r="K199" s="323">
        <v>3.71</v>
      </c>
    </row>
    <row r="200" spans="1:11" x14ac:dyDescent="0.2">
      <c r="A200" s="320" t="s">
        <v>1445</v>
      </c>
      <c r="B200" s="320" t="s">
        <v>1</v>
      </c>
      <c r="C200" s="320" t="s">
        <v>1446</v>
      </c>
      <c r="D200" s="320" t="s">
        <v>1447</v>
      </c>
      <c r="E200" s="325">
        <v>40331</v>
      </c>
      <c r="F200" s="326">
        <v>40330</v>
      </c>
      <c r="G200" s="320">
        <v>1</v>
      </c>
      <c r="H200" s="320">
        <v>887471</v>
      </c>
      <c r="I200" s="323">
        <v>30.51</v>
      </c>
      <c r="J200" s="323">
        <v>19.21</v>
      </c>
      <c r="K200" s="323">
        <v>11.3</v>
      </c>
    </row>
    <row r="201" spans="1:11" x14ac:dyDescent="0.2">
      <c r="A201" s="320" t="s">
        <v>1445</v>
      </c>
      <c r="B201" s="320" t="s">
        <v>1</v>
      </c>
      <c r="C201" s="320" t="s">
        <v>1446</v>
      </c>
      <c r="D201" s="320" t="s">
        <v>1447</v>
      </c>
      <c r="E201" s="325">
        <v>40332</v>
      </c>
      <c r="F201" s="326">
        <v>40330</v>
      </c>
      <c r="G201" s="320">
        <v>1</v>
      </c>
      <c r="H201" s="320">
        <v>887742</v>
      </c>
      <c r="I201" s="323">
        <v>28.52</v>
      </c>
      <c r="J201" s="323">
        <v>19.260000000000002</v>
      </c>
      <c r="K201" s="323">
        <v>9.26</v>
      </c>
    </row>
    <row r="202" spans="1:11" x14ac:dyDescent="0.2">
      <c r="A202" s="320" t="s">
        <v>1445</v>
      </c>
      <c r="B202" s="320" t="s">
        <v>1</v>
      </c>
      <c r="C202" s="320" t="s">
        <v>1446</v>
      </c>
      <c r="D202" s="320" t="s">
        <v>1447</v>
      </c>
      <c r="E202" s="325">
        <v>40333</v>
      </c>
      <c r="F202" s="326">
        <v>40330</v>
      </c>
      <c r="G202" s="320">
        <v>1</v>
      </c>
      <c r="H202" s="320">
        <v>888009</v>
      </c>
      <c r="I202" s="323">
        <v>28.37</v>
      </c>
      <c r="J202" s="323">
        <v>19.12</v>
      </c>
      <c r="K202" s="323">
        <v>9.25</v>
      </c>
    </row>
    <row r="203" spans="1:11" x14ac:dyDescent="0.2">
      <c r="A203" s="320" t="s">
        <v>1450</v>
      </c>
      <c r="B203" s="320" t="s">
        <v>1</v>
      </c>
      <c r="C203" s="320" t="s">
        <v>1446</v>
      </c>
      <c r="D203" s="320" t="s">
        <v>1447</v>
      </c>
      <c r="E203" s="325">
        <v>40336</v>
      </c>
      <c r="F203" s="326">
        <v>40330</v>
      </c>
      <c r="G203" s="320">
        <v>1</v>
      </c>
      <c r="H203" s="320">
        <v>888418</v>
      </c>
      <c r="I203" s="323">
        <v>32.119999999999997</v>
      </c>
      <c r="J203" s="323">
        <v>19.21</v>
      </c>
      <c r="K203" s="323">
        <v>12.91</v>
      </c>
    </row>
    <row r="204" spans="1:11" x14ac:dyDescent="0.2">
      <c r="A204" s="320" t="s">
        <v>1450</v>
      </c>
      <c r="B204" s="320" t="s">
        <v>1</v>
      </c>
      <c r="C204" s="320" t="s">
        <v>1446</v>
      </c>
      <c r="D204" s="320" t="s">
        <v>1447</v>
      </c>
      <c r="E204" s="325">
        <v>40337</v>
      </c>
      <c r="F204" s="326">
        <v>40330</v>
      </c>
      <c r="G204" s="320">
        <v>1</v>
      </c>
      <c r="H204" s="320">
        <v>888657</v>
      </c>
      <c r="I204" s="323">
        <v>28.99</v>
      </c>
      <c r="J204" s="323">
        <v>19.07</v>
      </c>
      <c r="K204" s="323">
        <v>9.92</v>
      </c>
    </row>
    <row r="205" spans="1:11" x14ac:dyDescent="0.2">
      <c r="A205" s="320" t="s">
        <v>1450</v>
      </c>
      <c r="B205" s="320" t="s">
        <v>1</v>
      </c>
      <c r="C205" s="320" t="s">
        <v>1446</v>
      </c>
      <c r="D205" s="320" t="s">
        <v>1447</v>
      </c>
      <c r="E205" s="325">
        <v>40338</v>
      </c>
      <c r="F205" s="326">
        <v>40330</v>
      </c>
      <c r="G205" s="320">
        <v>1</v>
      </c>
      <c r="H205" s="320">
        <v>888897</v>
      </c>
      <c r="I205" s="323">
        <v>30.97</v>
      </c>
      <c r="J205" s="323">
        <v>19.07</v>
      </c>
      <c r="K205" s="323">
        <v>11.9</v>
      </c>
    </row>
    <row r="206" spans="1:11" x14ac:dyDescent="0.2">
      <c r="A206" s="320" t="s">
        <v>1450</v>
      </c>
      <c r="B206" s="320" t="s">
        <v>1</v>
      </c>
      <c r="C206" s="320" t="s">
        <v>1446</v>
      </c>
      <c r="D206" s="320" t="s">
        <v>1447</v>
      </c>
      <c r="E206" s="325">
        <v>40339</v>
      </c>
      <c r="F206" s="326">
        <v>40330</v>
      </c>
      <c r="G206" s="320">
        <v>1</v>
      </c>
      <c r="H206" s="320">
        <v>889106</v>
      </c>
      <c r="I206" s="323">
        <v>28.42</v>
      </c>
      <c r="J206" s="323">
        <v>19.239999999999998</v>
      </c>
      <c r="K206" s="323">
        <v>9.18</v>
      </c>
    </row>
    <row r="207" spans="1:11" x14ac:dyDescent="0.2">
      <c r="A207" s="320" t="s">
        <v>1450</v>
      </c>
      <c r="B207" s="320" t="s">
        <v>1</v>
      </c>
      <c r="C207" s="320" t="s">
        <v>1446</v>
      </c>
      <c r="D207" s="320" t="s">
        <v>1447</v>
      </c>
      <c r="E207" s="325">
        <v>40340</v>
      </c>
      <c r="F207" s="326">
        <v>40330</v>
      </c>
      <c r="G207" s="320">
        <v>1</v>
      </c>
      <c r="H207" s="320">
        <v>889376</v>
      </c>
      <c r="I207" s="323">
        <v>29.45</v>
      </c>
      <c r="J207" s="323">
        <v>19.100000000000001</v>
      </c>
      <c r="K207" s="323">
        <v>10.35</v>
      </c>
    </row>
    <row r="208" spans="1:11" x14ac:dyDescent="0.2">
      <c r="A208" s="320" t="s">
        <v>1450</v>
      </c>
      <c r="B208" s="320" t="s">
        <v>1</v>
      </c>
      <c r="C208" s="320" t="s">
        <v>1446</v>
      </c>
      <c r="D208" s="320" t="s">
        <v>1447</v>
      </c>
      <c r="E208" s="325">
        <v>40343</v>
      </c>
      <c r="F208" s="326">
        <v>40330</v>
      </c>
      <c r="G208" s="320">
        <v>1</v>
      </c>
      <c r="H208" s="320">
        <v>889825</v>
      </c>
      <c r="I208" s="323">
        <v>31.41</v>
      </c>
      <c r="J208" s="323">
        <v>19.190000000000001</v>
      </c>
      <c r="K208" s="323">
        <v>12.22</v>
      </c>
    </row>
    <row r="209" spans="1:11" x14ac:dyDescent="0.2">
      <c r="A209" s="320" t="s">
        <v>1448</v>
      </c>
      <c r="B209" s="320" t="s">
        <v>1</v>
      </c>
      <c r="C209" s="320" t="s">
        <v>1446</v>
      </c>
      <c r="D209" s="320" t="s">
        <v>1447</v>
      </c>
      <c r="E209" s="325">
        <v>40344</v>
      </c>
      <c r="F209" s="326">
        <v>40330</v>
      </c>
      <c r="G209" s="320">
        <v>1</v>
      </c>
      <c r="H209" s="320">
        <v>890092</v>
      </c>
      <c r="I209" s="323">
        <v>15.54</v>
      </c>
      <c r="J209" s="323">
        <v>12.04</v>
      </c>
      <c r="K209" s="323">
        <v>3.5</v>
      </c>
    </row>
    <row r="210" spans="1:11" x14ac:dyDescent="0.2">
      <c r="A210" s="320" t="s">
        <v>1450</v>
      </c>
      <c r="B210" s="320" t="s">
        <v>1</v>
      </c>
      <c r="C210" s="320" t="s">
        <v>1446</v>
      </c>
      <c r="D210" s="320" t="s">
        <v>1447</v>
      </c>
      <c r="E210" s="325">
        <v>40344</v>
      </c>
      <c r="F210" s="326">
        <v>40330</v>
      </c>
      <c r="G210" s="320">
        <v>1</v>
      </c>
      <c r="H210" s="320">
        <v>890055</v>
      </c>
      <c r="I210" s="323">
        <v>30.49</v>
      </c>
      <c r="J210" s="323">
        <v>19.27</v>
      </c>
      <c r="K210" s="323">
        <v>11.22</v>
      </c>
    </row>
    <row r="211" spans="1:11" hidden="1" x14ac:dyDescent="0.2">
      <c r="A211" s="320"/>
      <c r="B211" s="320" t="s">
        <v>1</v>
      </c>
      <c r="C211" s="320" t="s">
        <v>1446</v>
      </c>
      <c r="D211" s="320" t="s">
        <v>1449</v>
      </c>
      <c r="E211" s="325">
        <v>40345</v>
      </c>
      <c r="F211" s="326">
        <v>40330</v>
      </c>
      <c r="G211" s="320">
        <v>1</v>
      </c>
      <c r="H211" s="320">
        <v>890233</v>
      </c>
      <c r="I211" s="323">
        <v>0</v>
      </c>
      <c r="J211" s="323">
        <v>0</v>
      </c>
      <c r="K211" s="323">
        <v>0</v>
      </c>
    </row>
    <row r="212" spans="1:11" x14ac:dyDescent="0.2">
      <c r="A212" s="320" t="s">
        <v>1450</v>
      </c>
      <c r="B212" s="320" t="s">
        <v>1</v>
      </c>
      <c r="C212" s="320" t="s">
        <v>1446</v>
      </c>
      <c r="D212" s="320" t="s">
        <v>1447</v>
      </c>
      <c r="E212" s="325">
        <v>40345</v>
      </c>
      <c r="F212" s="326">
        <v>40330</v>
      </c>
      <c r="G212" s="320">
        <v>1</v>
      </c>
      <c r="H212" s="320">
        <v>890334</v>
      </c>
      <c r="I212" s="323">
        <v>33.520000000000003</v>
      </c>
      <c r="J212" s="323">
        <v>19.25</v>
      </c>
      <c r="K212" s="323">
        <v>14.27</v>
      </c>
    </row>
    <row r="213" spans="1:11" x14ac:dyDescent="0.2">
      <c r="A213" s="320" t="s">
        <v>1450</v>
      </c>
      <c r="B213" s="320" t="s">
        <v>1</v>
      </c>
      <c r="C213" s="320" t="s">
        <v>1446</v>
      </c>
      <c r="D213" s="320" t="s">
        <v>1447</v>
      </c>
      <c r="E213" s="325">
        <v>40346</v>
      </c>
      <c r="F213" s="326">
        <v>40330</v>
      </c>
      <c r="G213" s="320">
        <v>1</v>
      </c>
      <c r="H213" s="320">
        <v>890604</v>
      </c>
      <c r="I213" s="323">
        <v>28.34</v>
      </c>
      <c r="J213" s="323">
        <v>19.239999999999998</v>
      </c>
      <c r="K213" s="323">
        <v>9.1</v>
      </c>
    </row>
    <row r="214" spans="1:11" x14ac:dyDescent="0.2">
      <c r="A214" s="320" t="s">
        <v>1450</v>
      </c>
      <c r="B214" s="320" t="s">
        <v>1</v>
      </c>
      <c r="C214" s="320" t="s">
        <v>1446</v>
      </c>
      <c r="D214" s="320" t="s">
        <v>1447</v>
      </c>
      <c r="E214" s="325">
        <v>40347</v>
      </c>
      <c r="F214" s="326">
        <v>40330</v>
      </c>
      <c r="G214" s="320">
        <v>1</v>
      </c>
      <c r="H214" s="320">
        <v>890848</v>
      </c>
      <c r="I214" s="323">
        <v>29.46</v>
      </c>
      <c r="J214" s="323">
        <v>19.29</v>
      </c>
      <c r="K214" s="323">
        <v>10.17</v>
      </c>
    </row>
    <row r="215" spans="1:11" x14ac:dyDescent="0.2">
      <c r="A215" s="320" t="s">
        <v>1450</v>
      </c>
      <c r="B215" s="320" t="s">
        <v>1</v>
      </c>
      <c r="C215" s="320" t="s">
        <v>1446</v>
      </c>
      <c r="D215" s="320" t="s">
        <v>1447</v>
      </c>
      <c r="E215" s="325">
        <v>40350</v>
      </c>
      <c r="F215" s="326">
        <v>40330</v>
      </c>
      <c r="G215" s="320">
        <v>1</v>
      </c>
      <c r="H215" s="320">
        <v>891319</v>
      </c>
      <c r="I215" s="323">
        <v>29.7</v>
      </c>
      <c r="J215" s="323">
        <v>19.309999999999999</v>
      </c>
      <c r="K215" s="323">
        <v>10.39</v>
      </c>
    </row>
    <row r="216" spans="1:11" x14ac:dyDescent="0.2">
      <c r="A216" s="320" t="s">
        <v>1450</v>
      </c>
      <c r="B216" s="320" t="s">
        <v>1</v>
      </c>
      <c r="C216" s="320" t="s">
        <v>1446</v>
      </c>
      <c r="D216" s="320" t="s">
        <v>1447</v>
      </c>
      <c r="E216" s="325">
        <v>40350</v>
      </c>
      <c r="F216" s="326">
        <v>40330</v>
      </c>
      <c r="G216" s="320">
        <v>1</v>
      </c>
      <c r="H216" s="320">
        <v>891378</v>
      </c>
      <c r="I216" s="323">
        <v>20.62</v>
      </c>
      <c r="J216" s="323">
        <v>19.22</v>
      </c>
      <c r="K216" s="323">
        <v>1.4</v>
      </c>
    </row>
    <row r="217" spans="1:11" x14ac:dyDescent="0.2">
      <c r="A217" s="320" t="s">
        <v>1448</v>
      </c>
      <c r="B217" s="320" t="s">
        <v>1</v>
      </c>
      <c r="C217" s="320" t="s">
        <v>1446</v>
      </c>
      <c r="D217" s="320" t="s">
        <v>1447</v>
      </c>
      <c r="E217" s="325">
        <v>40351</v>
      </c>
      <c r="F217" s="326">
        <v>40330</v>
      </c>
      <c r="G217" s="320">
        <v>1</v>
      </c>
      <c r="H217" s="320">
        <v>891633</v>
      </c>
      <c r="I217" s="323">
        <v>15.13</v>
      </c>
      <c r="J217" s="323">
        <v>12.07</v>
      </c>
      <c r="K217" s="323">
        <v>3.06</v>
      </c>
    </row>
    <row r="218" spans="1:11" x14ac:dyDescent="0.2">
      <c r="A218" s="320" t="s">
        <v>1450</v>
      </c>
      <c r="B218" s="320" t="s">
        <v>1</v>
      </c>
      <c r="C218" s="320" t="s">
        <v>1446</v>
      </c>
      <c r="D218" s="320" t="s">
        <v>1447</v>
      </c>
      <c r="E218" s="325">
        <v>40351</v>
      </c>
      <c r="F218" s="326">
        <v>40330</v>
      </c>
      <c r="G218" s="320">
        <v>1</v>
      </c>
      <c r="H218" s="320">
        <v>891593</v>
      </c>
      <c r="I218" s="323">
        <v>29.57</v>
      </c>
      <c r="J218" s="323">
        <v>19.22</v>
      </c>
      <c r="K218" s="323">
        <v>10.35</v>
      </c>
    </row>
    <row r="219" spans="1:11" x14ac:dyDescent="0.2">
      <c r="A219" s="320" t="s">
        <v>1450</v>
      </c>
      <c r="B219" s="320" t="s">
        <v>1</v>
      </c>
      <c r="C219" s="320" t="s">
        <v>1446</v>
      </c>
      <c r="D219" s="320" t="s">
        <v>1447</v>
      </c>
      <c r="E219" s="325">
        <v>40352</v>
      </c>
      <c r="F219" s="326">
        <v>40330</v>
      </c>
      <c r="G219" s="320">
        <v>1</v>
      </c>
      <c r="H219" s="320">
        <v>891852</v>
      </c>
      <c r="I219" s="323">
        <v>30.79</v>
      </c>
      <c r="J219" s="323">
        <v>19.27</v>
      </c>
      <c r="K219" s="323">
        <v>11.52</v>
      </c>
    </row>
    <row r="220" spans="1:11" x14ac:dyDescent="0.2">
      <c r="A220" s="320" t="s">
        <v>1450</v>
      </c>
      <c r="B220" s="320" t="s">
        <v>1</v>
      </c>
      <c r="C220" s="320" t="s">
        <v>1446</v>
      </c>
      <c r="D220" s="320" t="s">
        <v>1447</v>
      </c>
      <c r="E220" s="325">
        <v>40353</v>
      </c>
      <c r="F220" s="326">
        <v>40330</v>
      </c>
      <c r="G220" s="320">
        <v>1</v>
      </c>
      <c r="H220" s="320">
        <v>892092</v>
      </c>
      <c r="I220" s="323">
        <v>30.33</v>
      </c>
      <c r="J220" s="323">
        <v>19.260000000000002</v>
      </c>
      <c r="K220" s="323">
        <v>11.07</v>
      </c>
    </row>
    <row r="221" spans="1:11" x14ac:dyDescent="0.2">
      <c r="A221" s="320" t="s">
        <v>1450</v>
      </c>
      <c r="B221" s="320" t="s">
        <v>1</v>
      </c>
      <c r="C221" s="320" t="s">
        <v>1446</v>
      </c>
      <c r="D221" s="320" t="s">
        <v>1447</v>
      </c>
      <c r="E221" s="325">
        <v>40354</v>
      </c>
      <c r="F221" s="326">
        <v>40330</v>
      </c>
      <c r="G221" s="320">
        <v>1</v>
      </c>
      <c r="H221" s="320">
        <v>892325</v>
      </c>
      <c r="I221" s="323">
        <v>26.77</v>
      </c>
      <c r="J221" s="323">
        <v>19.02</v>
      </c>
      <c r="K221" s="323">
        <v>7.75</v>
      </c>
    </row>
    <row r="222" spans="1:11" x14ac:dyDescent="0.2">
      <c r="A222" s="320" t="s">
        <v>1450</v>
      </c>
      <c r="B222" s="320" t="s">
        <v>1</v>
      </c>
      <c r="C222" s="320" t="s">
        <v>1446</v>
      </c>
      <c r="D222" s="320" t="s">
        <v>1447</v>
      </c>
      <c r="E222" s="325">
        <v>40357</v>
      </c>
      <c r="F222" s="326">
        <v>40330</v>
      </c>
      <c r="G222" s="320">
        <v>1</v>
      </c>
      <c r="H222" s="320">
        <v>892804</v>
      </c>
      <c r="I222" s="323">
        <v>33.65</v>
      </c>
      <c r="J222" s="323">
        <v>19.29</v>
      </c>
      <c r="K222" s="323">
        <v>14.36</v>
      </c>
    </row>
    <row r="223" spans="1:11" x14ac:dyDescent="0.2">
      <c r="A223" s="320" t="s">
        <v>1448</v>
      </c>
      <c r="B223" s="320" t="s">
        <v>1</v>
      </c>
      <c r="C223" s="320" t="s">
        <v>1446</v>
      </c>
      <c r="D223" s="320" t="s">
        <v>1447</v>
      </c>
      <c r="E223" s="325">
        <v>40358</v>
      </c>
      <c r="F223" s="326">
        <v>40330</v>
      </c>
      <c r="G223" s="320">
        <v>1</v>
      </c>
      <c r="H223" s="320">
        <v>893096</v>
      </c>
      <c r="I223" s="323">
        <v>15.6</v>
      </c>
      <c r="J223" s="323">
        <v>12.14</v>
      </c>
      <c r="K223" s="323">
        <v>3.46</v>
      </c>
    </row>
    <row r="224" spans="1:11" x14ac:dyDescent="0.2">
      <c r="A224" s="320" t="s">
        <v>1450</v>
      </c>
      <c r="B224" s="320" t="s">
        <v>1</v>
      </c>
      <c r="C224" s="320" t="s">
        <v>1446</v>
      </c>
      <c r="D224" s="320" t="s">
        <v>1447</v>
      </c>
      <c r="E224" s="325">
        <v>40358</v>
      </c>
      <c r="F224" s="326">
        <v>40330</v>
      </c>
      <c r="G224" s="320">
        <v>1</v>
      </c>
      <c r="H224" s="320">
        <v>893059</v>
      </c>
      <c r="I224" s="323">
        <v>31.51</v>
      </c>
      <c r="J224" s="323">
        <v>19.21</v>
      </c>
      <c r="K224" s="323">
        <v>12.3</v>
      </c>
    </row>
    <row r="225" spans="1:11" x14ac:dyDescent="0.2">
      <c r="A225" s="320"/>
      <c r="B225" s="320" t="s">
        <v>1</v>
      </c>
      <c r="C225" s="320" t="s">
        <v>1446</v>
      </c>
      <c r="D225" s="320" t="s">
        <v>1447</v>
      </c>
      <c r="E225" s="325">
        <v>40359</v>
      </c>
      <c r="F225" s="326">
        <v>40330</v>
      </c>
      <c r="G225" s="320">
        <v>2</v>
      </c>
      <c r="H225" s="320">
        <v>918737</v>
      </c>
      <c r="I225" s="323">
        <v>0</v>
      </c>
      <c r="J225" s="323">
        <v>0</v>
      </c>
      <c r="K225" s="323">
        <v>3.71</v>
      </c>
    </row>
    <row r="226" spans="1:11" x14ac:dyDescent="0.2">
      <c r="A226" s="320"/>
      <c r="B226" s="320" t="s">
        <v>1</v>
      </c>
      <c r="C226" s="320" t="s">
        <v>1446</v>
      </c>
      <c r="D226" s="320" t="s">
        <v>1447</v>
      </c>
      <c r="E226" s="325">
        <v>40359</v>
      </c>
      <c r="F226" s="326">
        <v>40330</v>
      </c>
      <c r="G226" s="320">
        <v>2</v>
      </c>
      <c r="H226" s="320">
        <v>918739</v>
      </c>
      <c r="I226" s="323">
        <v>0</v>
      </c>
      <c r="J226" s="323">
        <v>0</v>
      </c>
      <c r="K226" s="323">
        <v>3.04</v>
      </c>
    </row>
    <row r="227" spans="1:11" hidden="1" x14ac:dyDescent="0.2">
      <c r="A227" s="320"/>
      <c r="B227" s="320" t="s">
        <v>1</v>
      </c>
      <c r="C227" s="320" t="s">
        <v>1446</v>
      </c>
      <c r="D227" s="320" t="s">
        <v>1457</v>
      </c>
      <c r="E227" s="325">
        <v>40359</v>
      </c>
      <c r="F227" s="326">
        <v>40330</v>
      </c>
      <c r="G227" s="320">
        <v>2</v>
      </c>
      <c r="H227" s="320">
        <v>918741</v>
      </c>
      <c r="I227" s="323">
        <v>0</v>
      </c>
      <c r="J227" s="323">
        <v>0</v>
      </c>
      <c r="K227" s="323">
        <v>1.46</v>
      </c>
    </row>
    <row r="228" spans="1:11" x14ac:dyDescent="0.2">
      <c r="A228" s="320" t="s">
        <v>1450</v>
      </c>
      <c r="B228" s="320" t="s">
        <v>1</v>
      </c>
      <c r="C228" s="320" t="s">
        <v>1446</v>
      </c>
      <c r="D228" s="320" t="s">
        <v>1447</v>
      </c>
      <c r="E228" s="325">
        <v>40359</v>
      </c>
      <c r="F228" s="326">
        <v>40330</v>
      </c>
      <c r="G228" s="320">
        <v>1</v>
      </c>
      <c r="H228" s="320">
        <v>893308</v>
      </c>
      <c r="I228" s="323">
        <v>34.74</v>
      </c>
      <c r="J228" s="323">
        <v>19.45</v>
      </c>
      <c r="K228" s="323">
        <v>15.29</v>
      </c>
    </row>
    <row r="229" spans="1:11" x14ac:dyDescent="0.2">
      <c r="A229" s="320" t="s">
        <v>1450</v>
      </c>
      <c r="B229" s="320" t="s">
        <v>1</v>
      </c>
      <c r="C229" s="320" t="s">
        <v>1446</v>
      </c>
      <c r="D229" s="320" t="s">
        <v>1447</v>
      </c>
      <c r="E229" s="325">
        <v>40360</v>
      </c>
      <c r="F229" s="326">
        <v>40360</v>
      </c>
      <c r="G229" s="320">
        <v>1</v>
      </c>
      <c r="H229" s="320">
        <v>893570</v>
      </c>
      <c r="I229" s="323">
        <v>31.56</v>
      </c>
      <c r="J229" s="323">
        <v>19.23</v>
      </c>
      <c r="K229" s="323">
        <v>12.33</v>
      </c>
    </row>
    <row r="230" spans="1:11" x14ac:dyDescent="0.2">
      <c r="A230" s="320" t="s">
        <v>1450</v>
      </c>
      <c r="B230" s="320" t="s">
        <v>1</v>
      </c>
      <c r="C230" s="320" t="s">
        <v>1446</v>
      </c>
      <c r="D230" s="320" t="s">
        <v>1447</v>
      </c>
      <c r="E230" s="325">
        <v>40361</v>
      </c>
      <c r="F230" s="326">
        <v>40360</v>
      </c>
      <c r="G230" s="320">
        <v>1</v>
      </c>
      <c r="H230" s="320">
        <v>893885</v>
      </c>
      <c r="I230" s="323">
        <v>30.45</v>
      </c>
      <c r="J230" s="323">
        <v>19.149999999999999</v>
      </c>
      <c r="K230" s="323">
        <v>11.3</v>
      </c>
    </row>
    <row r="231" spans="1:11" x14ac:dyDescent="0.2">
      <c r="A231" s="320" t="s">
        <v>1450</v>
      </c>
      <c r="B231" s="320" t="s">
        <v>1</v>
      </c>
      <c r="C231" s="320" t="s">
        <v>1446</v>
      </c>
      <c r="D231" s="320" t="s">
        <v>1447</v>
      </c>
      <c r="E231" s="325">
        <v>40365</v>
      </c>
      <c r="F231" s="326">
        <v>40360</v>
      </c>
      <c r="G231" s="320">
        <v>1</v>
      </c>
      <c r="H231" s="320">
        <v>894307</v>
      </c>
      <c r="I231" s="323">
        <v>33.26</v>
      </c>
      <c r="J231" s="323">
        <v>19.309999999999999</v>
      </c>
      <c r="K231" s="323">
        <v>13.95</v>
      </c>
    </row>
    <row r="232" spans="1:11" x14ac:dyDescent="0.2">
      <c r="A232" s="320" t="s">
        <v>1450</v>
      </c>
      <c r="B232" s="320" t="s">
        <v>1</v>
      </c>
      <c r="C232" s="320" t="s">
        <v>1446</v>
      </c>
      <c r="D232" s="320" t="s">
        <v>1447</v>
      </c>
      <c r="E232" s="325">
        <v>40365</v>
      </c>
      <c r="F232" s="326">
        <v>40360</v>
      </c>
      <c r="G232" s="320">
        <v>1</v>
      </c>
      <c r="H232" s="320">
        <v>894458</v>
      </c>
      <c r="I232" s="323">
        <v>30.21</v>
      </c>
      <c r="J232" s="323">
        <v>19.2</v>
      </c>
      <c r="K232" s="323">
        <v>11.01</v>
      </c>
    </row>
    <row r="233" spans="1:11" x14ac:dyDescent="0.2">
      <c r="A233" s="320" t="s">
        <v>1456</v>
      </c>
      <c r="B233" s="320" t="s">
        <v>1</v>
      </c>
      <c r="C233" s="320" t="s">
        <v>1446</v>
      </c>
      <c r="D233" s="320" t="s">
        <v>1447</v>
      </c>
      <c r="E233" s="325">
        <v>40365</v>
      </c>
      <c r="F233" s="326">
        <v>40360</v>
      </c>
      <c r="G233" s="320">
        <v>1</v>
      </c>
      <c r="H233" s="320">
        <v>894430</v>
      </c>
      <c r="I233" s="323">
        <v>13.91</v>
      </c>
      <c r="J233" s="323">
        <v>10.97</v>
      </c>
      <c r="K233" s="323">
        <v>2.94</v>
      </c>
    </row>
    <row r="234" spans="1:11" x14ac:dyDescent="0.2">
      <c r="A234" s="320" t="s">
        <v>1450</v>
      </c>
      <c r="B234" s="320" t="s">
        <v>1</v>
      </c>
      <c r="C234" s="320" t="s">
        <v>1446</v>
      </c>
      <c r="D234" s="320" t="s">
        <v>1447</v>
      </c>
      <c r="E234" s="325">
        <v>40366</v>
      </c>
      <c r="F234" s="326">
        <v>40360</v>
      </c>
      <c r="G234" s="320">
        <v>1</v>
      </c>
      <c r="H234" s="320">
        <v>894687</v>
      </c>
      <c r="I234" s="323">
        <v>30.08</v>
      </c>
      <c r="J234" s="323">
        <v>19.14</v>
      </c>
      <c r="K234" s="323">
        <v>10.94</v>
      </c>
    </row>
    <row r="235" spans="1:11" x14ac:dyDescent="0.2">
      <c r="A235" s="320" t="s">
        <v>1450</v>
      </c>
      <c r="B235" s="320" t="s">
        <v>1</v>
      </c>
      <c r="C235" s="320" t="s">
        <v>1446</v>
      </c>
      <c r="D235" s="320" t="s">
        <v>1447</v>
      </c>
      <c r="E235" s="325">
        <v>40367</v>
      </c>
      <c r="F235" s="326">
        <v>40360</v>
      </c>
      <c r="G235" s="320">
        <v>1</v>
      </c>
      <c r="H235" s="320">
        <v>894970</v>
      </c>
      <c r="I235" s="323">
        <v>27.33</v>
      </c>
      <c r="J235" s="323">
        <v>19.09</v>
      </c>
      <c r="K235" s="323">
        <v>8.24</v>
      </c>
    </row>
    <row r="236" spans="1:11" x14ac:dyDescent="0.2">
      <c r="A236" s="320" t="s">
        <v>1450</v>
      </c>
      <c r="B236" s="320" t="s">
        <v>1</v>
      </c>
      <c r="C236" s="320" t="s">
        <v>1446</v>
      </c>
      <c r="D236" s="320" t="s">
        <v>1447</v>
      </c>
      <c r="E236" s="325">
        <v>40368</v>
      </c>
      <c r="F236" s="326">
        <v>40360</v>
      </c>
      <c r="G236" s="320">
        <v>1</v>
      </c>
      <c r="H236" s="320">
        <v>895289</v>
      </c>
      <c r="I236" s="323">
        <v>27.22</v>
      </c>
      <c r="J236" s="323">
        <v>19.14</v>
      </c>
      <c r="K236" s="323">
        <v>8.08</v>
      </c>
    </row>
    <row r="237" spans="1:11" x14ac:dyDescent="0.2">
      <c r="A237" s="320" t="s">
        <v>1445</v>
      </c>
      <c r="B237" s="320" t="s">
        <v>1</v>
      </c>
      <c r="C237" s="320" t="s">
        <v>1446</v>
      </c>
      <c r="D237" s="320" t="s">
        <v>1447</v>
      </c>
      <c r="E237" s="325">
        <v>40371</v>
      </c>
      <c r="F237" s="326">
        <v>40360</v>
      </c>
      <c r="G237" s="320">
        <v>1</v>
      </c>
      <c r="H237" s="320">
        <v>895777</v>
      </c>
      <c r="I237" s="323">
        <v>31.66</v>
      </c>
      <c r="J237" s="323">
        <v>19.22</v>
      </c>
      <c r="K237" s="323">
        <v>12.44</v>
      </c>
    </row>
    <row r="238" spans="1:11" x14ac:dyDescent="0.2">
      <c r="A238" s="320" t="s">
        <v>1448</v>
      </c>
      <c r="B238" s="320" t="s">
        <v>1</v>
      </c>
      <c r="C238" s="320" t="s">
        <v>1446</v>
      </c>
      <c r="D238" s="320" t="s">
        <v>1447</v>
      </c>
      <c r="E238" s="325">
        <v>40372</v>
      </c>
      <c r="F238" s="326">
        <v>40360</v>
      </c>
      <c r="G238" s="320">
        <v>1</v>
      </c>
      <c r="H238" s="320">
        <v>895985</v>
      </c>
      <c r="I238" s="323">
        <v>15.45</v>
      </c>
      <c r="J238" s="323">
        <v>12.2</v>
      </c>
      <c r="K238" s="323">
        <v>3.25</v>
      </c>
    </row>
    <row r="239" spans="1:11" x14ac:dyDescent="0.2">
      <c r="A239" s="320" t="s">
        <v>1445</v>
      </c>
      <c r="B239" s="320" t="s">
        <v>1</v>
      </c>
      <c r="C239" s="320" t="s">
        <v>1446</v>
      </c>
      <c r="D239" s="320" t="s">
        <v>1447</v>
      </c>
      <c r="E239" s="325">
        <v>40372</v>
      </c>
      <c r="F239" s="326">
        <v>40360</v>
      </c>
      <c r="G239" s="320">
        <v>1</v>
      </c>
      <c r="H239" s="320">
        <v>895941</v>
      </c>
      <c r="I239" s="323">
        <v>29.95</v>
      </c>
      <c r="J239" s="323">
        <v>19.190000000000001</v>
      </c>
      <c r="K239" s="323">
        <v>10.76</v>
      </c>
    </row>
    <row r="240" spans="1:11" x14ac:dyDescent="0.2">
      <c r="A240" s="320" t="s">
        <v>1445</v>
      </c>
      <c r="B240" s="320" t="s">
        <v>1</v>
      </c>
      <c r="C240" s="320" t="s">
        <v>1446</v>
      </c>
      <c r="D240" s="320" t="s">
        <v>1447</v>
      </c>
      <c r="E240" s="325">
        <v>40373</v>
      </c>
      <c r="F240" s="326">
        <v>40360</v>
      </c>
      <c r="G240" s="320">
        <v>1</v>
      </c>
      <c r="H240" s="320">
        <v>896176</v>
      </c>
      <c r="I240" s="323">
        <v>33</v>
      </c>
      <c r="J240" s="323">
        <v>19.03</v>
      </c>
      <c r="K240" s="323">
        <v>13.97</v>
      </c>
    </row>
    <row r="241" spans="1:11" x14ac:dyDescent="0.2">
      <c r="A241" s="320" t="s">
        <v>1450</v>
      </c>
      <c r="B241" s="320" t="s">
        <v>1</v>
      </c>
      <c r="C241" s="320" t="s">
        <v>1446</v>
      </c>
      <c r="D241" s="320" t="s">
        <v>1447</v>
      </c>
      <c r="E241" s="325">
        <v>40374</v>
      </c>
      <c r="F241" s="326">
        <v>40360</v>
      </c>
      <c r="G241" s="320">
        <v>1</v>
      </c>
      <c r="H241" s="320">
        <v>896409</v>
      </c>
      <c r="I241" s="323">
        <v>29.61</v>
      </c>
      <c r="J241" s="323">
        <v>19.21</v>
      </c>
      <c r="K241" s="323">
        <v>10.4</v>
      </c>
    </row>
    <row r="242" spans="1:11" x14ac:dyDescent="0.2">
      <c r="A242" s="320" t="s">
        <v>1450</v>
      </c>
      <c r="B242" s="320" t="s">
        <v>1</v>
      </c>
      <c r="C242" s="320" t="s">
        <v>1446</v>
      </c>
      <c r="D242" s="320" t="s">
        <v>1447</v>
      </c>
      <c r="E242" s="325">
        <v>40375</v>
      </c>
      <c r="F242" s="326">
        <v>40360</v>
      </c>
      <c r="G242" s="320">
        <v>1</v>
      </c>
      <c r="H242" s="320">
        <v>896681</v>
      </c>
      <c r="I242" s="323">
        <v>27.29</v>
      </c>
      <c r="J242" s="323">
        <v>19.22</v>
      </c>
      <c r="K242" s="323">
        <v>8.07</v>
      </c>
    </row>
    <row r="243" spans="1:11" x14ac:dyDescent="0.2">
      <c r="A243" s="320" t="s">
        <v>1450</v>
      </c>
      <c r="B243" s="320" t="s">
        <v>1</v>
      </c>
      <c r="C243" s="320" t="s">
        <v>1446</v>
      </c>
      <c r="D243" s="320" t="s">
        <v>1447</v>
      </c>
      <c r="E243" s="325">
        <v>40378</v>
      </c>
      <c r="F243" s="326">
        <v>40360</v>
      </c>
      <c r="G243" s="320">
        <v>1</v>
      </c>
      <c r="H243" s="320">
        <v>897151</v>
      </c>
      <c r="I243" s="323">
        <v>31.83</v>
      </c>
      <c r="J243" s="323">
        <v>19.309999999999999</v>
      </c>
      <c r="K243" s="323">
        <v>12.52</v>
      </c>
    </row>
    <row r="244" spans="1:11" x14ac:dyDescent="0.2">
      <c r="A244" s="320" t="s">
        <v>1448</v>
      </c>
      <c r="B244" s="320" t="s">
        <v>1</v>
      </c>
      <c r="C244" s="320" t="s">
        <v>1446</v>
      </c>
      <c r="D244" s="320" t="s">
        <v>1447</v>
      </c>
      <c r="E244" s="325">
        <v>40379</v>
      </c>
      <c r="F244" s="326">
        <v>40360</v>
      </c>
      <c r="G244" s="320">
        <v>1</v>
      </c>
      <c r="H244" s="320">
        <v>897364</v>
      </c>
      <c r="I244" s="323">
        <v>15.13</v>
      </c>
      <c r="J244" s="323">
        <v>12.12</v>
      </c>
      <c r="K244" s="323">
        <v>3.01</v>
      </c>
    </row>
    <row r="245" spans="1:11" x14ac:dyDescent="0.2">
      <c r="A245" s="320" t="s">
        <v>1450</v>
      </c>
      <c r="B245" s="320" t="s">
        <v>1</v>
      </c>
      <c r="C245" s="320" t="s">
        <v>1446</v>
      </c>
      <c r="D245" s="320" t="s">
        <v>1447</v>
      </c>
      <c r="E245" s="325">
        <v>40379</v>
      </c>
      <c r="F245" s="326">
        <v>40360</v>
      </c>
      <c r="G245" s="320">
        <v>1</v>
      </c>
      <c r="H245" s="320">
        <v>897344</v>
      </c>
      <c r="I245" s="323">
        <v>29.4</v>
      </c>
      <c r="J245" s="323">
        <v>19.3</v>
      </c>
      <c r="K245" s="323">
        <v>10.1</v>
      </c>
    </row>
    <row r="246" spans="1:11" x14ac:dyDescent="0.2">
      <c r="A246" s="320" t="s">
        <v>1450</v>
      </c>
      <c r="B246" s="320" t="s">
        <v>1</v>
      </c>
      <c r="C246" s="320" t="s">
        <v>1446</v>
      </c>
      <c r="D246" s="320" t="s">
        <v>1447</v>
      </c>
      <c r="E246" s="325">
        <v>40380</v>
      </c>
      <c r="F246" s="326">
        <v>40360</v>
      </c>
      <c r="G246" s="320">
        <v>1</v>
      </c>
      <c r="H246" s="320">
        <v>897537</v>
      </c>
      <c r="I246" s="323">
        <v>31.19</v>
      </c>
      <c r="J246" s="323">
        <v>19.12</v>
      </c>
      <c r="K246" s="323">
        <v>12.07</v>
      </c>
    </row>
    <row r="247" spans="1:11" x14ac:dyDescent="0.2">
      <c r="A247" s="320" t="s">
        <v>1450</v>
      </c>
      <c r="B247" s="320" t="s">
        <v>1</v>
      </c>
      <c r="C247" s="320" t="s">
        <v>1446</v>
      </c>
      <c r="D247" s="320" t="s">
        <v>1447</v>
      </c>
      <c r="E247" s="325">
        <v>40381</v>
      </c>
      <c r="F247" s="326">
        <v>40360</v>
      </c>
      <c r="G247" s="320">
        <v>1</v>
      </c>
      <c r="H247" s="320">
        <v>897770</v>
      </c>
      <c r="I247" s="323">
        <v>29.55</v>
      </c>
      <c r="J247" s="323">
        <v>19.23</v>
      </c>
      <c r="K247" s="323">
        <v>10.32</v>
      </c>
    </row>
    <row r="248" spans="1:11" x14ac:dyDescent="0.2">
      <c r="A248" s="320" t="s">
        <v>1450</v>
      </c>
      <c r="B248" s="320" t="s">
        <v>1</v>
      </c>
      <c r="C248" s="320" t="s">
        <v>1446</v>
      </c>
      <c r="D248" s="320" t="s">
        <v>1447</v>
      </c>
      <c r="E248" s="325">
        <v>40382</v>
      </c>
      <c r="F248" s="326">
        <v>40360</v>
      </c>
      <c r="G248" s="320">
        <v>1</v>
      </c>
      <c r="H248" s="320">
        <v>898006</v>
      </c>
      <c r="I248" s="323">
        <v>28.21</v>
      </c>
      <c r="J248" s="323">
        <v>19.190000000000001</v>
      </c>
      <c r="K248" s="323">
        <v>9.02</v>
      </c>
    </row>
    <row r="249" spans="1:11" x14ac:dyDescent="0.2">
      <c r="A249" s="320" t="s">
        <v>1450</v>
      </c>
      <c r="B249" s="320" t="s">
        <v>1</v>
      </c>
      <c r="C249" s="320" t="s">
        <v>1446</v>
      </c>
      <c r="D249" s="320" t="s">
        <v>1447</v>
      </c>
      <c r="E249" s="325">
        <v>40385</v>
      </c>
      <c r="F249" s="326">
        <v>40360</v>
      </c>
      <c r="G249" s="320">
        <v>1</v>
      </c>
      <c r="H249" s="320">
        <v>898435</v>
      </c>
      <c r="I249" s="323">
        <v>33.39</v>
      </c>
      <c r="J249" s="323">
        <v>19.22</v>
      </c>
      <c r="K249" s="323">
        <v>14.17</v>
      </c>
    </row>
    <row r="250" spans="1:11" x14ac:dyDescent="0.2">
      <c r="A250" s="320" t="s">
        <v>1448</v>
      </c>
      <c r="B250" s="320" t="s">
        <v>1</v>
      </c>
      <c r="C250" s="320" t="s">
        <v>1446</v>
      </c>
      <c r="D250" s="320" t="s">
        <v>1447</v>
      </c>
      <c r="E250" s="325">
        <v>40386</v>
      </c>
      <c r="F250" s="326">
        <v>40360</v>
      </c>
      <c r="G250" s="320">
        <v>1</v>
      </c>
      <c r="H250" s="320">
        <v>898719</v>
      </c>
      <c r="I250" s="323">
        <v>15.18</v>
      </c>
      <c r="J250" s="323">
        <v>12.09</v>
      </c>
      <c r="K250" s="323">
        <v>3.09</v>
      </c>
    </row>
    <row r="251" spans="1:11" x14ac:dyDescent="0.2">
      <c r="A251" s="320" t="s">
        <v>1450</v>
      </c>
      <c r="B251" s="320" t="s">
        <v>1</v>
      </c>
      <c r="C251" s="320" t="s">
        <v>1446</v>
      </c>
      <c r="D251" s="320" t="s">
        <v>1447</v>
      </c>
      <c r="E251" s="325">
        <v>40386</v>
      </c>
      <c r="F251" s="326">
        <v>40360</v>
      </c>
      <c r="G251" s="320">
        <v>1</v>
      </c>
      <c r="H251" s="320">
        <v>898669</v>
      </c>
      <c r="I251" s="323">
        <v>30.2</v>
      </c>
      <c r="J251" s="323">
        <v>19.28</v>
      </c>
      <c r="K251" s="323">
        <v>10.92</v>
      </c>
    </row>
    <row r="252" spans="1:11" x14ac:dyDescent="0.2">
      <c r="A252" s="320" t="s">
        <v>1450</v>
      </c>
      <c r="B252" s="320" t="s">
        <v>1</v>
      </c>
      <c r="C252" s="320" t="s">
        <v>1446</v>
      </c>
      <c r="D252" s="320" t="s">
        <v>1447</v>
      </c>
      <c r="E252" s="325">
        <v>40387</v>
      </c>
      <c r="F252" s="326">
        <v>40360</v>
      </c>
      <c r="G252" s="320">
        <v>1</v>
      </c>
      <c r="H252" s="320">
        <v>898884</v>
      </c>
      <c r="I252" s="323">
        <v>33.17</v>
      </c>
      <c r="J252" s="323">
        <v>19.329999999999998</v>
      </c>
      <c r="K252" s="323">
        <v>13.84</v>
      </c>
    </row>
    <row r="253" spans="1:11" x14ac:dyDescent="0.2">
      <c r="A253" s="320" t="s">
        <v>1450</v>
      </c>
      <c r="B253" s="320" t="s">
        <v>1</v>
      </c>
      <c r="C253" s="320" t="s">
        <v>1446</v>
      </c>
      <c r="D253" s="320" t="s">
        <v>1447</v>
      </c>
      <c r="E253" s="325">
        <v>40388</v>
      </c>
      <c r="F253" s="326">
        <v>40360</v>
      </c>
      <c r="G253" s="320">
        <v>1</v>
      </c>
      <c r="H253" s="320">
        <v>899064</v>
      </c>
      <c r="I253" s="323">
        <v>29.96</v>
      </c>
      <c r="J253" s="323">
        <v>19.37</v>
      </c>
      <c r="K253" s="323">
        <v>10.59</v>
      </c>
    </row>
    <row r="254" spans="1:11" x14ac:dyDescent="0.2">
      <c r="A254" s="320" t="s">
        <v>1450</v>
      </c>
      <c r="B254" s="320" t="s">
        <v>1</v>
      </c>
      <c r="C254" s="320" t="s">
        <v>1446</v>
      </c>
      <c r="D254" s="320" t="s">
        <v>1447</v>
      </c>
      <c r="E254" s="325">
        <v>40389</v>
      </c>
      <c r="F254" s="326">
        <v>40360</v>
      </c>
      <c r="G254" s="320">
        <v>1</v>
      </c>
      <c r="H254" s="320">
        <v>899323</v>
      </c>
      <c r="I254" s="323">
        <v>29.06</v>
      </c>
      <c r="J254" s="323">
        <v>19.14</v>
      </c>
      <c r="K254" s="323">
        <v>9.92</v>
      </c>
    </row>
    <row r="255" spans="1:11" x14ac:dyDescent="0.2">
      <c r="A255" s="320" t="s">
        <v>1458</v>
      </c>
      <c r="B255" s="320" t="s">
        <v>1</v>
      </c>
      <c r="C255" s="320" t="s">
        <v>1446</v>
      </c>
      <c r="D255" s="320" t="s">
        <v>1447</v>
      </c>
      <c r="E255" s="325">
        <v>40392</v>
      </c>
      <c r="F255" s="326">
        <v>40391</v>
      </c>
      <c r="G255" s="320">
        <v>1</v>
      </c>
      <c r="H255" s="320">
        <v>899724</v>
      </c>
      <c r="I255" s="323">
        <v>6.91</v>
      </c>
      <c r="J255" s="323">
        <v>6.64</v>
      </c>
      <c r="K255" s="323">
        <v>0.27</v>
      </c>
    </row>
    <row r="256" spans="1:11" x14ac:dyDescent="0.2">
      <c r="A256" s="320" t="s">
        <v>1445</v>
      </c>
      <c r="B256" s="320" t="s">
        <v>1</v>
      </c>
      <c r="C256" s="320" t="s">
        <v>1446</v>
      </c>
      <c r="D256" s="320" t="s">
        <v>1447</v>
      </c>
      <c r="E256" s="325">
        <v>40392</v>
      </c>
      <c r="F256" s="326">
        <v>40391</v>
      </c>
      <c r="G256" s="320">
        <v>1</v>
      </c>
      <c r="H256" s="320">
        <v>899744</v>
      </c>
      <c r="I256" s="323">
        <v>33.89</v>
      </c>
      <c r="J256" s="323">
        <v>19.27</v>
      </c>
      <c r="K256" s="323">
        <v>14.62</v>
      </c>
    </row>
    <row r="257" spans="1:11" x14ac:dyDescent="0.2">
      <c r="A257" s="320" t="s">
        <v>1448</v>
      </c>
      <c r="B257" s="320" t="s">
        <v>1</v>
      </c>
      <c r="C257" s="320" t="s">
        <v>1446</v>
      </c>
      <c r="D257" s="320" t="s">
        <v>1447</v>
      </c>
      <c r="E257" s="325">
        <v>40393</v>
      </c>
      <c r="F257" s="326">
        <v>40391</v>
      </c>
      <c r="G257" s="320">
        <v>1</v>
      </c>
      <c r="H257" s="320">
        <v>76</v>
      </c>
      <c r="I257" s="323">
        <v>15.45</v>
      </c>
      <c r="J257" s="323">
        <v>12.06</v>
      </c>
      <c r="K257" s="323">
        <v>3.39</v>
      </c>
    </row>
    <row r="258" spans="1:11" x14ac:dyDescent="0.2">
      <c r="A258" s="320" t="s">
        <v>1445</v>
      </c>
      <c r="B258" s="320" t="s">
        <v>1</v>
      </c>
      <c r="C258" s="320" t="s">
        <v>1446</v>
      </c>
      <c r="D258" s="320" t="s">
        <v>1447</v>
      </c>
      <c r="E258" s="325">
        <v>40393</v>
      </c>
      <c r="F258" s="326">
        <v>40391</v>
      </c>
      <c r="G258" s="320">
        <v>1</v>
      </c>
      <c r="H258" s="320">
        <v>29</v>
      </c>
      <c r="I258" s="323">
        <v>31.09</v>
      </c>
      <c r="J258" s="323">
        <v>19.2</v>
      </c>
      <c r="K258" s="323">
        <v>11.89</v>
      </c>
    </row>
    <row r="259" spans="1:11" x14ac:dyDescent="0.2">
      <c r="A259" s="320" t="s">
        <v>1445</v>
      </c>
      <c r="B259" s="320" t="s">
        <v>1</v>
      </c>
      <c r="C259" s="320" t="s">
        <v>1446</v>
      </c>
      <c r="D259" s="320" t="s">
        <v>1447</v>
      </c>
      <c r="E259" s="325">
        <v>40394</v>
      </c>
      <c r="F259" s="326">
        <v>40391</v>
      </c>
      <c r="G259" s="320">
        <v>1</v>
      </c>
      <c r="H259" s="320">
        <v>263</v>
      </c>
      <c r="I259" s="323">
        <v>32.39</v>
      </c>
      <c r="J259" s="323">
        <v>19.13</v>
      </c>
      <c r="K259" s="323">
        <v>13.26</v>
      </c>
    </row>
    <row r="260" spans="1:11" x14ac:dyDescent="0.2">
      <c r="A260" s="320" t="s">
        <v>1445</v>
      </c>
      <c r="B260" s="320" t="s">
        <v>1</v>
      </c>
      <c r="C260" s="320" t="s">
        <v>1446</v>
      </c>
      <c r="D260" s="320" t="s">
        <v>1447</v>
      </c>
      <c r="E260" s="325">
        <v>40395</v>
      </c>
      <c r="F260" s="326">
        <v>40391</v>
      </c>
      <c r="G260" s="320">
        <v>1</v>
      </c>
      <c r="H260" s="320">
        <v>490</v>
      </c>
      <c r="I260" s="323">
        <v>29.71</v>
      </c>
      <c r="J260" s="323">
        <v>19.12</v>
      </c>
      <c r="K260" s="323">
        <v>10.59</v>
      </c>
    </row>
    <row r="261" spans="1:11" x14ac:dyDescent="0.2">
      <c r="A261" s="320" t="s">
        <v>1445</v>
      </c>
      <c r="B261" s="320" t="s">
        <v>1</v>
      </c>
      <c r="C261" s="320" t="s">
        <v>1446</v>
      </c>
      <c r="D261" s="320" t="s">
        <v>1447</v>
      </c>
      <c r="E261" s="325">
        <v>40396</v>
      </c>
      <c r="F261" s="326">
        <v>40391</v>
      </c>
      <c r="G261" s="320">
        <v>1</v>
      </c>
      <c r="H261" s="320">
        <v>750</v>
      </c>
      <c r="I261" s="323">
        <v>28.63</v>
      </c>
      <c r="J261" s="323">
        <v>19.100000000000001</v>
      </c>
      <c r="K261" s="323">
        <v>9.5299999999999994</v>
      </c>
    </row>
    <row r="262" spans="1:11" x14ac:dyDescent="0.2">
      <c r="A262" s="320" t="s">
        <v>1445</v>
      </c>
      <c r="B262" s="320" t="s">
        <v>1</v>
      </c>
      <c r="C262" s="320" t="s">
        <v>1446</v>
      </c>
      <c r="D262" s="320" t="s">
        <v>1447</v>
      </c>
      <c r="E262" s="325">
        <v>40399</v>
      </c>
      <c r="F262" s="326">
        <v>40391</v>
      </c>
      <c r="G262" s="320">
        <v>1</v>
      </c>
      <c r="H262" s="320">
        <v>1156</v>
      </c>
      <c r="I262" s="323">
        <v>30.56</v>
      </c>
      <c r="J262" s="323">
        <v>19.22</v>
      </c>
      <c r="K262" s="323">
        <v>11.34</v>
      </c>
    </row>
    <row r="263" spans="1:11" x14ac:dyDescent="0.2">
      <c r="A263" s="320" t="s">
        <v>1448</v>
      </c>
      <c r="B263" s="320" t="s">
        <v>1</v>
      </c>
      <c r="C263" s="320" t="s">
        <v>1446</v>
      </c>
      <c r="D263" s="320" t="s">
        <v>1447</v>
      </c>
      <c r="E263" s="325">
        <v>40400</v>
      </c>
      <c r="F263" s="326">
        <v>40391</v>
      </c>
      <c r="G263" s="320">
        <v>1</v>
      </c>
      <c r="H263" s="320">
        <v>1472</v>
      </c>
      <c r="I263" s="323">
        <v>15.41</v>
      </c>
      <c r="J263" s="323">
        <v>12.17</v>
      </c>
      <c r="K263" s="323">
        <v>3.24</v>
      </c>
    </row>
    <row r="264" spans="1:11" x14ac:dyDescent="0.2">
      <c r="A264" s="320" t="s">
        <v>1445</v>
      </c>
      <c r="B264" s="320" t="s">
        <v>1</v>
      </c>
      <c r="C264" s="320" t="s">
        <v>1446</v>
      </c>
      <c r="D264" s="320" t="s">
        <v>1447</v>
      </c>
      <c r="E264" s="325">
        <v>40400</v>
      </c>
      <c r="F264" s="326">
        <v>40391</v>
      </c>
      <c r="G264" s="320">
        <v>1</v>
      </c>
      <c r="H264" s="320">
        <v>1415</v>
      </c>
      <c r="I264" s="323">
        <v>30.59</v>
      </c>
      <c r="J264" s="323">
        <v>19.23</v>
      </c>
      <c r="K264" s="323">
        <v>11.36</v>
      </c>
    </row>
    <row r="265" spans="1:11" x14ac:dyDescent="0.2">
      <c r="A265" s="320" t="s">
        <v>1445</v>
      </c>
      <c r="B265" s="320" t="s">
        <v>1</v>
      </c>
      <c r="C265" s="320" t="s">
        <v>1446</v>
      </c>
      <c r="D265" s="320" t="s">
        <v>1447</v>
      </c>
      <c r="E265" s="325">
        <v>40401</v>
      </c>
      <c r="F265" s="326">
        <v>40391</v>
      </c>
      <c r="G265" s="320">
        <v>1</v>
      </c>
      <c r="H265" s="320">
        <v>1661</v>
      </c>
      <c r="I265" s="323">
        <v>30.99</v>
      </c>
      <c r="J265" s="323">
        <v>19.03</v>
      </c>
      <c r="K265" s="323">
        <v>11.96</v>
      </c>
    </row>
    <row r="266" spans="1:11" x14ac:dyDescent="0.2">
      <c r="A266" s="320" t="s">
        <v>1445</v>
      </c>
      <c r="B266" s="320" t="s">
        <v>1</v>
      </c>
      <c r="C266" s="320" t="s">
        <v>1446</v>
      </c>
      <c r="D266" s="320" t="s">
        <v>1447</v>
      </c>
      <c r="E266" s="325">
        <v>40402</v>
      </c>
      <c r="F266" s="326">
        <v>40391</v>
      </c>
      <c r="G266" s="320">
        <v>1</v>
      </c>
      <c r="H266" s="320">
        <v>1856</v>
      </c>
      <c r="I266" s="323">
        <v>28.37</v>
      </c>
      <c r="J266" s="323">
        <v>19.2</v>
      </c>
      <c r="K266" s="323">
        <v>9.17</v>
      </c>
    </row>
    <row r="267" spans="1:11" x14ac:dyDescent="0.2">
      <c r="A267" s="320" t="s">
        <v>1445</v>
      </c>
      <c r="B267" s="320" t="s">
        <v>1</v>
      </c>
      <c r="C267" s="320" t="s">
        <v>1446</v>
      </c>
      <c r="D267" s="320" t="s">
        <v>1447</v>
      </c>
      <c r="E267" s="325">
        <v>40403</v>
      </c>
      <c r="F267" s="326">
        <v>40391</v>
      </c>
      <c r="G267" s="320">
        <v>1</v>
      </c>
      <c r="H267" s="320">
        <v>2133</v>
      </c>
      <c r="I267" s="323">
        <v>28.37</v>
      </c>
      <c r="J267" s="323">
        <v>19.09</v>
      </c>
      <c r="K267" s="323">
        <v>9.2799999999999994</v>
      </c>
    </row>
    <row r="268" spans="1:11" x14ac:dyDescent="0.2">
      <c r="A268" s="320" t="s">
        <v>1445</v>
      </c>
      <c r="B268" s="320" t="s">
        <v>1</v>
      </c>
      <c r="C268" s="320" t="s">
        <v>1446</v>
      </c>
      <c r="D268" s="320" t="s">
        <v>1447</v>
      </c>
      <c r="E268" s="325">
        <v>40406</v>
      </c>
      <c r="F268" s="326">
        <v>40391</v>
      </c>
      <c r="G268" s="320">
        <v>1</v>
      </c>
      <c r="H268" s="320">
        <v>2575</v>
      </c>
      <c r="I268" s="323">
        <v>31.01</v>
      </c>
      <c r="J268" s="323">
        <v>19.190000000000001</v>
      </c>
      <c r="K268" s="323">
        <v>11.82</v>
      </c>
    </row>
    <row r="269" spans="1:11" x14ac:dyDescent="0.2">
      <c r="A269" s="320" t="s">
        <v>1448</v>
      </c>
      <c r="B269" s="320" t="s">
        <v>1</v>
      </c>
      <c r="C269" s="320" t="s">
        <v>1446</v>
      </c>
      <c r="D269" s="320" t="s">
        <v>1447</v>
      </c>
      <c r="E269" s="325">
        <v>40407</v>
      </c>
      <c r="F269" s="326">
        <v>40391</v>
      </c>
      <c r="G269" s="320">
        <v>1</v>
      </c>
      <c r="H269" s="320">
        <v>2860</v>
      </c>
      <c r="I269" s="323">
        <v>15.06</v>
      </c>
      <c r="J269" s="323">
        <v>11.94</v>
      </c>
      <c r="K269" s="323">
        <v>3.12</v>
      </c>
    </row>
    <row r="270" spans="1:11" x14ac:dyDescent="0.2">
      <c r="A270" s="320" t="s">
        <v>1445</v>
      </c>
      <c r="B270" s="320" t="s">
        <v>1</v>
      </c>
      <c r="C270" s="320" t="s">
        <v>1446</v>
      </c>
      <c r="D270" s="320" t="s">
        <v>1447</v>
      </c>
      <c r="E270" s="325">
        <v>40407</v>
      </c>
      <c r="F270" s="326">
        <v>40391</v>
      </c>
      <c r="G270" s="320">
        <v>1</v>
      </c>
      <c r="H270" s="320">
        <v>2858</v>
      </c>
      <c r="I270" s="323">
        <v>28.79</v>
      </c>
      <c r="J270" s="323">
        <v>19.14</v>
      </c>
      <c r="K270" s="323">
        <v>9.65</v>
      </c>
    </row>
    <row r="271" spans="1:11" x14ac:dyDescent="0.2">
      <c r="A271" s="320" t="s">
        <v>1445</v>
      </c>
      <c r="B271" s="320" t="s">
        <v>1</v>
      </c>
      <c r="C271" s="320" t="s">
        <v>1446</v>
      </c>
      <c r="D271" s="320" t="s">
        <v>1447</v>
      </c>
      <c r="E271" s="325">
        <v>40408</v>
      </c>
      <c r="F271" s="326">
        <v>40391</v>
      </c>
      <c r="G271" s="320">
        <v>1</v>
      </c>
      <c r="H271" s="320">
        <v>3086</v>
      </c>
      <c r="I271" s="323">
        <v>32.880000000000003</v>
      </c>
      <c r="J271" s="323">
        <v>19.149999999999999</v>
      </c>
      <c r="K271" s="323">
        <v>13.73</v>
      </c>
    </row>
    <row r="272" spans="1:11" x14ac:dyDescent="0.2">
      <c r="A272" s="320" t="s">
        <v>1445</v>
      </c>
      <c r="B272" s="320" t="s">
        <v>1</v>
      </c>
      <c r="C272" s="320" t="s">
        <v>1446</v>
      </c>
      <c r="D272" s="320" t="s">
        <v>1447</v>
      </c>
      <c r="E272" s="325">
        <v>40409</v>
      </c>
      <c r="F272" s="326">
        <v>40391</v>
      </c>
      <c r="G272" s="320">
        <v>1</v>
      </c>
      <c r="H272" s="320">
        <v>3282</v>
      </c>
      <c r="I272" s="323">
        <v>29.49</v>
      </c>
      <c r="J272" s="323">
        <v>19.2</v>
      </c>
      <c r="K272" s="323">
        <v>10.29</v>
      </c>
    </row>
    <row r="273" spans="1:11" x14ac:dyDescent="0.2">
      <c r="A273" s="320" t="s">
        <v>1445</v>
      </c>
      <c r="B273" s="320" t="s">
        <v>1</v>
      </c>
      <c r="C273" s="320" t="s">
        <v>1446</v>
      </c>
      <c r="D273" s="320" t="s">
        <v>1447</v>
      </c>
      <c r="E273" s="325">
        <v>40410</v>
      </c>
      <c r="F273" s="326">
        <v>40391</v>
      </c>
      <c r="G273" s="320">
        <v>1</v>
      </c>
      <c r="H273" s="320">
        <v>3512</v>
      </c>
      <c r="I273" s="323">
        <v>28.82</v>
      </c>
      <c r="J273" s="323">
        <v>19.07</v>
      </c>
      <c r="K273" s="323">
        <v>9.75</v>
      </c>
    </row>
    <row r="274" spans="1:11" x14ac:dyDescent="0.2">
      <c r="A274" s="320" t="s">
        <v>1445</v>
      </c>
      <c r="B274" s="320" t="s">
        <v>1</v>
      </c>
      <c r="C274" s="320" t="s">
        <v>1446</v>
      </c>
      <c r="D274" s="320" t="s">
        <v>1447</v>
      </c>
      <c r="E274" s="325">
        <v>40413</v>
      </c>
      <c r="F274" s="326">
        <v>40391</v>
      </c>
      <c r="G274" s="320">
        <v>1</v>
      </c>
      <c r="H274" s="320">
        <v>3903</v>
      </c>
      <c r="I274" s="323">
        <v>32.049999999999997</v>
      </c>
      <c r="J274" s="323">
        <v>19.28</v>
      </c>
      <c r="K274" s="323">
        <v>12.77</v>
      </c>
    </row>
    <row r="275" spans="1:11" x14ac:dyDescent="0.2">
      <c r="A275" s="320" t="s">
        <v>1448</v>
      </c>
      <c r="B275" s="320" t="s">
        <v>1</v>
      </c>
      <c r="C275" s="320" t="s">
        <v>1446</v>
      </c>
      <c r="D275" s="320" t="s">
        <v>1447</v>
      </c>
      <c r="E275" s="325">
        <v>40414</v>
      </c>
      <c r="F275" s="326">
        <v>40391</v>
      </c>
      <c r="G275" s="320">
        <v>1</v>
      </c>
      <c r="H275" s="320">
        <v>4193</v>
      </c>
      <c r="I275" s="323">
        <v>15.45</v>
      </c>
      <c r="J275" s="323">
        <v>12.02</v>
      </c>
      <c r="K275" s="323">
        <v>3.43</v>
      </c>
    </row>
    <row r="276" spans="1:11" x14ac:dyDescent="0.2">
      <c r="A276" s="320" t="s">
        <v>1445</v>
      </c>
      <c r="B276" s="320" t="s">
        <v>1</v>
      </c>
      <c r="C276" s="320" t="s">
        <v>1446</v>
      </c>
      <c r="D276" s="320" t="s">
        <v>1447</v>
      </c>
      <c r="E276" s="325">
        <v>40414</v>
      </c>
      <c r="F276" s="326">
        <v>40391</v>
      </c>
      <c r="G276" s="320">
        <v>1</v>
      </c>
      <c r="H276" s="320">
        <v>4176</v>
      </c>
      <c r="I276" s="323">
        <v>29.48</v>
      </c>
      <c r="J276" s="323">
        <v>19.25</v>
      </c>
      <c r="K276" s="323">
        <v>10.23</v>
      </c>
    </row>
    <row r="277" spans="1:11" x14ac:dyDescent="0.2">
      <c r="A277" s="320" t="s">
        <v>1445</v>
      </c>
      <c r="B277" s="320" t="s">
        <v>1</v>
      </c>
      <c r="C277" s="320" t="s">
        <v>1446</v>
      </c>
      <c r="D277" s="320" t="s">
        <v>1447</v>
      </c>
      <c r="E277" s="325">
        <v>40415</v>
      </c>
      <c r="F277" s="326">
        <v>40391</v>
      </c>
      <c r="G277" s="320">
        <v>1</v>
      </c>
      <c r="H277" s="320">
        <v>4375</v>
      </c>
      <c r="I277" s="323">
        <v>32.770000000000003</v>
      </c>
      <c r="J277" s="323">
        <v>19.22</v>
      </c>
      <c r="K277" s="323">
        <v>13.55</v>
      </c>
    </row>
    <row r="278" spans="1:11" x14ac:dyDescent="0.2">
      <c r="A278" s="320" t="s">
        <v>1445</v>
      </c>
      <c r="B278" s="320" t="s">
        <v>1</v>
      </c>
      <c r="C278" s="320" t="s">
        <v>1446</v>
      </c>
      <c r="D278" s="320" t="s">
        <v>1447</v>
      </c>
      <c r="E278" s="325">
        <v>40416</v>
      </c>
      <c r="F278" s="326">
        <v>40391</v>
      </c>
      <c r="G278" s="320">
        <v>1</v>
      </c>
      <c r="H278" s="320">
        <v>4567</v>
      </c>
      <c r="I278" s="323">
        <v>29.38</v>
      </c>
      <c r="J278" s="323">
        <v>19.23</v>
      </c>
      <c r="K278" s="323">
        <v>10.15</v>
      </c>
    </row>
    <row r="279" spans="1:11" x14ac:dyDescent="0.2">
      <c r="A279" s="320" t="s">
        <v>1445</v>
      </c>
      <c r="B279" s="320" t="s">
        <v>1</v>
      </c>
      <c r="C279" s="320" t="s">
        <v>1446</v>
      </c>
      <c r="D279" s="320" t="s">
        <v>1447</v>
      </c>
      <c r="E279" s="325">
        <v>40417</v>
      </c>
      <c r="F279" s="326">
        <v>40391</v>
      </c>
      <c r="G279" s="320">
        <v>1</v>
      </c>
      <c r="H279" s="320">
        <v>4841</v>
      </c>
      <c r="I279" s="323">
        <v>27.91</v>
      </c>
      <c r="J279" s="323">
        <v>19.09</v>
      </c>
      <c r="K279" s="323">
        <v>8.82</v>
      </c>
    </row>
    <row r="280" spans="1:11" x14ac:dyDescent="0.2">
      <c r="A280" s="320" t="s">
        <v>1445</v>
      </c>
      <c r="B280" s="320" t="s">
        <v>1</v>
      </c>
      <c r="C280" s="320" t="s">
        <v>1446</v>
      </c>
      <c r="D280" s="320" t="s">
        <v>1447</v>
      </c>
      <c r="E280" s="325">
        <v>40420</v>
      </c>
      <c r="F280" s="326">
        <v>40391</v>
      </c>
      <c r="G280" s="320">
        <v>1</v>
      </c>
      <c r="H280" s="320">
        <v>5280</v>
      </c>
      <c r="I280" s="323">
        <v>31.29</v>
      </c>
      <c r="J280" s="323">
        <v>19.23</v>
      </c>
      <c r="K280" s="323">
        <v>12.06</v>
      </c>
    </row>
    <row r="281" spans="1:11" x14ac:dyDescent="0.2">
      <c r="A281" s="320"/>
      <c r="B281" s="320" t="s">
        <v>1</v>
      </c>
      <c r="C281" s="320" t="s">
        <v>1446</v>
      </c>
      <c r="D281" s="320" t="s">
        <v>1447</v>
      </c>
      <c r="E281" s="325">
        <v>40421</v>
      </c>
      <c r="F281" s="326">
        <v>40391</v>
      </c>
      <c r="G281" s="320">
        <v>2</v>
      </c>
      <c r="H281" s="320">
        <v>918956</v>
      </c>
      <c r="I281" s="323">
        <v>0</v>
      </c>
      <c r="J281" s="323">
        <v>0</v>
      </c>
      <c r="K281" s="323">
        <v>3.15</v>
      </c>
    </row>
    <row r="282" spans="1:11" x14ac:dyDescent="0.2">
      <c r="A282" s="320" t="s">
        <v>1445</v>
      </c>
      <c r="B282" s="320" t="s">
        <v>1</v>
      </c>
      <c r="C282" s="320" t="s">
        <v>1446</v>
      </c>
      <c r="D282" s="320" t="s">
        <v>1447</v>
      </c>
      <c r="E282" s="325">
        <v>40421</v>
      </c>
      <c r="F282" s="326">
        <v>40391</v>
      </c>
      <c r="G282" s="320">
        <v>1</v>
      </c>
      <c r="H282" s="320">
        <v>5485</v>
      </c>
      <c r="I282" s="323">
        <v>29.1</v>
      </c>
      <c r="J282" s="323">
        <v>19.13</v>
      </c>
      <c r="K282" s="323">
        <v>9.9700000000000006</v>
      </c>
    </row>
    <row r="283" spans="1:11" x14ac:dyDescent="0.2">
      <c r="A283" s="320" t="s">
        <v>1445</v>
      </c>
      <c r="B283" s="320" t="s">
        <v>1</v>
      </c>
      <c r="C283" s="320" t="s">
        <v>1446</v>
      </c>
      <c r="D283" s="320" t="s">
        <v>1447</v>
      </c>
      <c r="E283" s="325">
        <v>40422</v>
      </c>
      <c r="F283" s="326">
        <v>40422</v>
      </c>
      <c r="G283" s="320">
        <v>1</v>
      </c>
      <c r="H283" s="320">
        <v>5689</v>
      </c>
      <c r="I283" s="323">
        <v>31.12</v>
      </c>
      <c r="J283" s="323">
        <v>18.98</v>
      </c>
      <c r="K283" s="323">
        <v>12.14</v>
      </c>
    </row>
    <row r="284" spans="1:11" x14ac:dyDescent="0.2">
      <c r="A284" s="320" t="s">
        <v>1445</v>
      </c>
      <c r="B284" s="320" t="s">
        <v>1</v>
      </c>
      <c r="C284" s="320" t="s">
        <v>1446</v>
      </c>
      <c r="D284" s="320" t="s">
        <v>1447</v>
      </c>
      <c r="E284" s="325">
        <v>40423</v>
      </c>
      <c r="F284" s="326">
        <v>40422</v>
      </c>
      <c r="G284" s="320">
        <v>1</v>
      </c>
      <c r="H284" s="320">
        <v>5845</v>
      </c>
      <c r="I284" s="323">
        <v>28.14</v>
      </c>
      <c r="J284" s="323">
        <v>19.14</v>
      </c>
      <c r="K284" s="323">
        <v>9</v>
      </c>
    </row>
    <row r="285" spans="1:11" x14ac:dyDescent="0.2">
      <c r="A285" s="320" t="s">
        <v>1445</v>
      </c>
      <c r="B285" s="320" t="s">
        <v>1</v>
      </c>
      <c r="C285" s="320" t="s">
        <v>1446</v>
      </c>
      <c r="D285" s="320" t="s">
        <v>1447</v>
      </c>
      <c r="E285" s="325">
        <v>40424</v>
      </c>
      <c r="F285" s="326">
        <v>40422</v>
      </c>
      <c r="G285" s="320">
        <v>1</v>
      </c>
      <c r="H285" s="320">
        <v>6139</v>
      </c>
      <c r="I285" s="323">
        <v>29.14</v>
      </c>
      <c r="J285" s="323">
        <v>19.079999999999998</v>
      </c>
      <c r="K285" s="323">
        <v>10.06</v>
      </c>
    </row>
    <row r="286" spans="1:11" x14ac:dyDescent="0.2">
      <c r="A286" s="320" t="s">
        <v>1445</v>
      </c>
      <c r="B286" s="320" t="s">
        <v>1</v>
      </c>
      <c r="C286" s="320" t="s">
        <v>1446</v>
      </c>
      <c r="D286" s="320" t="s">
        <v>1447</v>
      </c>
      <c r="E286" s="325">
        <v>40428</v>
      </c>
      <c r="F286" s="326">
        <v>40422</v>
      </c>
      <c r="G286" s="320">
        <v>1</v>
      </c>
      <c r="H286" s="320">
        <v>6570</v>
      </c>
      <c r="I286" s="323">
        <v>33.96</v>
      </c>
      <c r="J286" s="323">
        <v>19.25</v>
      </c>
      <c r="K286" s="323">
        <v>14.71</v>
      </c>
    </row>
    <row r="287" spans="1:11" x14ac:dyDescent="0.2">
      <c r="A287" s="320" t="s">
        <v>1445</v>
      </c>
      <c r="B287" s="320" t="s">
        <v>1</v>
      </c>
      <c r="C287" s="320" t="s">
        <v>1446</v>
      </c>
      <c r="D287" s="320" t="s">
        <v>1447</v>
      </c>
      <c r="E287" s="325">
        <v>40428</v>
      </c>
      <c r="F287" s="326">
        <v>40422</v>
      </c>
      <c r="G287" s="320">
        <v>1</v>
      </c>
      <c r="H287" s="320">
        <v>6689</v>
      </c>
      <c r="I287" s="323">
        <v>28.24</v>
      </c>
      <c r="J287" s="323">
        <v>19.23</v>
      </c>
      <c r="K287" s="323">
        <v>9.01</v>
      </c>
    </row>
    <row r="288" spans="1:11" x14ac:dyDescent="0.2">
      <c r="A288" s="320" t="s">
        <v>1453</v>
      </c>
      <c r="B288" s="320" t="s">
        <v>1</v>
      </c>
      <c r="C288" s="320" t="s">
        <v>1446</v>
      </c>
      <c r="D288" s="320" t="s">
        <v>1447</v>
      </c>
      <c r="E288" s="325">
        <v>40428</v>
      </c>
      <c r="F288" s="326">
        <v>40422</v>
      </c>
      <c r="G288" s="320">
        <v>1</v>
      </c>
      <c r="H288" s="320">
        <v>6672</v>
      </c>
      <c r="I288" s="323">
        <v>13.62</v>
      </c>
      <c r="J288" s="323">
        <v>10.93</v>
      </c>
      <c r="K288" s="323">
        <v>2.69</v>
      </c>
    </row>
    <row r="289" spans="1:11" x14ac:dyDescent="0.2">
      <c r="A289" s="320" t="s">
        <v>1445</v>
      </c>
      <c r="B289" s="320" t="s">
        <v>1</v>
      </c>
      <c r="C289" s="320" t="s">
        <v>1446</v>
      </c>
      <c r="D289" s="320" t="s">
        <v>1447</v>
      </c>
      <c r="E289" s="325">
        <v>40429</v>
      </c>
      <c r="F289" s="326">
        <v>40422</v>
      </c>
      <c r="G289" s="320">
        <v>1</v>
      </c>
      <c r="H289" s="320">
        <v>6927</v>
      </c>
      <c r="I289" s="323">
        <v>29.03</v>
      </c>
      <c r="J289" s="323">
        <v>19.13</v>
      </c>
      <c r="K289" s="323">
        <v>9.9</v>
      </c>
    </row>
    <row r="290" spans="1:11" x14ac:dyDescent="0.2">
      <c r="A290" s="320" t="s">
        <v>1445</v>
      </c>
      <c r="B290" s="320" t="s">
        <v>1</v>
      </c>
      <c r="C290" s="320" t="s">
        <v>1446</v>
      </c>
      <c r="D290" s="320" t="s">
        <v>1447</v>
      </c>
      <c r="E290" s="325">
        <v>40430</v>
      </c>
      <c r="F290" s="326">
        <v>40422</v>
      </c>
      <c r="G290" s="320">
        <v>1</v>
      </c>
      <c r="H290" s="320">
        <v>7215</v>
      </c>
      <c r="I290" s="323">
        <v>28.12</v>
      </c>
      <c r="J290" s="323">
        <v>19.22</v>
      </c>
      <c r="K290" s="323">
        <v>8.9</v>
      </c>
    </row>
    <row r="291" spans="1:11" x14ac:dyDescent="0.2">
      <c r="A291" s="320" t="s">
        <v>1445</v>
      </c>
      <c r="B291" s="320" t="s">
        <v>1</v>
      </c>
      <c r="C291" s="320" t="s">
        <v>1446</v>
      </c>
      <c r="D291" s="320" t="s">
        <v>1447</v>
      </c>
      <c r="E291" s="325">
        <v>40431</v>
      </c>
      <c r="F291" s="326">
        <v>40422</v>
      </c>
      <c r="G291" s="320">
        <v>1</v>
      </c>
      <c r="H291" s="320">
        <v>7402</v>
      </c>
      <c r="I291" s="323">
        <v>26.86</v>
      </c>
      <c r="J291" s="323">
        <v>19.07</v>
      </c>
      <c r="K291" s="323">
        <v>7.79</v>
      </c>
    </row>
    <row r="292" spans="1:11" x14ac:dyDescent="0.2">
      <c r="A292" s="320" t="s">
        <v>1445</v>
      </c>
      <c r="B292" s="320" t="s">
        <v>1</v>
      </c>
      <c r="C292" s="320" t="s">
        <v>1446</v>
      </c>
      <c r="D292" s="320" t="s">
        <v>1447</v>
      </c>
      <c r="E292" s="325">
        <v>40434</v>
      </c>
      <c r="F292" s="326">
        <v>40422</v>
      </c>
      <c r="G292" s="320">
        <v>1</v>
      </c>
      <c r="H292" s="320">
        <v>7761</v>
      </c>
      <c r="I292" s="323">
        <v>33.58</v>
      </c>
      <c r="J292" s="323">
        <v>19.36</v>
      </c>
      <c r="K292" s="323">
        <v>14.22</v>
      </c>
    </row>
    <row r="293" spans="1:11" x14ac:dyDescent="0.2">
      <c r="A293" s="320" t="s">
        <v>1448</v>
      </c>
      <c r="B293" s="320" t="s">
        <v>1</v>
      </c>
      <c r="C293" s="320" t="s">
        <v>1446</v>
      </c>
      <c r="D293" s="320" t="s">
        <v>1447</v>
      </c>
      <c r="E293" s="325">
        <v>40435</v>
      </c>
      <c r="F293" s="326">
        <v>40422</v>
      </c>
      <c r="G293" s="320">
        <v>1</v>
      </c>
      <c r="H293" s="320">
        <v>7996</v>
      </c>
      <c r="I293" s="323">
        <v>14.76</v>
      </c>
      <c r="J293" s="323">
        <v>11.99</v>
      </c>
      <c r="K293" s="323">
        <v>2.77</v>
      </c>
    </row>
    <row r="294" spans="1:11" x14ac:dyDescent="0.2">
      <c r="A294" s="320" t="s">
        <v>1445</v>
      </c>
      <c r="B294" s="320" t="s">
        <v>1</v>
      </c>
      <c r="C294" s="320" t="s">
        <v>1446</v>
      </c>
      <c r="D294" s="320" t="s">
        <v>1447</v>
      </c>
      <c r="E294" s="325">
        <v>40435</v>
      </c>
      <c r="F294" s="326">
        <v>40422</v>
      </c>
      <c r="G294" s="320">
        <v>1</v>
      </c>
      <c r="H294" s="320">
        <v>7953</v>
      </c>
      <c r="I294" s="323">
        <v>29.88</v>
      </c>
      <c r="J294" s="323">
        <v>19.22</v>
      </c>
      <c r="K294" s="323">
        <v>10.66</v>
      </c>
    </row>
    <row r="295" spans="1:11" x14ac:dyDescent="0.2">
      <c r="A295" s="320" t="s">
        <v>1445</v>
      </c>
      <c r="B295" s="320" t="s">
        <v>1</v>
      </c>
      <c r="C295" s="320" t="s">
        <v>1446</v>
      </c>
      <c r="D295" s="320" t="s">
        <v>1447</v>
      </c>
      <c r="E295" s="325">
        <v>40436</v>
      </c>
      <c r="F295" s="326">
        <v>40422</v>
      </c>
      <c r="G295" s="320">
        <v>1</v>
      </c>
      <c r="H295" s="320">
        <v>8166</v>
      </c>
      <c r="I295" s="323">
        <v>31.73</v>
      </c>
      <c r="J295" s="323">
        <v>19.29</v>
      </c>
      <c r="K295" s="323">
        <v>12.44</v>
      </c>
    </row>
    <row r="296" spans="1:11" x14ac:dyDescent="0.2">
      <c r="A296" s="320" t="s">
        <v>1445</v>
      </c>
      <c r="B296" s="320" t="s">
        <v>1</v>
      </c>
      <c r="C296" s="320" t="s">
        <v>1446</v>
      </c>
      <c r="D296" s="320" t="s">
        <v>1447</v>
      </c>
      <c r="E296" s="325">
        <v>40437</v>
      </c>
      <c r="F296" s="326">
        <v>40422</v>
      </c>
      <c r="G296" s="320">
        <v>1</v>
      </c>
      <c r="H296" s="320">
        <v>8347</v>
      </c>
      <c r="I296" s="323">
        <v>29.53</v>
      </c>
      <c r="J296" s="323">
        <v>19.39</v>
      </c>
      <c r="K296" s="323">
        <v>10.14</v>
      </c>
    </row>
    <row r="297" spans="1:11" x14ac:dyDescent="0.2">
      <c r="A297" s="320" t="s">
        <v>1445</v>
      </c>
      <c r="B297" s="320" t="s">
        <v>1</v>
      </c>
      <c r="C297" s="320" t="s">
        <v>1446</v>
      </c>
      <c r="D297" s="320" t="s">
        <v>1447</v>
      </c>
      <c r="E297" s="325">
        <v>40438</v>
      </c>
      <c r="F297" s="326">
        <v>40422</v>
      </c>
      <c r="G297" s="320">
        <v>1</v>
      </c>
      <c r="H297" s="320">
        <v>8582</v>
      </c>
      <c r="I297" s="323">
        <v>28.16</v>
      </c>
      <c r="J297" s="323">
        <v>19.149999999999999</v>
      </c>
      <c r="K297" s="323">
        <v>9.01</v>
      </c>
    </row>
    <row r="298" spans="1:11" x14ac:dyDescent="0.2">
      <c r="A298" s="320" t="s">
        <v>1445</v>
      </c>
      <c r="B298" s="320" t="s">
        <v>1</v>
      </c>
      <c r="C298" s="320" t="s">
        <v>1446</v>
      </c>
      <c r="D298" s="320" t="s">
        <v>1447</v>
      </c>
      <c r="E298" s="325">
        <v>40441</v>
      </c>
      <c r="F298" s="326">
        <v>40422</v>
      </c>
      <c r="G298" s="320">
        <v>1</v>
      </c>
      <c r="H298" s="320">
        <v>9018</v>
      </c>
      <c r="I298" s="323">
        <v>30.54</v>
      </c>
      <c r="J298" s="323">
        <v>19.12</v>
      </c>
      <c r="K298" s="323">
        <v>11.42</v>
      </c>
    </row>
    <row r="299" spans="1:11" x14ac:dyDescent="0.2">
      <c r="A299" s="320" t="s">
        <v>1448</v>
      </c>
      <c r="B299" s="320" t="s">
        <v>1</v>
      </c>
      <c r="C299" s="320" t="s">
        <v>1446</v>
      </c>
      <c r="D299" s="320" t="s">
        <v>1447</v>
      </c>
      <c r="E299" s="325">
        <v>40442</v>
      </c>
      <c r="F299" s="326">
        <v>40422</v>
      </c>
      <c r="G299" s="320">
        <v>1</v>
      </c>
      <c r="H299" s="320">
        <v>9283</v>
      </c>
      <c r="I299" s="323">
        <v>14.79</v>
      </c>
      <c r="J299" s="323">
        <v>12.04</v>
      </c>
      <c r="K299" s="323">
        <v>2.75</v>
      </c>
    </row>
    <row r="300" spans="1:11" x14ac:dyDescent="0.2">
      <c r="A300" s="320" t="s">
        <v>1450</v>
      </c>
      <c r="B300" s="320" t="s">
        <v>1</v>
      </c>
      <c r="C300" s="320" t="s">
        <v>1446</v>
      </c>
      <c r="D300" s="320" t="s">
        <v>1447</v>
      </c>
      <c r="E300" s="325">
        <v>40442</v>
      </c>
      <c r="F300" s="326">
        <v>40422</v>
      </c>
      <c r="G300" s="320">
        <v>1</v>
      </c>
      <c r="H300" s="320">
        <v>9240</v>
      </c>
      <c r="I300" s="323">
        <v>28.86</v>
      </c>
      <c r="J300" s="323">
        <v>19.239999999999998</v>
      </c>
      <c r="K300" s="323">
        <v>9.6199999999999992</v>
      </c>
    </row>
    <row r="301" spans="1:11" hidden="1" x14ac:dyDescent="0.2">
      <c r="A301" s="320"/>
      <c r="B301" s="320" t="s">
        <v>1</v>
      </c>
      <c r="C301" s="320" t="s">
        <v>1446</v>
      </c>
      <c r="D301" s="320" t="s">
        <v>1449</v>
      </c>
      <c r="E301" s="325">
        <v>40443</v>
      </c>
      <c r="F301" s="326">
        <v>40422</v>
      </c>
      <c r="G301" s="320">
        <v>1</v>
      </c>
      <c r="H301" s="320">
        <v>9429</v>
      </c>
      <c r="I301" s="323">
        <v>0</v>
      </c>
      <c r="J301" s="323">
        <v>0</v>
      </c>
      <c r="K301" s="323">
        <v>0</v>
      </c>
    </row>
    <row r="302" spans="1:11" x14ac:dyDescent="0.2">
      <c r="A302" s="320" t="s">
        <v>1450</v>
      </c>
      <c r="B302" s="320" t="s">
        <v>1</v>
      </c>
      <c r="C302" s="320" t="s">
        <v>1446</v>
      </c>
      <c r="D302" s="320" t="s">
        <v>1447</v>
      </c>
      <c r="E302" s="325">
        <v>40443</v>
      </c>
      <c r="F302" s="326">
        <v>40422</v>
      </c>
      <c r="G302" s="320">
        <v>1</v>
      </c>
      <c r="H302" s="320">
        <v>9542</v>
      </c>
      <c r="I302" s="323">
        <v>31.46</v>
      </c>
      <c r="J302" s="323">
        <v>19.3</v>
      </c>
      <c r="K302" s="323">
        <v>12.16</v>
      </c>
    </row>
    <row r="303" spans="1:11" x14ac:dyDescent="0.2">
      <c r="A303" s="320" t="s">
        <v>1450</v>
      </c>
      <c r="B303" s="320" t="s">
        <v>1</v>
      </c>
      <c r="C303" s="320" t="s">
        <v>1446</v>
      </c>
      <c r="D303" s="320" t="s">
        <v>1447</v>
      </c>
      <c r="E303" s="325">
        <v>40444</v>
      </c>
      <c r="F303" s="326">
        <v>40422</v>
      </c>
      <c r="G303" s="320">
        <v>1</v>
      </c>
      <c r="H303" s="320">
        <v>9636</v>
      </c>
      <c r="I303" s="323">
        <v>26.92</v>
      </c>
      <c r="J303" s="323">
        <v>19.190000000000001</v>
      </c>
      <c r="K303" s="323">
        <v>7.73</v>
      </c>
    </row>
    <row r="304" spans="1:11" x14ac:dyDescent="0.2">
      <c r="A304" s="320" t="s">
        <v>1450</v>
      </c>
      <c r="B304" s="320" t="s">
        <v>1</v>
      </c>
      <c r="C304" s="320" t="s">
        <v>1446</v>
      </c>
      <c r="D304" s="320" t="s">
        <v>1447</v>
      </c>
      <c r="E304" s="325">
        <v>40445</v>
      </c>
      <c r="F304" s="326">
        <v>40422</v>
      </c>
      <c r="G304" s="320">
        <v>1</v>
      </c>
      <c r="H304" s="320">
        <v>9888</v>
      </c>
      <c r="I304" s="323">
        <v>28.2</v>
      </c>
      <c r="J304" s="323">
        <v>19.2</v>
      </c>
      <c r="K304" s="323">
        <v>9</v>
      </c>
    </row>
    <row r="305" spans="1:11" x14ac:dyDescent="0.2">
      <c r="A305" s="320" t="s">
        <v>1450</v>
      </c>
      <c r="B305" s="320" t="s">
        <v>1</v>
      </c>
      <c r="C305" s="320" t="s">
        <v>1446</v>
      </c>
      <c r="D305" s="320" t="s">
        <v>1447</v>
      </c>
      <c r="E305" s="325">
        <v>40448</v>
      </c>
      <c r="F305" s="326">
        <v>40422</v>
      </c>
      <c r="G305" s="320">
        <v>1</v>
      </c>
      <c r="H305" s="320">
        <v>10357</v>
      </c>
      <c r="I305" s="323">
        <v>32.25</v>
      </c>
      <c r="J305" s="323">
        <v>19.39</v>
      </c>
      <c r="K305" s="323">
        <v>12.86</v>
      </c>
    </row>
    <row r="306" spans="1:11" x14ac:dyDescent="0.2">
      <c r="A306" s="320" t="s">
        <v>1459</v>
      </c>
      <c r="B306" s="320" t="s">
        <v>1</v>
      </c>
      <c r="C306" s="320" t="s">
        <v>1446</v>
      </c>
      <c r="D306" s="320" t="s">
        <v>1447</v>
      </c>
      <c r="E306" s="325">
        <v>40449</v>
      </c>
      <c r="F306" s="326">
        <v>40422</v>
      </c>
      <c r="G306" s="320">
        <v>1</v>
      </c>
      <c r="H306" s="320">
        <v>10583</v>
      </c>
      <c r="I306" s="323">
        <v>15.83</v>
      </c>
      <c r="J306" s="323">
        <v>12.1</v>
      </c>
      <c r="K306" s="323">
        <v>3.73</v>
      </c>
    </row>
    <row r="307" spans="1:11" x14ac:dyDescent="0.2">
      <c r="A307" s="320" t="s">
        <v>1450</v>
      </c>
      <c r="B307" s="320" t="s">
        <v>1</v>
      </c>
      <c r="C307" s="320" t="s">
        <v>1446</v>
      </c>
      <c r="D307" s="320" t="s">
        <v>1447</v>
      </c>
      <c r="E307" s="325">
        <v>40449</v>
      </c>
      <c r="F307" s="326">
        <v>40422</v>
      </c>
      <c r="G307" s="320">
        <v>1</v>
      </c>
      <c r="H307" s="320">
        <v>10531</v>
      </c>
      <c r="I307" s="323">
        <v>31.03</v>
      </c>
      <c r="J307" s="323">
        <v>19.38</v>
      </c>
      <c r="K307" s="323">
        <v>11.65</v>
      </c>
    </row>
    <row r="308" spans="1:11" x14ac:dyDescent="0.2">
      <c r="A308" s="320" t="s">
        <v>1450</v>
      </c>
      <c r="B308" s="320" t="s">
        <v>1</v>
      </c>
      <c r="C308" s="320" t="s">
        <v>1446</v>
      </c>
      <c r="D308" s="320" t="s">
        <v>1447</v>
      </c>
      <c r="E308" s="325">
        <v>40450</v>
      </c>
      <c r="F308" s="326">
        <v>40422</v>
      </c>
      <c r="G308" s="320">
        <v>1</v>
      </c>
      <c r="H308" s="320">
        <v>10765</v>
      </c>
      <c r="I308" s="323">
        <v>33.46</v>
      </c>
      <c r="J308" s="323">
        <v>19.23</v>
      </c>
      <c r="K308" s="323">
        <v>14.23</v>
      </c>
    </row>
    <row r="309" spans="1:11" x14ac:dyDescent="0.2">
      <c r="A309" s="320" t="s">
        <v>1450</v>
      </c>
      <c r="B309" s="320" t="s">
        <v>1</v>
      </c>
      <c r="C309" s="320" t="s">
        <v>1446</v>
      </c>
      <c r="D309" s="320" t="s">
        <v>1447</v>
      </c>
      <c r="E309" s="325">
        <v>40451</v>
      </c>
      <c r="F309" s="326">
        <v>40422</v>
      </c>
      <c r="G309" s="320">
        <v>1</v>
      </c>
      <c r="H309" s="320">
        <v>10935</v>
      </c>
      <c r="I309" s="323">
        <v>30.09</v>
      </c>
      <c r="J309" s="323">
        <v>19.5</v>
      </c>
      <c r="K309" s="323">
        <v>10.59</v>
      </c>
    </row>
    <row r="310" spans="1:11" x14ac:dyDescent="0.2">
      <c r="A310" s="320" t="s">
        <v>1450</v>
      </c>
      <c r="B310" s="320" t="s">
        <v>1</v>
      </c>
      <c r="C310" s="320" t="s">
        <v>1446</v>
      </c>
      <c r="D310" s="320" t="s">
        <v>1447</v>
      </c>
      <c r="E310" s="325">
        <v>40452</v>
      </c>
      <c r="F310" s="326">
        <v>40452</v>
      </c>
      <c r="G310" s="320">
        <v>1</v>
      </c>
      <c r="H310" s="320">
        <v>11127</v>
      </c>
      <c r="I310" s="323">
        <v>28.44</v>
      </c>
      <c r="J310" s="323">
        <v>19.149999999999999</v>
      </c>
      <c r="K310" s="323">
        <v>9.2899999999999991</v>
      </c>
    </row>
    <row r="311" spans="1:11" x14ac:dyDescent="0.2">
      <c r="A311" s="320" t="s">
        <v>1450</v>
      </c>
      <c r="B311" s="320" t="s">
        <v>1</v>
      </c>
      <c r="C311" s="320" t="s">
        <v>1446</v>
      </c>
      <c r="D311" s="320" t="s">
        <v>1447</v>
      </c>
      <c r="E311" s="325">
        <v>40455</v>
      </c>
      <c r="F311" s="326">
        <v>40452</v>
      </c>
      <c r="G311" s="320">
        <v>1</v>
      </c>
      <c r="H311" s="320">
        <v>11545</v>
      </c>
      <c r="I311" s="323">
        <v>32.06</v>
      </c>
      <c r="J311" s="323">
        <v>19.260000000000002</v>
      </c>
      <c r="K311" s="323">
        <v>12.8</v>
      </c>
    </row>
    <row r="312" spans="1:11" x14ac:dyDescent="0.2">
      <c r="A312" s="320" t="s">
        <v>1448</v>
      </c>
      <c r="B312" s="320" t="s">
        <v>1</v>
      </c>
      <c r="C312" s="320" t="s">
        <v>1446</v>
      </c>
      <c r="D312" s="320" t="s">
        <v>1447</v>
      </c>
      <c r="E312" s="325">
        <v>40456</v>
      </c>
      <c r="F312" s="326">
        <v>40452</v>
      </c>
      <c r="G312" s="320">
        <v>1</v>
      </c>
      <c r="H312" s="320">
        <v>11785</v>
      </c>
      <c r="I312" s="323">
        <v>15.04</v>
      </c>
      <c r="J312" s="323">
        <v>12</v>
      </c>
      <c r="K312" s="323">
        <v>3.04</v>
      </c>
    </row>
    <row r="313" spans="1:11" x14ac:dyDescent="0.2">
      <c r="A313" s="320" t="s">
        <v>1450</v>
      </c>
      <c r="B313" s="320" t="s">
        <v>1</v>
      </c>
      <c r="C313" s="320" t="s">
        <v>1446</v>
      </c>
      <c r="D313" s="320" t="s">
        <v>1447</v>
      </c>
      <c r="E313" s="325">
        <v>40456</v>
      </c>
      <c r="F313" s="326">
        <v>40452</v>
      </c>
      <c r="G313" s="320">
        <v>1</v>
      </c>
      <c r="H313" s="320">
        <v>11768</v>
      </c>
      <c r="I313" s="323">
        <v>31.05</v>
      </c>
      <c r="J313" s="323">
        <v>19.36</v>
      </c>
      <c r="K313" s="323">
        <v>11.69</v>
      </c>
    </row>
    <row r="314" spans="1:11" x14ac:dyDescent="0.2">
      <c r="A314" s="320" t="s">
        <v>1450</v>
      </c>
      <c r="B314" s="320" t="s">
        <v>1</v>
      </c>
      <c r="C314" s="320" t="s">
        <v>1446</v>
      </c>
      <c r="D314" s="320" t="s">
        <v>1447</v>
      </c>
      <c r="E314" s="325">
        <v>40457</v>
      </c>
      <c r="F314" s="326">
        <v>40452</v>
      </c>
      <c r="G314" s="320">
        <v>1</v>
      </c>
      <c r="H314" s="320">
        <v>11925</v>
      </c>
      <c r="I314" s="323">
        <v>31.79</v>
      </c>
      <c r="J314" s="323">
        <v>19.309999999999999</v>
      </c>
      <c r="K314" s="323">
        <v>12.48</v>
      </c>
    </row>
    <row r="315" spans="1:11" x14ac:dyDescent="0.2">
      <c r="A315" s="320" t="s">
        <v>1450</v>
      </c>
      <c r="B315" s="320" t="s">
        <v>1</v>
      </c>
      <c r="C315" s="320" t="s">
        <v>1446</v>
      </c>
      <c r="D315" s="320" t="s">
        <v>1447</v>
      </c>
      <c r="E315" s="325">
        <v>40458</v>
      </c>
      <c r="F315" s="326">
        <v>40452</v>
      </c>
      <c r="G315" s="320">
        <v>1</v>
      </c>
      <c r="H315" s="320">
        <v>12096</v>
      </c>
      <c r="I315" s="323">
        <v>29.71</v>
      </c>
      <c r="J315" s="323">
        <v>19.25</v>
      </c>
      <c r="K315" s="323">
        <v>10.46</v>
      </c>
    </row>
    <row r="316" spans="1:11" x14ac:dyDescent="0.2">
      <c r="A316" s="320" t="s">
        <v>1450</v>
      </c>
      <c r="B316" s="320" t="s">
        <v>1</v>
      </c>
      <c r="C316" s="320" t="s">
        <v>1446</v>
      </c>
      <c r="D316" s="320" t="s">
        <v>1447</v>
      </c>
      <c r="E316" s="325">
        <v>40459</v>
      </c>
      <c r="F316" s="326">
        <v>40452</v>
      </c>
      <c r="G316" s="320">
        <v>1</v>
      </c>
      <c r="H316" s="320">
        <v>12372</v>
      </c>
      <c r="I316" s="323">
        <v>28.27</v>
      </c>
      <c r="J316" s="323">
        <v>19.190000000000001</v>
      </c>
      <c r="K316" s="323">
        <v>9.08</v>
      </c>
    </row>
    <row r="317" spans="1:11" x14ac:dyDescent="0.2">
      <c r="A317" s="320" t="s">
        <v>1460</v>
      </c>
      <c r="B317" s="320" t="s">
        <v>1</v>
      </c>
      <c r="C317" s="320" t="s">
        <v>1446</v>
      </c>
      <c r="D317" s="320" t="s">
        <v>1447</v>
      </c>
      <c r="E317" s="325">
        <v>40462</v>
      </c>
      <c r="F317" s="326">
        <v>40452</v>
      </c>
      <c r="G317" s="320">
        <v>1</v>
      </c>
      <c r="H317" s="320">
        <v>12750</v>
      </c>
      <c r="I317" s="323">
        <v>6.8</v>
      </c>
      <c r="J317" s="323">
        <v>6.62</v>
      </c>
      <c r="K317" s="323">
        <v>0.18</v>
      </c>
    </row>
    <row r="318" spans="1:11" x14ac:dyDescent="0.2">
      <c r="A318" s="320" t="s">
        <v>1450</v>
      </c>
      <c r="B318" s="320" t="s">
        <v>1</v>
      </c>
      <c r="C318" s="320" t="s">
        <v>1446</v>
      </c>
      <c r="D318" s="320" t="s">
        <v>1447</v>
      </c>
      <c r="E318" s="325">
        <v>40462</v>
      </c>
      <c r="F318" s="326">
        <v>40452</v>
      </c>
      <c r="G318" s="320">
        <v>1</v>
      </c>
      <c r="H318" s="320">
        <v>12775</v>
      </c>
      <c r="I318" s="323">
        <v>31.04</v>
      </c>
      <c r="J318" s="323">
        <v>19.23</v>
      </c>
      <c r="K318" s="323">
        <v>11.81</v>
      </c>
    </row>
    <row r="319" spans="1:11" x14ac:dyDescent="0.2">
      <c r="A319" s="320" t="s">
        <v>1448</v>
      </c>
      <c r="B319" s="320" t="s">
        <v>1</v>
      </c>
      <c r="C319" s="320" t="s">
        <v>1446</v>
      </c>
      <c r="D319" s="320" t="s">
        <v>1447</v>
      </c>
      <c r="E319" s="325">
        <v>40463</v>
      </c>
      <c r="F319" s="326">
        <v>40452</v>
      </c>
      <c r="G319" s="320">
        <v>1</v>
      </c>
      <c r="H319" s="320">
        <v>13023</v>
      </c>
      <c r="I319" s="323">
        <v>15.34</v>
      </c>
      <c r="J319" s="323">
        <v>12.07</v>
      </c>
      <c r="K319" s="323">
        <v>3.27</v>
      </c>
    </row>
    <row r="320" spans="1:11" x14ac:dyDescent="0.2">
      <c r="A320" s="320" t="s">
        <v>1450</v>
      </c>
      <c r="B320" s="320" t="s">
        <v>1</v>
      </c>
      <c r="C320" s="320" t="s">
        <v>1446</v>
      </c>
      <c r="D320" s="320" t="s">
        <v>1447</v>
      </c>
      <c r="E320" s="325">
        <v>40463</v>
      </c>
      <c r="F320" s="326">
        <v>40452</v>
      </c>
      <c r="G320" s="320">
        <v>1</v>
      </c>
      <c r="H320" s="320">
        <v>12986</v>
      </c>
      <c r="I320" s="323">
        <v>28.41</v>
      </c>
      <c r="J320" s="323">
        <v>19.190000000000001</v>
      </c>
      <c r="K320" s="323">
        <v>9.2200000000000006</v>
      </c>
    </row>
    <row r="321" spans="1:11" x14ac:dyDescent="0.2">
      <c r="A321" s="320" t="s">
        <v>1450</v>
      </c>
      <c r="B321" s="320" t="s">
        <v>1</v>
      </c>
      <c r="C321" s="320" t="s">
        <v>1446</v>
      </c>
      <c r="D321" s="320" t="s">
        <v>1447</v>
      </c>
      <c r="E321" s="325">
        <v>40464</v>
      </c>
      <c r="F321" s="326">
        <v>40452</v>
      </c>
      <c r="G321" s="320">
        <v>1</v>
      </c>
      <c r="H321" s="320">
        <v>13202</v>
      </c>
      <c r="I321" s="323">
        <v>32.25</v>
      </c>
      <c r="J321" s="323">
        <v>19.329999999999998</v>
      </c>
      <c r="K321" s="323">
        <v>12.92</v>
      </c>
    </row>
    <row r="322" spans="1:11" x14ac:dyDescent="0.2">
      <c r="A322" s="320" t="s">
        <v>1450</v>
      </c>
      <c r="B322" s="320" t="s">
        <v>1</v>
      </c>
      <c r="C322" s="320" t="s">
        <v>1446</v>
      </c>
      <c r="D322" s="320" t="s">
        <v>1447</v>
      </c>
      <c r="E322" s="325">
        <v>40465</v>
      </c>
      <c r="F322" s="326">
        <v>40452</v>
      </c>
      <c r="G322" s="320">
        <v>1</v>
      </c>
      <c r="H322" s="320">
        <v>13365</v>
      </c>
      <c r="I322" s="323">
        <v>29.46</v>
      </c>
      <c r="J322" s="323">
        <v>19.28</v>
      </c>
      <c r="K322" s="323">
        <v>10.18</v>
      </c>
    </row>
    <row r="323" spans="1:11" x14ac:dyDescent="0.2">
      <c r="A323" s="320" t="s">
        <v>1450</v>
      </c>
      <c r="B323" s="320" t="s">
        <v>1</v>
      </c>
      <c r="C323" s="320" t="s">
        <v>1446</v>
      </c>
      <c r="D323" s="320" t="s">
        <v>1447</v>
      </c>
      <c r="E323" s="325">
        <v>40466</v>
      </c>
      <c r="F323" s="326">
        <v>40452</v>
      </c>
      <c r="G323" s="320">
        <v>1</v>
      </c>
      <c r="H323" s="320">
        <v>13586</v>
      </c>
      <c r="I323" s="323">
        <v>28.49</v>
      </c>
      <c r="J323" s="323">
        <v>19.100000000000001</v>
      </c>
      <c r="K323" s="323">
        <v>9.39</v>
      </c>
    </row>
    <row r="324" spans="1:11" hidden="1" x14ac:dyDescent="0.2">
      <c r="A324" s="320"/>
      <c r="B324" s="320" t="s">
        <v>1</v>
      </c>
      <c r="C324" s="320" t="s">
        <v>1446</v>
      </c>
      <c r="D324" s="320" t="s">
        <v>1449</v>
      </c>
      <c r="E324" s="325">
        <v>40469</v>
      </c>
      <c r="F324" s="326">
        <v>40452</v>
      </c>
      <c r="G324" s="320">
        <v>1</v>
      </c>
      <c r="H324" s="320">
        <v>13933</v>
      </c>
      <c r="I324" s="323">
        <v>0</v>
      </c>
      <c r="J324" s="323">
        <v>0</v>
      </c>
      <c r="K324" s="323">
        <v>0</v>
      </c>
    </row>
    <row r="325" spans="1:11" x14ac:dyDescent="0.2">
      <c r="A325" s="320" t="s">
        <v>1460</v>
      </c>
      <c r="B325" s="320" t="s">
        <v>1</v>
      </c>
      <c r="C325" s="320" t="s">
        <v>1446</v>
      </c>
      <c r="D325" s="320" t="s">
        <v>1447</v>
      </c>
      <c r="E325" s="325">
        <v>40469</v>
      </c>
      <c r="F325" s="326">
        <v>40452</v>
      </c>
      <c r="G325" s="320">
        <v>1</v>
      </c>
      <c r="H325" s="320">
        <v>13927</v>
      </c>
      <c r="I325" s="323">
        <v>6.96</v>
      </c>
      <c r="J325" s="323">
        <v>6.65</v>
      </c>
      <c r="K325" s="323">
        <v>0.31</v>
      </c>
    </row>
    <row r="326" spans="1:11" x14ac:dyDescent="0.2">
      <c r="A326" s="320" t="s">
        <v>1450</v>
      </c>
      <c r="B326" s="320" t="s">
        <v>1</v>
      </c>
      <c r="C326" s="320" t="s">
        <v>1446</v>
      </c>
      <c r="D326" s="320" t="s">
        <v>1447</v>
      </c>
      <c r="E326" s="325">
        <v>40469</v>
      </c>
      <c r="F326" s="326">
        <v>40452</v>
      </c>
      <c r="G326" s="320">
        <v>1</v>
      </c>
      <c r="H326" s="320">
        <v>13962</v>
      </c>
      <c r="I326" s="323">
        <v>31.81</v>
      </c>
      <c r="J326" s="323">
        <v>19.3</v>
      </c>
      <c r="K326" s="323">
        <v>12.51</v>
      </c>
    </row>
    <row r="327" spans="1:11" x14ac:dyDescent="0.2">
      <c r="A327" s="320" t="s">
        <v>1461</v>
      </c>
      <c r="B327" s="320" t="s">
        <v>1</v>
      </c>
      <c r="C327" s="320" t="s">
        <v>1446</v>
      </c>
      <c r="D327" s="320" t="s">
        <v>1447</v>
      </c>
      <c r="E327" s="325">
        <v>40469</v>
      </c>
      <c r="F327" s="326">
        <v>40452</v>
      </c>
      <c r="G327" s="320">
        <v>1</v>
      </c>
      <c r="H327" s="320">
        <v>13926</v>
      </c>
      <c r="I327" s="323">
        <v>7.18</v>
      </c>
      <c r="J327" s="323">
        <v>6.89</v>
      </c>
      <c r="K327" s="323">
        <v>0.28999999999999998</v>
      </c>
    </row>
    <row r="328" spans="1:11" x14ac:dyDescent="0.2">
      <c r="A328" s="320" t="s">
        <v>1450</v>
      </c>
      <c r="B328" s="320" t="s">
        <v>1</v>
      </c>
      <c r="C328" s="320" t="s">
        <v>1446</v>
      </c>
      <c r="D328" s="320" t="s">
        <v>1447</v>
      </c>
      <c r="E328" s="325">
        <v>40470</v>
      </c>
      <c r="F328" s="326">
        <v>40452</v>
      </c>
      <c r="G328" s="320">
        <v>1</v>
      </c>
      <c r="H328" s="320">
        <v>14189</v>
      </c>
      <c r="I328" s="323">
        <v>28.94</v>
      </c>
      <c r="J328" s="323">
        <v>19.239999999999998</v>
      </c>
      <c r="K328" s="323">
        <v>9.6999999999999993</v>
      </c>
    </row>
    <row r="329" spans="1:11" x14ac:dyDescent="0.2">
      <c r="A329" s="320" t="s">
        <v>1453</v>
      </c>
      <c r="B329" s="320" t="s">
        <v>1</v>
      </c>
      <c r="C329" s="320" t="s">
        <v>1446</v>
      </c>
      <c r="D329" s="320" t="s">
        <v>1447</v>
      </c>
      <c r="E329" s="325">
        <v>40470</v>
      </c>
      <c r="F329" s="326">
        <v>40452</v>
      </c>
      <c r="G329" s="320">
        <v>1</v>
      </c>
      <c r="H329" s="320">
        <v>14223</v>
      </c>
      <c r="I329" s="323">
        <v>14.05</v>
      </c>
      <c r="J329" s="323">
        <v>10.92</v>
      </c>
      <c r="K329" s="323">
        <v>3.13</v>
      </c>
    </row>
    <row r="330" spans="1:11" x14ac:dyDescent="0.2">
      <c r="A330" s="320" t="s">
        <v>1450</v>
      </c>
      <c r="B330" s="320" t="s">
        <v>1</v>
      </c>
      <c r="C330" s="320" t="s">
        <v>1446</v>
      </c>
      <c r="D330" s="320" t="s">
        <v>1447</v>
      </c>
      <c r="E330" s="325">
        <v>40471</v>
      </c>
      <c r="F330" s="326">
        <v>40452</v>
      </c>
      <c r="G330" s="320">
        <v>1</v>
      </c>
      <c r="H330" s="320">
        <v>14399</v>
      </c>
      <c r="I330" s="323">
        <v>30.74</v>
      </c>
      <c r="J330" s="323">
        <v>19.25</v>
      </c>
      <c r="K330" s="323">
        <v>11.49</v>
      </c>
    </row>
    <row r="331" spans="1:11" x14ac:dyDescent="0.2">
      <c r="A331" s="320" t="s">
        <v>1450</v>
      </c>
      <c r="B331" s="320" t="s">
        <v>1</v>
      </c>
      <c r="C331" s="320" t="s">
        <v>1446</v>
      </c>
      <c r="D331" s="320" t="s">
        <v>1447</v>
      </c>
      <c r="E331" s="325">
        <v>40472</v>
      </c>
      <c r="F331" s="326">
        <v>40452</v>
      </c>
      <c r="G331" s="320">
        <v>1</v>
      </c>
      <c r="H331" s="320">
        <v>14574</v>
      </c>
      <c r="I331" s="323">
        <v>28.06</v>
      </c>
      <c r="J331" s="323">
        <v>19.329999999999998</v>
      </c>
      <c r="K331" s="323">
        <v>8.73</v>
      </c>
    </row>
    <row r="332" spans="1:11" x14ac:dyDescent="0.2">
      <c r="A332" s="320" t="s">
        <v>1450</v>
      </c>
      <c r="B332" s="320" t="s">
        <v>1</v>
      </c>
      <c r="C332" s="320" t="s">
        <v>1446</v>
      </c>
      <c r="D332" s="320" t="s">
        <v>1447</v>
      </c>
      <c r="E332" s="325">
        <v>40473</v>
      </c>
      <c r="F332" s="326">
        <v>40452</v>
      </c>
      <c r="G332" s="320">
        <v>1</v>
      </c>
      <c r="H332" s="320">
        <v>14808</v>
      </c>
      <c r="I332" s="323">
        <v>28.95</v>
      </c>
      <c r="J332" s="323">
        <v>19.13</v>
      </c>
      <c r="K332" s="323">
        <v>9.82</v>
      </c>
    </row>
    <row r="333" spans="1:11" x14ac:dyDescent="0.2">
      <c r="A333" s="320" t="s">
        <v>1450</v>
      </c>
      <c r="B333" s="320" t="s">
        <v>1</v>
      </c>
      <c r="C333" s="320" t="s">
        <v>1446</v>
      </c>
      <c r="D333" s="320" t="s">
        <v>1447</v>
      </c>
      <c r="E333" s="325">
        <v>40476</v>
      </c>
      <c r="F333" s="326">
        <v>40452</v>
      </c>
      <c r="G333" s="320">
        <v>1</v>
      </c>
      <c r="H333" s="320">
        <v>15214</v>
      </c>
      <c r="I333" s="323">
        <v>31.94</v>
      </c>
      <c r="J333" s="323">
        <v>19.32</v>
      </c>
      <c r="K333" s="323">
        <v>12.62</v>
      </c>
    </row>
    <row r="334" spans="1:11" x14ac:dyDescent="0.2">
      <c r="A334" s="320" t="s">
        <v>1448</v>
      </c>
      <c r="B334" s="320" t="s">
        <v>1</v>
      </c>
      <c r="C334" s="320" t="s">
        <v>1446</v>
      </c>
      <c r="D334" s="320" t="s">
        <v>1447</v>
      </c>
      <c r="E334" s="325">
        <v>40477</v>
      </c>
      <c r="F334" s="326">
        <v>40452</v>
      </c>
      <c r="G334" s="320">
        <v>1</v>
      </c>
      <c r="H334" s="320">
        <v>15436</v>
      </c>
      <c r="I334" s="323">
        <v>15.09</v>
      </c>
      <c r="J334" s="323">
        <v>12.12</v>
      </c>
      <c r="K334" s="323">
        <v>2.97</v>
      </c>
    </row>
    <row r="335" spans="1:11" x14ac:dyDescent="0.2">
      <c r="A335" s="320" t="s">
        <v>1450</v>
      </c>
      <c r="B335" s="320" t="s">
        <v>1</v>
      </c>
      <c r="C335" s="320" t="s">
        <v>1446</v>
      </c>
      <c r="D335" s="320" t="s">
        <v>1447</v>
      </c>
      <c r="E335" s="325">
        <v>40477</v>
      </c>
      <c r="F335" s="326">
        <v>40452</v>
      </c>
      <c r="G335" s="320">
        <v>1</v>
      </c>
      <c r="H335" s="320">
        <v>15385</v>
      </c>
      <c r="I335" s="323">
        <v>28.26</v>
      </c>
      <c r="J335" s="323">
        <v>19.22</v>
      </c>
      <c r="K335" s="323">
        <v>9.0399999999999991</v>
      </c>
    </row>
    <row r="336" spans="1:11" x14ac:dyDescent="0.2">
      <c r="A336" s="320" t="s">
        <v>1450</v>
      </c>
      <c r="B336" s="320" t="s">
        <v>1</v>
      </c>
      <c r="C336" s="320" t="s">
        <v>1446</v>
      </c>
      <c r="D336" s="320" t="s">
        <v>1447</v>
      </c>
      <c r="E336" s="325">
        <v>40478</v>
      </c>
      <c r="F336" s="326">
        <v>40452</v>
      </c>
      <c r="G336" s="320">
        <v>1</v>
      </c>
      <c r="H336" s="320">
        <v>15628</v>
      </c>
      <c r="I336" s="323">
        <v>32.99</v>
      </c>
      <c r="J336" s="323">
        <v>19.41</v>
      </c>
      <c r="K336" s="323">
        <v>13.58</v>
      </c>
    </row>
    <row r="337" spans="1:11" x14ac:dyDescent="0.2">
      <c r="A337" s="320" t="s">
        <v>1450</v>
      </c>
      <c r="B337" s="320" t="s">
        <v>1</v>
      </c>
      <c r="C337" s="320" t="s">
        <v>1446</v>
      </c>
      <c r="D337" s="320" t="s">
        <v>1447</v>
      </c>
      <c r="E337" s="325">
        <v>40479</v>
      </c>
      <c r="F337" s="326">
        <v>40452</v>
      </c>
      <c r="G337" s="320">
        <v>1</v>
      </c>
      <c r="H337" s="320">
        <v>15754</v>
      </c>
      <c r="I337" s="323">
        <v>31.72</v>
      </c>
      <c r="J337" s="323">
        <v>19.45</v>
      </c>
      <c r="K337" s="323">
        <v>12.27</v>
      </c>
    </row>
    <row r="338" spans="1:11" x14ac:dyDescent="0.2">
      <c r="A338" s="320" t="s">
        <v>1450</v>
      </c>
      <c r="B338" s="320" t="s">
        <v>1</v>
      </c>
      <c r="C338" s="320" t="s">
        <v>1446</v>
      </c>
      <c r="D338" s="320" t="s">
        <v>1447</v>
      </c>
      <c r="E338" s="325">
        <v>40480</v>
      </c>
      <c r="F338" s="326">
        <v>40452</v>
      </c>
      <c r="G338" s="320">
        <v>1</v>
      </c>
      <c r="H338" s="320">
        <v>15986</v>
      </c>
      <c r="I338" s="323">
        <v>30.31</v>
      </c>
      <c r="J338" s="323">
        <v>19.48</v>
      </c>
      <c r="K338" s="323">
        <v>10.83</v>
      </c>
    </row>
    <row r="339" spans="1:11" x14ac:dyDescent="0.2">
      <c r="A339" s="320" t="s">
        <v>1450</v>
      </c>
      <c r="B339" s="320" t="s">
        <v>1</v>
      </c>
      <c r="C339" s="320" t="s">
        <v>1446</v>
      </c>
      <c r="D339" s="320" t="s">
        <v>1447</v>
      </c>
      <c r="E339" s="325">
        <v>40483</v>
      </c>
      <c r="F339" s="326">
        <v>40483</v>
      </c>
      <c r="G339" s="320">
        <v>1</v>
      </c>
      <c r="H339" s="320">
        <v>16412</v>
      </c>
      <c r="I339" s="323">
        <v>33.07</v>
      </c>
      <c r="J339" s="323">
        <v>19.399999999999999</v>
      </c>
      <c r="K339" s="323">
        <v>13.67</v>
      </c>
    </row>
    <row r="340" spans="1:11" x14ac:dyDescent="0.2">
      <c r="A340" s="320" t="s">
        <v>1450</v>
      </c>
      <c r="B340" s="320" t="s">
        <v>1</v>
      </c>
      <c r="C340" s="320" t="s">
        <v>1446</v>
      </c>
      <c r="D340" s="320" t="s">
        <v>1447</v>
      </c>
      <c r="E340" s="325">
        <v>40484</v>
      </c>
      <c r="F340" s="326">
        <v>40483</v>
      </c>
      <c r="G340" s="320">
        <v>1</v>
      </c>
      <c r="H340" s="320">
        <v>16572</v>
      </c>
      <c r="I340" s="323">
        <v>28.92</v>
      </c>
      <c r="J340" s="323">
        <v>19.309999999999999</v>
      </c>
      <c r="K340" s="323">
        <v>9.61</v>
      </c>
    </row>
    <row r="341" spans="1:11" x14ac:dyDescent="0.2">
      <c r="A341" s="320" t="s">
        <v>1450</v>
      </c>
      <c r="B341" s="320" t="s">
        <v>1</v>
      </c>
      <c r="C341" s="320" t="s">
        <v>1446</v>
      </c>
      <c r="D341" s="320" t="s">
        <v>1447</v>
      </c>
      <c r="E341" s="325">
        <v>40485</v>
      </c>
      <c r="F341" s="326">
        <v>40483</v>
      </c>
      <c r="G341" s="320">
        <v>1</v>
      </c>
      <c r="H341" s="320">
        <v>16781</v>
      </c>
      <c r="I341" s="323">
        <v>30.91</v>
      </c>
      <c r="J341" s="323">
        <v>19.29</v>
      </c>
      <c r="K341" s="323">
        <v>11.62</v>
      </c>
    </row>
    <row r="342" spans="1:11" x14ac:dyDescent="0.2">
      <c r="A342" s="320" t="s">
        <v>1450</v>
      </c>
      <c r="B342" s="320" t="s">
        <v>1</v>
      </c>
      <c r="C342" s="320" t="s">
        <v>1446</v>
      </c>
      <c r="D342" s="320" t="s">
        <v>1447</v>
      </c>
      <c r="E342" s="325">
        <v>40486</v>
      </c>
      <c r="F342" s="326">
        <v>40483</v>
      </c>
      <c r="G342" s="320">
        <v>1</v>
      </c>
      <c r="H342" s="320">
        <v>16947</v>
      </c>
      <c r="I342" s="323">
        <v>28.51</v>
      </c>
      <c r="J342" s="323">
        <v>19.43</v>
      </c>
      <c r="K342" s="323">
        <v>9.08</v>
      </c>
    </row>
    <row r="343" spans="1:11" x14ac:dyDescent="0.2">
      <c r="A343" s="320" t="s">
        <v>1450</v>
      </c>
      <c r="B343" s="320" t="s">
        <v>1</v>
      </c>
      <c r="C343" s="320" t="s">
        <v>1446</v>
      </c>
      <c r="D343" s="320" t="s">
        <v>1447</v>
      </c>
      <c r="E343" s="325">
        <v>40487</v>
      </c>
      <c r="F343" s="326">
        <v>40483</v>
      </c>
      <c r="G343" s="320">
        <v>1</v>
      </c>
      <c r="H343" s="320">
        <v>17163</v>
      </c>
      <c r="I343" s="323">
        <v>29.17</v>
      </c>
      <c r="J343" s="323">
        <v>19.190000000000001</v>
      </c>
      <c r="K343" s="323">
        <v>9.98</v>
      </c>
    </row>
    <row r="344" spans="1:11" x14ac:dyDescent="0.2">
      <c r="A344" s="320" t="s">
        <v>1445</v>
      </c>
      <c r="B344" s="320" t="s">
        <v>1</v>
      </c>
      <c r="C344" s="320" t="s">
        <v>1446</v>
      </c>
      <c r="D344" s="320" t="s">
        <v>1447</v>
      </c>
      <c r="E344" s="325">
        <v>40490</v>
      </c>
      <c r="F344" s="326">
        <v>40483</v>
      </c>
      <c r="G344" s="320">
        <v>1</v>
      </c>
      <c r="H344" s="320">
        <v>17432</v>
      </c>
      <c r="I344" s="323">
        <v>30.94</v>
      </c>
      <c r="J344" s="323">
        <v>19.329999999999998</v>
      </c>
      <c r="K344" s="323">
        <v>11.61</v>
      </c>
    </row>
    <row r="345" spans="1:11" x14ac:dyDescent="0.2">
      <c r="A345" s="320" t="s">
        <v>1448</v>
      </c>
      <c r="B345" s="320" t="s">
        <v>1</v>
      </c>
      <c r="C345" s="320" t="s">
        <v>1446</v>
      </c>
      <c r="D345" s="320" t="s">
        <v>1447</v>
      </c>
      <c r="E345" s="325">
        <v>40491</v>
      </c>
      <c r="F345" s="326">
        <v>40483</v>
      </c>
      <c r="G345" s="320">
        <v>1</v>
      </c>
      <c r="H345" s="320">
        <v>17656</v>
      </c>
      <c r="I345" s="323">
        <v>15</v>
      </c>
      <c r="J345" s="323">
        <v>12.17</v>
      </c>
      <c r="K345" s="323">
        <v>2.83</v>
      </c>
    </row>
    <row r="346" spans="1:11" x14ac:dyDescent="0.2">
      <c r="A346" s="320" t="s">
        <v>1445</v>
      </c>
      <c r="B346" s="320" t="s">
        <v>1</v>
      </c>
      <c r="C346" s="320" t="s">
        <v>1446</v>
      </c>
      <c r="D346" s="320" t="s">
        <v>1447</v>
      </c>
      <c r="E346" s="325">
        <v>40491</v>
      </c>
      <c r="F346" s="326">
        <v>40483</v>
      </c>
      <c r="G346" s="320">
        <v>1</v>
      </c>
      <c r="H346" s="320">
        <v>17618</v>
      </c>
      <c r="I346" s="323">
        <v>28.09</v>
      </c>
      <c r="J346" s="323">
        <v>19.28</v>
      </c>
      <c r="K346" s="323">
        <v>8.81</v>
      </c>
    </row>
    <row r="347" spans="1:11" x14ac:dyDescent="0.2">
      <c r="A347" s="320" t="s">
        <v>1450</v>
      </c>
      <c r="B347" s="320" t="s">
        <v>1</v>
      </c>
      <c r="C347" s="320" t="s">
        <v>1446</v>
      </c>
      <c r="D347" s="320" t="s">
        <v>1447</v>
      </c>
      <c r="E347" s="325">
        <v>40492</v>
      </c>
      <c r="F347" s="326">
        <v>40483</v>
      </c>
      <c r="G347" s="320">
        <v>1</v>
      </c>
      <c r="H347" s="320">
        <v>17798</v>
      </c>
      <c r="I347" s="323">
        <v>30.21</v>
      </c>
      <c r="J347" s="323">
        <v>19.190000000000001</v>
      </c>
      <c r="K347" s="323">
        <v>11.02</v>
      </c>
    </row>
    <row r="348" spans="1:11" x14ac:dyDescent="0.2">
      <c r="A348" s="320" t="s">
        <v>1450</v>
      </c>
      <c r="B348" s="320" t="s">
        <v>1</v>
      </c>
      <c r="C348" s="320" t="s">
        <v>1446</v>
      </c>
      <c r="D348" s="320" t="s">
        <v>1447</v>
      </c>
      <c r="E348" s="325">
        <v>40493</v>
      </c>
      <c r="F348" s="326">
        <v>40483</v>
      </c>
      <c r="G348" s="320">
        <v>1</v>
      </c>
      <c r="H348" s="320">
        <v>17998</v>
      </c>
      <c r="I348" s="323">
        <v>27.7</v>
      </c>
      <c r="J348" s="323">
        <v>19.149999999999999</v>
      </c>
      <c r="K348" s="323">
        <v>8.5500000000000007</v>
      </c>
    </row>
    <row r="349" spans="1:11" x14ac:dyDescent="0.2">
      <c r="A349" s="320" t="s">
        <v>1450</v>
      </c>
      <c r="B349" s="320" t="s">
        <v>1</v>
      </c>
      <c r="C349" s="320" t="s">
        <v>1446</v>
      </c>
      <c r="D349" s="320" t="s">
        <v>1447</v>
      </c>
      <c r="E349" s="325">
        <v>40494</v>
      </c>
      <c r="F349" s="326">
        <v>40483</v>
      </c>
      <c r="G349" s="320">
        <v>1</v>
      </c>
      <c r="H349" s="320">
        <v>18232</v>
      </c>
      <c r="I349" s="323">
        <v>28.17</v>
      </c>
      <c r="J349" s="323">
        <v>19.14</v>
      </c>
      <c r="K349" s="323">
        <v>9.0299999999999994</v>
      </c>
    </row>
    <row r="350" spans="1:11" x14ac:dyDescent="0.2">
      <c r="A350" s="320" t="s">
        <v>1450</v>
      </c>
      <c r="B350" s="320" t="s">
        <v>1</v>
      </c>
      <c r="C350" s="320" t="s">
        <v>1446</v>
      </c>
      <c r="D350" s="320" t="s">
        <v>1447</v>
      </c>
      <c r="E350" s="325">
        <v>40497</v>
      </c>
      <c r="F350" s="326">
        <v>40483</v>
      </c>
      <c r="G350" s="320">
        <v>1</v>
      </c>
      <c r="H350" s="320">
        <v>18692</v>
      </c>
      <c r="I350" s="323">
        <v>32.11</v>
      </c>
      <c r="J350" s="323">
        <v>19.32</v>
      </c>
      <c r="K350" s="323">
        <v>12.79</v>
      </c>
    </row>
    <row r="351" spans="1:11" x14ac:dyDescent="0.2">
      <c r="A351" s="320" t="s">
        <v>1448</v>
      </c>
      <c r="B351" s="320" t="s">
        <v>1</v>
      </c>
      <c r="C351" s="320" t="s">
        <v>1446</v>
      </c>
      <c r="D351" s="320" t="s">
        <v>1447</v>
      </c>
      <c r="E351" s="325">
        <v>40498</v>
      </c>
      <c r="F351" s="326">
        <v>40483</v>
      </c>
      <c r="G351" s="320">
        <v>1</v>
      </c>
      <c r="H351" s="320">
        <v>18836</v>
      </c>
      <c r="I351" s="323">
        <v>15.24</v>
      </c>
      <c r="J351" s="323">
        <v>12.04</v>
      </c>
      <c r="K351" s="323">
        <v>3.2</v>
      </c>
    </row>
    <row r="352" spans="1:11" x14ac:dyDescent="0.2">
      <c r="A352" s="320" t="s">
        <v>1450</v>
      </c>
      <c r="B352" s="320" t="s">
        <v>1</v>
      </c>
      <c r="C352" s="320" t="s">
        <v>1446</v>
      </c>
      <c r="D352" s="320" t="s">
        <v>1447</v>
      </c>
      <c r="E352" s="325">
        <v>40498</v>
      </c>
      <c r="F352" s="326">
        <v>40483</v>
      </c>
      <c r="G352" s="320">
        <v>1</v>
      </c>
      <c r="H352" s="320">
        <v>18816</v>
      </c>
      <c r="I352" s="323">
        <v>27.89</v>
      </c>
      <c r="J352" s="323">
        <v>19.25</v>
      </c>
      <c r="K352" s="323">
        <v>8.64</v>
      </c>
    </row>
    <row r="353" spans="1:11" x14ac:dyDescent="0.2">
      <c r="A353" s="320" t="s">
        <v>1450</v>
      </c>
      <c r="B353" s="320" t="s">
        <v>1</v>
      </c>
      <c r="C353" s="320" t="s">
        <v>1446</v>
      </c>
      <c r="D353" s="320" t="s">
        <v>1447</v>
      </c>
      <c r="E353" s="325">
        <v>40499</v>
      </c>
      <c r="F353" s="326">
        <v>40483</v>
      </c>
      <c r="G353" s="320">
        <v>1</v>
      </c>
      <c r="H353" s="320">
        <v>18995</v>
      </c>
      <c r="I353" s="323">
        <v>28.2</v>
      </c>
      <c r="J353" s="323">
        <v>19.190000000000001</v>
      </c>
      <c r="K353" s="323">
        <v>9.01</v>
      </c>
    </row>
    <row r="354" spans="1:11" x14ac:dyDescent="0.2">
      <c r="A354" s="320" t="s">
        <v>1450</v>
      </c>
      <c r="B354" s="320" t="s">
        <v>1</v>
      </c>
      <c r="C354" s="320" t="s">
        <v>1446</v>
      </c>
      <c r="D354" s="320" t="s">
        <v>1447</v>
      </c>
      <c r="E354" s="325">
        <v>40500</v>
      </c>
      <c r="F354" s="326">
        <v>40483</v>
      </c>
      <c r="G354" s="320">
        <v>1</v>
      </c>
      <c r="H354" s="320">
        <v>19160</v>
      </c>
      <c r="I354" s="323">
        <v>28.13</v>
      </c>
      <c r="J354" s="323">
        <v>19.2</v>
      </c>
      <c r="K354" s="323">
        <v>8.93</v>
      </c>
    </row>
    <row r="355" spans="1:11" x14ac:dyDescent="0.2">
      <c r="A355" s="320" t="s">
        <v>1450</v>
      </c>
      <c r="B355" s="320" t="s">
        <v>1</v>
      </c>
      <c r="C355" s="320" t="s">
        <v>1446</v>
      </c>
      <c r="D355" s="320" t="s">
        <v>1447</v>
      </c>
      <c r="E355" s="325">
        <v>40501</v>
      </c>
      <c r="F355" s="326">
        <v>40483</v>
      </c>
      <c r="G355" s="320">
        <v>1</v>
      </c>
      <c r="H355" s="320">
        <v>19362</v>
      </c>
      <c r="I355" s="323">
        <v>28.3</v>
      </c>
      <c r="J355" s="323">
        <v>19.3</v>
      </c>
      <c r="K355" s="323">
        <v>9</v>
      </c>
    </row>
    <row r="356" spans="1:11" x14ac:dyDescent="0.2">
      <c r="A356" s="320" t="s">
        <v>1450</v>
      </c>
      <c r="B356" s="320" t="s">
        <v>1</v>
      </c>
      <c r="C356" s="320" t="s">
        <v>1446</v>
      </c>
      <c r="D356" s="320" t="s">
        <v>1447</v>
      </c>
      <c r="E356" s="325">
        <v>40504</v>
      </c>
      <c r="F356" s="326">
        <v>40483</v>
      </c>
      <c r="G356" s="320">
        <v>1</v>
      </c>
      <c r="H356" s="320">
        <v>19726</v>
      </c>
      <c r="I356" s="323">
        <v>32.020000000000003</v>
      </c>
      <c r="J356" s="323">
        <v>19.25</v>
      </c>
      <c r="K356" s="323">
        <v>12.77</v>
      </c>
    </row>
    <row r="357" spans="1:11" hidden="1" x14ac:dyDescent="0.2">
      <c r="A357" s="320"/>
      <c r="B357" s="320" t="s">
        <v>1</v>
      </c>
      <c r="C357" s="320" t="s">
        <v>1446</v>
      </c>
      <c r="D357" s="320" t="s">
        <v>1449</v>
      </c>
      <c r="E357" s="325">
        <v>40505</v>
      </c>
      <c r="F357" s="326">
        <v>40483</v>
      </c>
      <c r="G357" s="320">
        <v>1</v>
      </c>
      <c r="H357" s="320">
        <v>19918</v>
      </c>
      <c r="I357" s="323">
        <v>0</v>
      </c>
      <c r="J357" s="323">
        <v>0</v>
      </c>
      <c r="K357" s="323">
        <v>0</v>
      </c>
    </row>
    <row r="358" spans="1:11" x14ac:dyDescent="0.2">
      <c r="A358" s="320" t="s">
        <v>1448</v>
      </c>
      <c r="B358" s="320" t="s">
        <v>1</v>
      </c>
      <c r="C358" s="320" t="s">
        <v>1446</v>
      </c>
      <c r="D358" s="320" t="s">
        <v>1447</v>
      </c>
      <c r="E358" s="325">
        <v>40505</v>
      </c>
      <c r="F358" s="326">
        <v>40483</v>
      </c>
      <c r="G358" s="320">
        <v>1</v>
      </c>
      <c r="H358" s="320">
        <v>20018</v>
      </c>
      <c r="I358" s="323">
        <v>15.54</v>
      </c>
      <c r="J358" s="323">
        <v>12.19</v>
      </c>
      <c r="K358" s="323">
        <v>3.35</v>
      </c>
    </row>
    <row r="359" spans="1:11" x14ac:dyDescent="0.2">
      <c r="A359" s="320" t="s">
        <v>1450</v>
      </c>
      <c r="B359" s="320" t="s">
        <v>1</v>
      </c>
      <c r="C359" s="320" t="s">
        <v>1446</v>
      </c>
      <c r="D359" s="320" t="s">
        <v>1447</v>
      </c>
      <c r="E359" s="325">
        <v>40505</v>
      </c>
      <c r="F359" s="326">
        <v>40483</v>
      </c>
      <c r="G359" s="320">
        <v>1</v>
      </c>
      <c r="H359" s="320">
        <v>19960</v>
      </c>
      <c r="I359" s="323">
        <v>28.94</v>
      </c>
      <c r="J359" s="323">
        <v>19.239999999999998</v>
      </c>
      <c r="K359" s="323">
        <v>9.6999999999999993</v>
      </c>
    </row>
    <row r="360" spans="1:11" x14ac:dyDescent="0.2">
      <c r="A360" s="320" t="s">
        <v>1450</v>
      </c>
      <c r="B360" s="320" t="s">
        <v>1</v>
      </c>
      <c r="C360" s="320" t="s">
        <v>1446</v>
      </c>
      <c r="D360" s="320" t="s">
        <v>1447</v>
      </c>
      <c r="E360" s="325">
        <v>40506</v>
      </c>
      <c r="F360" s="326">
        <v>40483</v>
      </c>
      <c r="G360" s="320">
        <v>1</v>
      </c>
      <c r="H360" s="320">
        <v>20158</v>
      </c>
      <c r="I360" s="323">
        <v>30.67</v>
      </c>
      <c r="J360" s="323">
        <v>19.350000000000001</v>
      </c>
      <c r="K360" s="323">
        <v>11.32</v>
      </c>
    </row>
    <row r="361" spans="1:11" x14ac:dyDescent="0.2">
      <c r="A361" s="320" t="s">
        <v>1450</v>
      </c>
      <c r="B361" s="320" t="s">
        <v>1</v>
      </c>
      <c r="C361" s="320" t="s">
        <v>1446</v>
      </c>
      <c r="D361" s="320" t="s">
        <v>1447</v>
      </c>
      <c r="E361" s="325">
        <v>40506</v>
      </c>
      <c r="F361" s="326">
        <v>40483</v>
      </c>
      <c r="G361" s="320">
        <v>1</v>
      </c>
      <c r="H361" s="320">
        <v>20234</v>
      </c>
      <c r="I361" s="323">
        <v>24.5</v>
      </c>
      <c r="J361" s="323">
        <v>19.260000000000002</v>
      </c>
      <c r="K361" s="323">
        <v>5.24</v>
      </c>
    </row>
    <row r="362" spans="1:11" x14ac:dyDescent="0.2">
      <c r="A362" s="320" t="s">
        <v>1450</v>
      </c>
      <c r="B362" s="320" t="s">
        <v>1</v>
      </c>
      <c r="C362" s="320" t="s">
        <v>1446</v>
      </c>
      <c r="D362" s="320" t="s">
        <v>1447</v>
      </c>
      <c r="E362" s="325">
        <v>40508</v>
      </c>
      <c r="F362" s="326">
        <v>40483</v>
      </c>
      <c r="G362" s="320">
        <v>1</v>
      </c>
      <c r="H362" s="320">
        <v>20340</v>
      </c>
      <c r="I362" s="323">
        <v>26.8</v>
      </c>
      <c r="J362" s="323">
        <v>19.43</v>
      </c>
      <c r="K362" s="323">
        <v>7.37</v>
      </c>
    </row>
    <row r="363" spans="1:11" x14ac:dyDescent="0.2">
      <c r="A363" s="320" t="s">
        <v>1450</v>
      </c>
      <c r="B363" s="320" t="s">
        <v>1</v>
      </c>
      <c r="C363" s="320" t="s">
        <v>1446</v>
      </c>
      <c r="D363" s="320" t="s">
        <v>1447</v>
      </c>
      <c r="E363" s="325">
        <v>40508</v>
      </c>
      <c r="F363" s="326">
        <v>40483</v>
      </c>
      <c r="G363" s="320">
        <v>1</v>
      </c>
      <c r="H363" s="320">
        <v>20371</v>
      </c>
      <c r="I363" s="323">
        <v>22.64</v>
      </c>
      <c r="J363" s="323">
        <v>19.37</v>
      </c>
      <c r="K363" s="323">
        <v>3.27</v>
      </c>
    </row>
    <row r="364" spans="1:11" x14ac:dyDescent="0.2">
      <c r="A364" s="320" t="s">
        <v>1450</v>
      </c>
      <c r="B364" s="320" t="s">
        <v>1</v>
      </c>
      <c r="C364" s="320" t="s">
        <v>1446</v>
      </c>
      <c r="D364" s="320" t="s">
        <v>1447</v>
      </c>
      <c r="E364" s="325">
        <v>40511</v>
      </c>
      <c r="F364" s="326">
        <v>40483</v>
      </c>
      <c r="G364" s="320">
        <v>1</v>
      </c>
      <c r="H364" s="320">
        <v>20743</v>
      </c>
      <c r="I364" s="323">
        <v>31.07</v>
      </c>
      <c r="J364" s="323">
        <v>19.3</v>
      </c>
      <c r="K364" s="323">
        <v>11.77</v>
      </c>
    </row>
    <row r="365" spans="1:11" x14ac:dyDescent="0.2">
      <c r="A365" s="320" t="s">
        <v>1448</v>
      </c>
      <c r="B365" s="320" t="s">
        <v>1</v>
      </c>
      <c r="C365" s="320" t="s">
        <v>1446</v>
      </c>
      <c r="D365" s="320" t="s">
        <v>1447</v>
      </c>
      <c r="E365" s="325">
        <v>40512</v>
      </c>
      <c r="F365" s="326">
        <v>40483</v>
      </c>
      <c r="G365" s="320">
        <v>1</v>
      </c>
      <c r="H365" s="320">
        <v>20946</v>
      </c>
      <c r="I365" s="323">
        <v>15.59</v>
      </c>
      <c r="J365" s="323">
        <v>12.14</v>
      </c>
      <c r="K365" s="323">
        <v>3.45</v>
      </c>
    </row>
    <row r="366" spans="1:11" x14ac:dyDescent="0.2">
      <c r="A366" s="320" t="s">
        <v>1450</v>
      </c>
      <c r="B366" s="320" t="s">
        <v>1</v>
      </c>
      <c r="C366" s="320" t="s">
        <v>1446</v>
      </c>
      <c r="D366" s="320" t="s">
        <v>1447</v>
      </c>
      <c r="E366" s="325">
        <v>40512</v>
      </c>
      <c r="F366" s="326">
        <v>40483</v>
      </c>
      <c r="G366" s="320">
        <v>1</v>
      </c>
      <c r="H366" s="320">
        <v>20928</v>
      </c>
      <c r="I366" s="323">
        <v>27.88</v>
      </c>
      <c r="J366" s="323">
        <v>19.41</v>
      </c>
      <c r="K366" s="323">
        <v>8.4700000000000006</v>
      </c>
    </row>
    <row r="367" spans="1:11" x14ac:dyDescent="0.2">
      <c r="A367" s="320" t="s">
        <v>1450</v>
      </c>
      <c r="B367" s="320" t="s">
        <v>1</v>
      </c>
      <c r="C367" s="320" t="s">
        <v>1446</v>
      </c>
      <c r="D367" s="320" t="s">
        <v>1447</v>
      </c>
      <c r="E367" s="325">
        <v>40513</v>
      </c>
      <c r="F367" s="326">
        <v>40513</v>
      </c>
      <c r="G367" s="320">
        <v>1</v>
      </c>
      <c r="H367" s="320">
        <v>21072</v>
      </c>
      <c r="I367" s="323">
        <v>33.51</v>
      </c>
      <c r="J367" s="323">
        <v>20.100000000000001</v>
      </c>
      <c r="K367" s="323">
        <v>13.41</v>
      </c>
    </row>
    <row r="368" spans="1:11" x14ac:dyDescent="0.2">
      <c r="A368" s="320" t="s">
        <v>1450</v>
      </c>
      <c r="B368" s="320" t="s">
        <v>1</v>
      </c>
      <c r="C368" s="320" t="s">
        <v>1446</v>
      </c>
      <c r="D368" s="320" t="s">
        <v>1447</v>
      </c>
      <c r="E368" s="325">
        <v>40514</v>
      </c>
      <c r="F368" s="326">
        <v>40513</v>
      </c>
      <c r="G368" s="320">
        <v>1</v>
      </c>
      <c r="H368" s="320">
        <v>21372</v>
      </c>
      <c r="I368" s="323">
        <v>29.14</v>
      </c>
      <c r="J368" s="323">
        <v>19.75</v>
      </c>
      <c r="K368" s="323">
        <v>9.39</v>
      </c>
    </row>
    <row r="369" spans="1:11" x14ac:dyDescent="0.2">
      <c r="A369" s="320" t="s">
        <v>1450</v>
      </c>
      <c r="B369" s="320" t="s">
        <v>1</v>
      </c>
      <c r="C369" s="320" t="s">
        <v>1446</v>
      </c>
      <c r="D369" s="320" t="s">
        <v>1447</v>
      </c>
      <c r="E369" s="325">
        <v>40515</v>
      </c>
      <c r="F369" s="326">
        <v>40513</v>
      </c>
      <c r="G369" s="320">
        <v>1</v>
      </c>
      <c r="H369" s="320">
        <v>21400</v>
      </c>
      <c r="I369" s="323">
        <v>28.49</v>
      </c>
      <c r="J369" s="323">
        <v>19.13</v>
      </c>
      <c r="K369" s="323">
        <v>9.36</v>
      </c>
    </row>
    <row r="370" spans="1:11" x14ac:dyDescent="0.2">
      <c r="A370" s="320" t="s">
        <v>1450</v>
      </c>
      <c r="B370" s="320" t="s">
        <v>1</v>
      </c>
      <c r="C370" s="320" t="s">
        <v>1446</v>
      </c>
      <c r="D370" s="320" t="s">
        <v>1447</v>
      </c>
      <c r="E370" s="325">
        <v>40518</v>
      </c>
      <c r="F370" s="326">
        <v>40513</v>
      </c>
      <c r="G370" s="320">
        <v>1</v>
      </c>
      <c r="H370" s="320">
        <v>21705</v>
      </c>
      <c r="I370" s="323">
        <v>30.74</v>
      </c>
      <c r="J370" s="323">
        <v>19.3</v>
      </c>
      <c r="K370" s="323">
        <v>11.44</v>
      </c>
    </row>
    <row r="371" spans="1:11" x14ac:dyDescent="0.2">
      <c r="A371" s="320" t="s">
        <v>1448</v>
      </c>
      <c r="B371" s="320" t="s">
        <v>1</v>
      </c>
      <c r="C371" s="320" t="s">
        <v>1446</v>
      </c>
      <c r="D371" s="320" t="s">
        <v>1447</v>
      </c>
      <c r="E371" s="325">
        <v>40519</v>
      </c>
      <c r="F371" s="326">
        <v>40513</v>
      </c>
      <c r="G371" s="320">
        <v>1</v>
      </c>
      <c r="H371" s="320">
        <v>21865</v>
      </c>
      <c r="I371" s="323">
        <v>14.6</v>
      </c>
      <c r="J371" s="323">
        <v>12.11</v>
      </c>
      <c r="K371" s="323">
        <v>2.4900000000000002</v>
      </c>
    </row>
    <row r="372" spans="1:11" x14ac:dyDescent="0.2">
      <c r="A372" s="320" t="s">
        <v>1450</v>
      </c>
      <c r="B372" s="320" t="s">
        <v>1</v>
      </c>
      <c r="C372" s="320" t="s">
        <v>1446</v>
      </c>
      <c r="D372" s="320" t="s">
        <v>1447</v>
      </c>
      <c r="E372" s="325">
        <v>40519</v>
      </c>
      <c r="F372" s="326">
        <v>40513</v>
      </c>
      <c r="G372" s="320">
        <v>1</v>
      </c>
      <c r="H372" s="320">
        <v>21850</v>
      </c>
      <c r="I372" s="323">
        <v>27.91</v>
      </c>
      <c r="J372" s="323">
        <v>19.309999999999999</v>
      </c>
      <c r="K372" s="323">
        <v>8.6</v>
      </c>
    </row>
    <row r="373" spans="1:11" x14ac:dyDescent="0.2">
      <c r="A373" s="320" t="s">
        <v>1450</v>
      </c>
      <c r="B373" s="320" t="s">
        <v>1</v>
      </c>
      <c r="C373" s="320" t="s">
        <v>1446</v>
      </c>
      <c r="D373" s="320" t="s">
        <v>1447</v>
      </c>
      <c r="E373" s="325">
        <v>40520</v>
      </c>
      <c r="F373" s="326">
        <v>40513</v>
      </c>
      <c r="G373" s="320">
        <v>1</v>
      </c>
      <c r="H373" s="320">
        <v>21979</v>
      </c>
      <c r="I373" s="323">
        <v>28.59</v>
      </c>
      <c r="J373" s="323">
        <v>19.350000000000001</v>
      </c>
      <c r="K373" s="323">
        <v>9.24</v>
      </c>
    </row>
    <row r="374" spans="1:11" x14ac:dyDescent="0.2">
      <c r="A374" s="320" t="s">
        <v>1450</v>
      </c>
      <c r="B374" s="320" t="s">
        <v>1</v>
      </c>
      <c r="C374" s="320" t="s">
        <v>1446</v>
      </c>
      <c r="D374" s="320" t="s">
        <v>1447</v>
      </c>
      <c r="E374" s="325">
        <v>40521</v>
      </c>
      <c r="F374" s="326">
        <v>40513</v>
      </c>
      <c r="G374" s="320">
        <v>1</v>
      </c>
      <c r="H374" s="320">
        <v>22110</v>
      </c>
      <c r="I374" s="323">
        <v>27.48</v>
      </c>
      <c r="J374" s="323">
        <v>19.27</v>
      </c>
      <c r="K374" s="323">
        <v>8.2100000000000009</v>
      </c>
    </row>
    <row r="375" spans="1:11" x14ac:dyDescent="0.2">
      <c r="A375" s="320" t="s">
        <v>1450</v>
      </c>
      <c r="B375" s="320" t="s">
        <v>1</v>
      </c>
      <c r="C375" s="320" t="s">
        <v>1446</v>
      </c>
      <c r="D375" s="320" t="s">
        <v>1447</v>
      </c>
      <c r="E375" s="325">
        <v>40522</v>
      </c>
      <c r="F375" s="326">
        <v>40513</v>
      </c>
      <c r="G375" s="320">
        <v>1</v>
      </c>
      <c r="H375" s="320">
        <v>22324</v>
      </c>
      <c r="I375" s="323">
        <v>26.82</v>
      </c>
      <c r="J375" s="323">
        <v>19.190000000000001</v>
      </c>
      <c r="K375" s="323">
        <v>7.63</v>
      </c>
    </row>
    <row r="376" spans="1:11" x14ac:dyDescent="0.2">
      <c r="A376" s="320" t="s">
        <v>1445</v>
      </c>
      <c r="B376" s="320" t="s">
        <v>1</v>
      </c>
      <c r="C376" s="320" t="s">
        <v>1446</v>
      </c>
      <c r="D376" s="320" t="s">
        <v>1447</v>
      </c>
      <c r="E376" s="325">
        <v>40525</v>
      </c>
      <c r="F376" s="326">
        <v>40513</v>
      </c>
      <c r="G376" s="320">
        <v>1</v>
      </c>
      <c r="H376" s="320">
        <v>22632</v>
      </c>
      <c r="I376" s="323">
        <v>30.54</v>
      </c>
      <c r="J376" s="323">
        <v>19.600000000000001</v>
      </c>
      <c r="K376" s="323">
        <v>10.94</v>
      </c>
    </row>
    <row r="377" spans="1:11" x14ac:dyDescent="0.2">
      <c r="A377" s="320" t="s">
        <v>1448</v>
      </c>
      <c r="B377" s="320" t="s">
        <v>1</v>
      </c>
      <c r="C377" s="320" t="s">
        <v>1446</v>
      </c>
      <c r="D377" s="320" t="s">
        <v>1447</v>
      </c>
      <c r="E377" s="325">
        <v>40526</v>
      </c>
      <c r="F377" s="326">
        <v>40513</v>
      </c>
      <c r="G377" s="320">
        <v>1</v>
      </c>
      <c r="H377" s="320">
        <v>22784</v>
      </c>
      <c r="I377" s="323">
        <v>14.3</v>
      </c>
      <c r="J377" s="323">
        <v>12.15</v>
      </c>
      <c r="K377" s="323">
        <v>2.15</v>
      </c>
    </row>
    <row r="378" spans="1:11" x14ac:dyDescent="0.2">
      <c r="A378" s="320" t="s">
        <v>1445</v>
      </c>
      <c r="B378" s="320" t="s">
        <v>1</v>
      </c>
      <c r="C378" s="320" t="s">
        <v>1446</v>
      </c>
      <c r="D378" s="320" t="s">
        <v>1447</v>
      </c>
      <c r="E378" s="325">
        <v>40526</v>
      </c>
      <c r="F378" s="326">
        <v>40513</v>
      </c>
      <c r="G378" s="320">
        <v>1</v>
      </c>
      <c r="H378" s="320">
        <v>22723</v>
      </c>
      <c r="I378" s="323">
        <v>25.81</v>
      </c>
      <c r="J378" s="323">
        <v>19.5</v>
      </c>
      <c r="K378" s="323">
        <v>6.31</v>
      </c>
    </row>
    <row r="379" spans="1:11" x14ac:dyDescent="0.2">
      <c r="A379" s="320" t="s">
        <v>1450</v>
      </c>
      <c r="B379" s="320" t="s">
        <v>1</v>
      </c>
      <c r="C379" s="320" t="s">
        <v>1446</v>
      </c>
      <c r="D379" s="320" t="s">
        <v>1447</v>
      </c>
      <c r="E379" s="325">
        <v>40527</v>
      </c>
      <c r="F379" s="326">
        <v>40513</v>
      </c>
      <c r="G379" s="320">
        <v>1</v>
      </c>
      <c r="H379" s="320">
        <v>22835</v>
      </c>
      <c r="I379" s="323">
        <v>27.4</v>
      </c>
      <c r="J379" s="323">
        <v>19.329999999999998</v>
      </c>
      <c r="K379" s="323">
        <v>8.07</v>
      </c>
    </row>
    <row r="380" spans="1:11" x14ac:dyDescent="0.2">
      <c r="A380" s="320" t="s">
        <v>1450</v>
      </c>
      <c r="B380" s="320" t="s">
        <v>1</v>
      </c>
      <c r="C380" s="320" t="s">
        <v>1446</v>
      </c>
      <c r="D380" s="320" t="s">
        <v>1447</v>
      </c>
      <c r="E380" s="325">
        <v>40528</v>
      </c>
      <c r="F380" s="326">
        <v>40513</v>
      </c>
      <c r="G380" s="320">
        <v>1</v>
      </c>
      <c r="H380" s="320">
        <v>22962</v>
      </c>
      <c r="I380" s="323">
        <v>27.85</v>
      </c>
      <c r="J380" s="323">
        <v>19.28</v>
      </c>
      <c r="K380" s="323">
        <v>8.57</v>
      </c>
    </row>
    <row r="381" spans="1:11" x14ac:dyDescent="0.2">
      <c r="A381" s="320" t="s">
        <v>1450</v>
      </c>
      <c r="B381" s="320" t="s">
        <v>1</v>
      </c>
      <c r="C381" s="320" t="s">
        <v>1446</v>
      </c>
      <c r="D381" s="320" t="s">
        <v>1447</v>
      </c>
      <c r="E381" s="325">
        <v>40529</v>
      </c>
      <c r="F381" s="326">
        <v>40513</v>
      </c>
      <c r="G381" s="320">
        <v>1</v>
      </c>
      <c r="H381" s="320">
        <v>23153</v>
      </c>
      <c r="I381" s="323">
        <v>29.03</v>
      </c>
      <c r="J381" s="323">
        <v>19.5</v>
      </c>
      <c r="K381" s="323">
        <v>9.5299999999999994</v>
      </c>
    </row>
    <row r="382" spans="1:11" hidden="1" x14ac:dyDescent="0.2">
      <c r="A382" s="320"/>
      <c r="B382" s="320" t="s">
        <v>1</v>
      </c>
      <c r="C382" s="320" t="s">
        <v>1446</v>
      </c>
      <c r="D382" s="320" t="s">
        <v>1449</v>
      </c>
      <c r="E382" s="325">
        <v>40532</v>
      </c>
      <c r="F382" s="326">
        <v>40513</v>
      </c>
      <c r="G382" s="320">
        <v>1</v>
      </c>
      <c r="H382" s="320">
        <v>23437</v>
      </c>
      <c r="I382" s="323">
        <v>0</v>
      </c>
      <c r="J382" s="323">
        <v>0</v>
      </c>
      <c r="K382" s="323">
        <v>0</v>
      </c>
    </row>
    <row r="383" spans="1:11" x14ac:dyDescent="0.2">
      <c r="A383" s="320" t="s">
        <v>1450</v>
      </c>
      <c r="B383" s="320" t="s">
        <v>1</v>
      </c>
      <c r="C383" s="320" t="s">
        <v>1446</v>
      </c>
      <c r="D383" s="320" t="s">
        <v>1447</v>
      </c>
      <c r="E383" s="325">
        <v>40532</v>
      </c>
      <c r="F383" s="326">
        <v>40513</v>
      </c>
      <c r="G383" s="320">
        <v>1</v>
      </c>
      <c r="H383" s="320">
        <v>23496</v>
      </c>
      <c r="I383" s="323">
        <v>31.69</v>
      </c>
      <c r="J383" s="323">
        <v>19.34</v>
      </c>
      <c r="K383" s="323">
        <v>12.35</v>
      </c>
    </row>
    <row r="384" spans="1:11" x14ac:dyDescent="0.2">
      <c r="A384" s="320" t="s">
        <v>1448</v>
      </c>
      <c r="B384" s="320" t="s">
        <v>1</v>
      </c>
      <c r="C384" s="320" t="s">
        <v>1446</v>
      </c>
      <c r="D384" s="320" t="s">
        <v>1447</v>
      </c>
      <c r="E384" s="325">
        <v>40533</v>
      </c>
      <c r="F384" s="326">
        <v>40513</v>
      </c>
      <c r="G384" s="320">
        <v>1</v>
      </c>
      <c r="H384" s="320">
        <v>23733</v>
      </c>
      <c r="I384" s="323">
        <v>14.94</v>
      </c>
      <c r="J384" s="323">
        <v>12.12</v>
      </c>
      <c r="K384" s="323">
        <v>2.82</v>
      </c>
    </row>
    <row r="385" spans="1:11" x14ac:dyDescent="0.2">
      <c r="A385" s="320" t="s">
        <v>1450</v>
      </c>
      <c r="B385" s="320" t="s">
        <v>1</v>
      </c>
      <c r="C385" s="320" t="s">
        <v>1446</v>
      </c>
      <c r="D385" s="320" t="s">
        <v>1447</v>
      </c>
      <c r="E385" s="325">
        <v>40533</v>
      </c>
      <c r="F385" s="326">
        <v>40513</v>
      </c>
      <c r="G385" s="320">
        <v>1</v>
      </c>
      <c r="H385" s="320">
        <v>23683</v>
      </c>
      <c r="I385" s="323">
        <v>31.5</v>
      </c>
      <c r="J385" s="323">
        <v>19.53</v>
      </c>
      <c r="K385" s="323">
        <v>11.97</v>
      </c>
    </row>
    <row r="386" spans="1:11" x14ac:dyDescent="0.2">
      <c r="A386" s="320" t="s">
        <v>1450</v>
      </c>
      <c r="B386" s="320" t="s">
        <v>1</v>
      </c>
      <c r="C386" s="320" t="s">
        <v>1446</v>
      </c>
      <c r="D386" s="320" t="s">
        <v>1447</v>
      </c>
      <c r="E386" s="325">
        <v>40534</v>
      </c>
      <c r="F386" s="326">
        <v>40513</v>
      </c>
      <c r="G386" s="320">
        <v>1</v>
      </c>
      <c r="H386" s="320">
        <v>23939</v>
      </c>
      <c r="I386" s="323">
        <v>32.590000000000003</v>
      </c>
      <c r="J386" s="323">
        <v>19.43</v>
      </c>
      <c r="K386" s="323">
        <v>13.16</v>
      </c>
    </row>
    <row r="387" spans="1:11" x14ac:dyDescent="0.2">
      <c r="A387" s="320" t="s">
        <v>1450</v>
      </c>
      <c r="B387" s="320" t="s">
        <v>1</v>
      </c>
      <c r="C387" s="320" t="s">
        <v>1446</v>
      </c>
      <c r="D387" s="320" t="s">
        <v>1447</v>
      </c>
      <c r="E387" s="325">
        <v>40535</v>
      </c>
      <c r="F387" s="326">
        <v>40513</v>
      </c>
      <c r="G387" s="320">
        <v>1</v>
      </c>
      <c r="H387" s="320">
        <v>24041</v>
      </c>
      <c r="I387" s="323">
        <v>29.43</v>
      </c>
      <c r="J387" s="323">
        <v>19.47</v>
      </c>
      <c r="K387" s="323">
        <v>9.9600000000000009</v>
      </c>
    </row>
    <row r="388" spans="1:11" x14ac:dyDescent="0.2">
      <c r="A388" s="320" t="s">
        <v>1450</v>
      </c>
      <c r="B388" s="320" t="s">
        <v>1</v>
      </c>
      <c r="C388" s="320" t="s">
        <v>1446</v>
      </c>
      <c r="D388" s="320" t="s">
        <v>1447</v>
      </c>
      <c r="E388" s="325">
        <v>40535</v>
      </c>
      <c r="F388" s="326">
        <v>40513</v>
      </c>
      <c r="G388" s="320">
        <v>1</v>
      </c>
      <c r="H388" s="320">
        <v>24154</v>
      </c>
      <c r="I388" s="323">
        <v>26.99</v>
      </c>
      <c r="J388" s="323">
        <v>19.36</v>
      </c>
      <c r="K388" s="323">
        <v>7.63</v>
      </c>
    </row>
    <row r="389" spans="1:11" x14ac:dyDescent="0.2">
      <c r="A389" s="320" t="s">
        <v>1448</v>
      </c>
      <c r="B389" s="320" t="s">
        <v>1</v>
      </c>
      <c r="C389" s="320" t="s">
        <v>1446</v>
      </c>
      <c r="D389" s="320" t="s">
        <v>1447</v>
      </c>
      <c r="E389" s="325">
        <v>40541</v>
      </c>
      <c r="F389" s="326">
        <v>40513</v>
      </c>
      <c r="G389" s="320">
        <v>1</v>
      </c>
      <c r="H389" s="320">
        <v>24740</v>
      </c>
      <c r="I389" s="323">
        <v>14.55</v>
      </c>
      <c r="J389" s="323">
        <v>12.09</v>
      </c>
      <c r="K389" s="323">
        <v>2.46</v>
      </c>
    </row>
    <row r="390" spans="1:11" x14ac:dyDescent="0.2">
      <c r="A390" s="320" t="s">
        <v>1450</v>
      </c>
      <c r="B390" s="320" t="s">
        <v>1</v>
      </c>
      <c r="C390" s="320" t="s">
        <v>1446</v>
      </c>
      <c r="D390" s="320" t="s">
        <v>1447</v>
      </c>
      <c r="E390" s="325">
        <v>40541</v>
      </c>
      <c r="F390" s="326">
        <v>40513</v>
      </c>
      <c r="G390" s="320">
        <v>1</v>
      </c>
      <c r="H390" s="320">
        <v>24647</v>
      </c>
      <c r="I390" s="323">
        <v>31.94</v>
      </c>
      <c r="J390" s="323">
        <v>19.88</v>
      </c>
      <c r="K390" s="323">
        <v>12.06</v>
      </c>
    </row>
    <row r="391" spans="1:11" x14ac:dyDescent="0.2">
      <c r="A391" s="320" t="s">
        <v>1450</v>
      </c>
      <c r="B391" s="320" t="s">
        <v>1</v>
      </c>
      <c r="C391" s="320" t="s">
        <v>1446</v>
      </c>
      <c r="D391" s="320" t="s">
        <v>1447</v>
      </c>
      <c r="E391" s="325">
        <v>40541</v>
      </c>
      <c r="F391" s="326">
        <v>40513</v>
      </c>
      <c r="G391" s="320">
        <v>1</v>
      </c>
      <c r="H391" s="320">
        <v>24755</v>
      </c>
      <c r="I391" s="323">
        <v>27.86</v>
      </c>
      <c r="J391" s="323">
        <v>19.690000000000001</v>
      </c>
      <c r="K391" s="323">
        <v>8.17</v>
      </c>
    </row>
    <row r="392" spans="1:11" x14ac:dyDescent="0.2">
      <c r="A392" s="320" t="s">
        <v>1450</v>
      </c>
      <c r="B392" s="320" t="s">
        <v>1</v>
      </c>
      <c r="C392" s="320" t="s">
        <v>1446</v>
      </c>
      <c r="D392" s="320" t="s">
        <v>1447</v>
      </c>
      <c r="E392" s="325">
        <v>40542</v>
      </c>
      <c r="F392" s="326">
        <v>40513</v>
      </c>
      <c r="G392" s="320">
        <v>1</v>
      </c>
      <c r="H392" s="320">
        <v>24824</v>
      </c>
      <c r="I392" s="323">
        <v>28.66</v>
      </c>
      <c r="J392" s="323">
        <v>19.66</v>
      </c>
      <c r="K392" s="323">
        <v>9</v>
      </c>
    </row>
    <row r="393" spans="1:11" x14ac:dyDescent="0.2">
      <c r="A393" s="320" t="s">
        <v>1450</v>
      </c>
      <c r="B393" s="320" t="s">
        <v>1</v>
      </c>
      <c r="C393" s="320" t="s">
        <v>1446</v>
      </c>
      <c r="D393" s="320" t="s">
        <v>1447</v>
      </c>
      <c r="E393" s="325">
        <v>40542</v>
      </c>
      <c r="F393" s="326">
        <v>40513</v>
      </c>
      <c r="G393" s="320">
        <v>1</v>
      </c>
      <c r="H393" s="320">
        <v>24953</v>
      </c>
      <c r="I393" s="323">
        <v>23.71</v>
      </c>
      <c r="J393" s="323">
        <v>19.57</v>
      </c>
      <c r="K393" s="323">
        <v>4.1399999999999997</v>
      </c>
    </row>
    <row r="394" spans="1:11" hidden="1" x14ac:dyDescent="0.2">
      <c r="A394" s="320"/>
      <c r="B394" s="320" t="s">
        <v>1</v>
      </c>
      <c r="C394" s="320" t="s">
        <v>1446</v>
      </c>
      <c r="D394" s="320" t="s">
        <v>1462</v>
      </c>
      <c r="E394" s="325">
        <v>40546</v>
      </c>
      <c r="F394" s="326">
        <v>40544</v>
      </c>
      <c r="G394" s="320">
        <v>2</v>
      </c>
      <c r="H394" s="320">
        <v>919297</v>
      </c>
      <c r="I394" s="323">
        <v>0</v>
      </c>
      <c r="J394" s="323">
        <v>0</v>
      </c>
      <c r="K394" s="323">
        <v>0</v>
      </c>
    </row>
    <row r="395" spans="1:11" x14ac:dyDescent="0.2">
      <c r="A395" s="320" t="s">
        <v>1450</v>
      </c>
      <c r="B395" s="320" t="s">
        <v>1</v>
      </c>
      <c r="C395" s="320" t="s">
        <v>1446</v>
      </c>
      <c r="D395" s="320" t="s">
        <v>1447</v>
      </c>
      <c r="E395" s="325">
        <v>40546</v>
      </c>
      <c r="F395" s="326">
        <v>40544</v>
      </c>
      <c r="G395" s="320">
        <v>1</v>
      </c>
      <c r="H395" s="320">
        <v>25314</v>
      </c>
      <c r="I395" s="323">
        <v>30.91</v>
      </c>
      <c r="J395" s="323">
        <v>19.559999999999999</v>
      </c>
      <c r="K395" s="323">
        <v>11.35</v>
      </c>
    </row>
    <row r="396" spans="1:11" x14ac:dyDescent="0.2">
      <c r="A396" s="320" t="s">
        <v>1450</v>
      </c>
      <c r="B396" s="320" t="s">
        <v>1</v>
      </c>
      <c r="C396" s="320" t="s">
        <v>1446</v>
      </c>
      <c r="D396" s="320" t="s">
        <v>1447</v>
      </c>
      <c r="E396" s="325">
        <v>40546</v>
      </c>
      <c r="F396" s="326">
        <v>40544</v>
      </c>
      <c r="G396" s="320">
        <v>1</v>
      </c>
      <c r="H396" s="320">
        <v>25383</v>
      </c>
      <c r="I396" s="323">
        <v>28.02</v>
      </c>
      <c r="J396" s="323">
        <v>19.38</v>
      </c>
      <c r="K396" s="323">
        <v>8.64</v>
      </c>
    </row>
    <row r="397" spans="1:11" x14ac:dyDescent="0.2">
      <c r="A397" s="320" t="s">
        <v>1448</v>
      </c>
      <c r="B397" s="320" t="s">
        <v>1</v>
      </c>
      <c r="C397" s="320" t="s">
        <v>1446</v>
      </c>
      <c r="D397" s="320" t="s">
        <v>1447</v>
      </c>
      <c r="E397" s="325">
        <v>40547</v>
      </c>
      <c r="F397" s="326">
        <v>40544</v>
      </c>
      <c r="G397" s="320">
        <v>1</v>
      </c>
      <c r="H397" s="320">
        <v>25728</v>
      </c>
      <c r="I397" s="323">
        <v>17.010000000000002</v>
      </c>
      <c r="J397" s="323">
        <v>12.17</v>
      </c>
      <c r="K397" s="323">
        <v>4.84</v>
      </c>
    </row>
    <row r="398" spans="1:11" x14ac:dyDescent="0.2">
      <c r="A398" s="320" t="s">
        <v>1450</v>
      </c>
      <c r="B398" s="320" t="s">
        <v>1</v>
      </c>
      <c r="C398" s="320" t="s">
        <v>1446</v>
      </c>
      <c r="D398" s="320" t="s">
        <v>1447</v>
      </c>
      <c r="E398" s="325">
        <v>40547</v>
      </c>
      <c r="F398" s="326">
        <v>40544</v>
      </c>
      <c r="G398" s="320">
        <v>1</v>
      </c>
      <c r="H398" s="320">
        <v>25682</v>
      </c>
      <c r="I398" s="323">
        <v>31.73</v>
      </c>
      <c r="J398" s="323">
        <v>19.559999999999999</v>
      </c>
      <c r="K398" s="323">
        <v>12.17</v>
      </c>
    </row>
    <row r="399" spans="1:11" x14ac:dyDescent="0.2">
      <c r="A399" s="320" t="s">
        <v>1445</v>
      </c>
      <c r="B399" s="320" t="s">
        <v>1</v>
      </c>
      <c r="C399" s="320" t="s">
        <v>1446</v>
      </c>
      <c r="D399" s="320" t="s">
        <v>1447</v>
      </c>
      <c r="E399" s="325">
        <v>40548</v>
      </c>
      <c r="F399" s="326">
        <v>40544</v>
      </c>
      <c r="G399" s="320">
        <v>1</v>
      </c>
      <c r="H399" s="320">
        <v>25907</v>
      </c>
      <c r="I399" s="323">
        <v>31.68</v>
      </c>
      <c r="J399" s="323">
        <v>19.440000000000001</v>
      </c>
      <c r="K399" s="323">
        <v>12.24</v>
      </c>
    </row>
    <row r="400" spans="1:11" x14ac:dyDescent="0.2">
      <c r="A400" s="320" t="s">
        <v>1445</v>
      </c>
      <c r="B400" s="320" t="s">
        <v>1</v>
      </c>
      <c r="C400" s="320" t="s">
        <v>1446</v>
      </c>
      <c r="D400" s="320" t="s">
        <v>1447</v>
      </c>
      <c r="E400" s="325">
        <v>40549</v>
      </c>
      <c r="F400" s="326">
        <v>40544</v>
      </c>
      <c r="G400" s="320">
        <v>1</v>
      </c>
      <c r="H400" s="320">
        <v>26076</v>
      </c>
      <c r="I400" s="323">
        <v>30.71</v>
      </c>
      <c r="J400" s="323">
        <v>19.350000000000001</v>
      </c>
      <c r="K400" s="323">
        <v>11.36</v>
      </c>
    </row>
    <row r="401" spans="1:11" x14ac:dyDescent="0.2">
      <c r="A401" s="320" t="s">
        <v>1445</v>
      </c>
      <c r="B401" s="320" t="s">
        <v>1</v>
      </c>
      <c r="C401" s="320" t="s">
        <v>1446</v>
      </c>
      <c r="D401" s="320" t="s">
        <v>1447</v>
      </c>
      <c r="E401" s="325">
        <v>40550</v>
      </c>
      <c r="F401" s="326">
        <v>40544</v>
      </c>
      <c r="G401" s="320">
        <v>1</v>
      </c>
      <c r="H401" s="320">
        <v>26284</v>
      </c>
      <c r="I401" s="323">
        <v>26.97</v>
      </c>
      <c r="J401" s="323">
        <v>19.420000000000002</v>
      </c>
      <c r="K401" s="323">
        <v>7.55</v>
      </c>
    </row>
    <row r="402" spans="1:11" x14ac:dyDescent="0.2">
      <c r="A402" s="320" t="s">
        <v>1445</v>
      </c>
      <c r="B402" s="320" t="s">
        <v>1</v>
      </c>
      <c r="C402" s="320" t="s">
        <v>1446</v>
      </c>
      <c r="D402" s="320" t="s">
        <v>1447</v>
      </c>
      <c r="E402" s="325">
        <v>40555</v>
      </c>
      <c r="F402" s="326">
        <v>40544</v>
      </c>
      <c r="G402" s="320">
        <v>1</v>
      </c>
      <c r="H402" s="320">
        <v>26525</v>
      </c>
      <c r="I402" s="323">
        <v>33.56</v>
      </c>
      <c r="J402" s="323">
        <v>19.829999999999998</v>
      </c>
      <c r="K402" s="323">
        <v>13.73</v>
      </c>
    </row>
    <row r="403" spans="1:11" x14ac:dyDescent="0.2">
      <c r="A403" s="320" t="s">
        <v>1445</v>
      </c>
      <c r="B403" s="320" t="s">
        <v>1</v>
      </c>
      <c r="C403" s="320" t="s">
        <v>1446</v>
      </c>
      <c r="D403" s="320" t="s">
        <v>1447</v>
      </c>
      <c r="E403" s="325">
        <v>40556</v>
      </c>
      <c r="F403" s="326">
        <v>40544</v>
      </c>
      <c r="G403" s="320">
        <v>1</v>
      </c>
      <c r="H403" s="320">
        <v>26562</v>
      </c>
      <c r="I403" s="323">
        <v>30.73</v>
      </c>
      <c r="J403" s="323">
        <v>19.989999999999998</v>
      </c>
      <c r="K403" s="323">
        <v>10.74</v>
      </c>
    </row>
    <row r="404" spans="1:11" x14ac:dyDescent="0.2">
      <c r="A404" s="320" t="s">
        <v>1445</v>
      </c>
      <c r="B404" s="320" t="s">
        <v>1</v>
      </c>
      <c r="C404" s="320" t="s">
        <v>1446</v>
      </c>
      <c r="D404" s="320" t="s">
        <v>1447</v>
      </c>
      <c r="E404" s="325">
        <v>40556</v>
      </c>
      <c r="F404" s="326">
        <v>40544</v>
      </c>
      <c r="G404" s="320">
        <v>1</v>
      </c>
      <c r="H404" s="320">
        <v>26639</v>
      </c>
      <c r="I404" s="323">
        <v>26.49</v>
      </c>
      <c r="J404" s="323">
        <v>19.940000000000001</v>
      </c>
      <c r="K404" s="323">
        <v>6.55</v>
      </c>
    </row>
    <row r="405" spans="1:11" x14ac:dyDescent="0.2">
      <c r="A405" s="320" t="s">
        <v>1448</v>
      </c>
      <c r="B405" s="320" t="s">
        <v>1</v>
      </c>
      <c r="C405" s="320" t="s">
        <v>1446</v>
      </c>
      <c r="D405" s="320" t="s">
        <v>1447</v>
      </c>
      <c r="E405" s="325">
        <v>40557</v>
      </c>
      <c r="F405" s="326">
        <v>40544</v>
      </c>
      <c r="G405" s="320">
        <v>1</v>
      </c>
      <c r="H405" s="320">
        <v>26852</v>
      </c>
      <c r="I405" s="323">
        <v>13.4</v>
      </c>
      <c r="J405" s="323">
        <v>12.08</v>
      </c>
      <c r="K405" s="323">
        <v>1.32</v>
      </c>
    </row>
    <row r="406" spans="1:11" x14ac:dyDescent="0.2">
      <c r="A406" s="320" t="s">
        <v>1445</v>
      </c>
      <c r="B406" s="320" t="s">
        <v>1</v>
      </c>
      <c r="C406" s="320" t="s">
        <v>1446</v>
      </c>
      <c r="D406" s="320" t="s">
        <v>1447</v>
      </c>
      <c r="E406" s="325">
        <v>40557</v>
      </c>
      <c r="F406" s="326">
        <v>40544</v>
      </c>
      <c r="G406" s="320">
        <v>1</v>
      </c>
      <c r="H406" s="320">
        <v>26768</v>
      </c>
      <c r="I406" s="323">
        <v>26.76</v>
      </c>
      <c r="J406" s="323">
        <v>19.850000000000001</v>
      </c>
      <c r="K406" s="323">
        <v>6.91</v>
      </c>
    </row>
    <row r="407" spans="1:11" hidden="1" x14ac:dyDescent="0.2">
      <c r="A407" s="320"/>
      <c r="B407" s="320" t="s">
        <v>1</v>
      </c>
      <c r="C407" s="320" t="s">
        <v>1446</v>
      </c>
      <c r="D407" s="320" t="s">
        <v>1449</v>
      </c>
      <c r="E407" s="325">
        <v>40561</v>
      </c>
      <c r="F407" s="326">
        <v>40544</v>
      </c>
      <c r="G407" s="320">
        <v>1</v>
      </c>
      <c r="H407" s="320">
        <v>27178</v>
      </c>
      <c r="I407" s="323">
        <v>0</v>
      </c>
      <c r="J407" s="323">
        <v>0</v>
      </c>
      <c r="K407" s="323">
        <v>0</v>
      </c>
    </row>
    <row r="408" spans="1:11" x14ac:dyDescent="0.2">
      <c r="A408" s="320" t="s">
        <v>1445</v>
      </c>
      <c r="B408" s="320" t="s">
        <v>1</v>
      </c>
      <c r="C408" s="320" t="s">
        <v>1446</v>
      </c>
      <c r="D408" s="320" t="s">
        <v>1447</v>
      </c>
      <c r="E408" s="325">
        <v>40561</v>
      </c>
      <c r="F408" s="326">
        <v>40544</v>
      </c>
      <c r="G408" s="320">
        <v>1</v>
      </c>
      <c r="H408" s="320">
        <v>27177</v>
      </c>
      <c r="I408" s="323">
        <v>34.01</v>
      </c>
      <c r="J408" s="323">
        <v>19.34</v>
      </c>
      <c r="K408" s="323">
        <v>14.67</v>
      </c>
    </row>
    <row r="409" spans="1:11" x14ac:dyDescent="0.2">
      <c r="A409" s="320" t="s">
        <v>1445</v>
      </c>
      <c r="B409" s="320" t="s">
        <v>1</v>
      </c>
      <c r="C409" s="320" t="s">
        <v>1446</v>
      </c>
      <c r="D409" s="320" t="s">
        <v>1447</v>
      </c>
      <c r="E409" s="325">
        <v>40561</v>
      </c>
      <c r="F409" s="326">
        <v>40544</v>
      </c>
      <c r="G409" s="320">
        <v>1</v>
      </c>
      <c r="H409" s="320">
        <v>27243</v>
      </c>
      <c r="I409" s="323">
        <v>30.14</v>
      </c>
      <c r="J409" s="323">
        <v>19.3</v>
      </c>
      <c r="K409" s="323">
        <v>10.84</v>
      </c>
    </row>
    <row r="410" spans="1:11" x14ac:dyDescent="0.2">
      <c r="A410" s="320" t="s">
        <v>1445</v>
      </c>
      <c r="B410" s="320" t="s">
        <v>1</v>
      </c>
      <c r="C410" s="320" t="s">
        <v>1446</v>
      </c>
      <c r="D410" s="320" t="s">
        <v>1447</v>
      </c>
      <c r="E410" s="325">
        <v>40562</v>
      </c>
      <c r="F410" s="326">
        <v>40544</v>
      </c>
      <c r="G410" s="320">
        <v>1</v>
      </c>
      <c r="H410" s="320">
        <v>27397</v>
      </c>
      <c r="I410" s="323">
        <v>28.45</v>
      </c>
      <c r="J410" s="323">
        <v>19.3</v>
      </c>
      <c r="K410" s="323">
        <v>9.15</v>
      </c>
    </row>
    <row r="411" spans="1:11" x14ac:dyDescent="0.2">
      <c r="A411" s="320" t="s">
        <v>1445</v>
      </c>
      <c r="B411" s="320" t="s">
        <v>1</v>
      </c>
      <c r="C411" s="320" t="s">
        <v>1446</v>
      </c>
      <c r="D411" s="320" t="s">
        <v>1447</v>
      </c>
      <c r="E411" s="325">
        <v>40563</v>
      </c>
      <c r="F411" s="326">
        <v>40544</v>
      </c>
      <c r="G411" s="320">
        <v>1</v>
      </c>
      <c r="H411" s="320">
        <v>27562</v>
      </c>
      <c r="I411" s="323">
        <v>26.66</v>
      </c>
      <c r="J411" s="323">
        <v>19.38</v>
      </c>
      <c r="K411" s="323">
        <v>7.28</v>
      </c>
    </row>
    <row r="412" spans="1:11" x14ac:dyDescent="0.2">
      <c r="A412" s="320" t="s">
        <v>1445</v>
      </c>
      <c r="B412" s="320" t="s">
        <v>1</v>
      </c>
      <c r="C412" s="320" t="s">
        <v>1446</v>
      </c>
      <c r="D412" s="320" t="s">
        <v>1447</v>
      </c>
      <c r="E412" s="325">
        <v>40564</v>
      </c>
      <c r="F412" s="326">
        <v>40544</v>
      </c>
      <c r="G412" s="320">
        <v>1</v>
      </c>
      <c r="H412" s="320">
        <v>27862</v>
      </c>
      <c r="I412" s="323">
        <v>26.81</v>
      </c>
      <c r="J412" s="323">
        <v>19.399999999999999</v>
      </c>
      <c r="K412" s="323">
        <v>7.41</v>
      </c>
    </row>
    <row r="413" spans="1:11" x14ac:dyDescent="0.2">
      <c r="A413" s="320" t="s">
        <v>1445</v>
      </c>
      <c r="B413" s="320" t="s">
        <v>1</v>
      </c>
      <c r="C413" s="320" t="s">
        <v>1446</v>
      </c>
      <c r="D413" s="320" t="s">
        <v>1447</v>
      </c>
      <c r="E413" s="325">
        <v>40567</v>
      </c>
      <c r="F413" s="326">
        <v>40544</v>
      </c>
      <c r="G413" s="320">
        <v>1</v>
      </c>
      <c r="H413" s="320">
        <v>28222</v>
      </c>
      <c r="I413" s="323">
        <v>30.26</v>
      </c>
      <c r="J413" s="323">
        <v>19.37</v>
      </c>
      <c r="K413" s="323">
        <v>10.89</v>
      </c>
    </row>
    <row r="414" spans="1:11" x14ac:dyDescent="0.2">
      <c r="A414" s="320" t="s">
        <v>1445</v>
      </c>
      <c r="B414" s="320" t="s">
        <v>1</v>
      </c>
      <c r="C414" s="320" t="s">
        <v>1446</v>
      </c>
      <c r="D414" s="320" t="s">
        <v>1447</v>
      </c>
      <c r="E414" s="325">
        <v>40567</v>
      </c>
      <c r="F414" s="326">
        <v>40544</v>
      </c>
      <c r="G414" s="320">
        <v>2</v>
      </c>
      <c r="H414" s="320">
        <v>919586</v>
      </c>
      <c r="I414" s="323">
        <v>30.26</v>
      </c>
      <c r="J414" s="323">
        <v>19.37</v>
      </c>
      <c r="K414" s="323">
        <v>10.89</v>
      </c>
    </row>
    <row r="415" spans="1:11" x14ac:dyDescent="0.2">
      <c r="A415" s="320" t="s">
        <v>1445</v>
      </c>
      <c r="B415" s="320" t="s">
        <v>1</v>
      </c>
      <c r="C415" s="320" t="s">
        <v>1446</v>
      </c>
      <c r="D415" s="320" t="s">
        <v>1447</v>
      </c>
      <c r="E415" s="325">
        <v>40567</v>
      </c>
      <c r="F415" s="326">
        <v>40544</v>
      </c>
      <c r="G415" s="320">
        <v>2</v>
      </c>
      <c r="H415" s="320">
        <v>919697</v>
      </c>
      <c r="I415" s="323">
        <v>0</v>
      </c>
      <c r="J415" s="323">
        <v>0</v>
      </c>
      <c r="K415" s="323">
        <v>-10.89</v>
      </c>
    </row>
    <row r="416" spans="1:11" x14ac:dyDescent="0.2">
      <c r="A416" s="320" t="s">
        <v>1448</v>
      </c>
      <c r="B416" s="320" t="s">
        <v>1</v>
      </c>
      <c r="C416" s="320" t="s">
        <v>1446</v>
      </c>
      <c r="D416" s="320" t="s">
        <v>1447</v>
      </c>
      <c r="E416" s="325">
        <v>40568</v>
      </c>
      <c r="F416" s="326">
        <v>40544</v>
      </c>
      <c r="G416" s="320">
        <v>1</v>
      </c>
      <c r="H416" s="320">
        <v>30059</v>
      </c>
      <c r="I416" s="323">
        <v>14.72</v>
      </c>
      <c r="J416" s="323">
        <v>12.15</v>
      </c>
      <c r="K416" s="323">
        <v>2.57</v>
      </c>
    </row>
    <row r="417" spans="1:11" x14ac:dyDescent="0.2">
      <c r="A417" s="320" t="s">
        <v>1445</v>
      </c>
      <c r="B417" s="320" t="s">
        <v>1</v>
      </c>
      <c r="C417" s="320" t="s">
        <v>1446</v>
      </c>
      <c r="D417" s="320" t="s">
        <v>1447</v>
      </c>
      <c r="E417" s="325">
        <v>40568</v>
      </c>
      <c r="F417" s="326">
        <v>40544</v>
      </c>
      <c r="G417" s="320">
        <v>1</v>
      </c>
      <c r="H417" s="320">
        <v>30074</v>
      </c>
      <c r="I417" s="323">
        <v>29.76</v>
      </c>
      <c r="J417" s="323">
        <v>19.329999999999998</v>
      </c>
      <c r="K417" s="323">
        <v>10.43</v>
      </c>
    </row>
    <row r="418" spans="1:11" x14ac:dyDescent="0.2">
      <c r="A418" s="320" t="s">
        <v>1445</v>
      </c>
      <c r="B418" s="320" t="s">
        <v>1</v>
      </c>
      <c r="C418" s="320" t="s">
        <v>1446</v>
      </c>
      <c r="D418" s="320" t="s">
        <v>1447</v>
      </c>
      <c r="E418" s="325">
        <v>40569</v>
      </c>
      <c r="F418" s="326">
        <v>40544</v>
      </c>
      <c r="G418" s="320">
        <v>1</v>
      </c>
      <c r="H418" s="320">
        <v>30199</v>
      </c>
      <c r="I418" s="323">
        <v>29.71</v>
      </c>
      <c r="J418" s="323">
        <v>19.45</v>
      </c>
      <c r="K418" s="323">
        <v>10.26</v>
      </c>
    </row>
    <row r="419" spans="1:11" x14ac:dyDescent="0.2">
      <c r="A419" s="320" t="s">
        <v>1445</v>
      </c>
      <c r="B419" s="320" t="s">
        <v>1</v>
      </c>
      <c r="C419" s="320" t="s">
        <v>1446</v>
      </c>
      <c r="D419" s="320" t="s">
        <v>1447</v>
      </c>
      <c r="E419" s="325">
        <v>40570</v>
      </c>
      <c r="F419" s="326">
        <v>40544</v>
      </c>
      <c r="G419" s="320">
        <v>1</v>
      </c>
      <c r="H419" s="320">
        <v>30286</v>
      </c>
      <c r="I419" s="323">
        <v>28.51</v>
      </c>
      <c r="J419" s="323">
        <v>19.38</v>
      </c>
      <c r="K419" s="323">
        <v>9.1300000000000008</v>
      </c>
    </row>
    <row r="420" spans="1:11" x14ac:dyDescent="0.2">
      <c r="A420" s="320" t="s">
        <v>1445</v>
      </c>
      <c r="B420" s="320" t="s">
        <v>1</v>
      </c>
      <c r="C420" s="320" t="s">
        <v>1446</v>
      </c>
      <c r="D420" s="320" t="s">
        <v>1447</v>
      </c>
      <c r="E420" s="325">
        <v>40571</v>
      </c>
      <c r="F420" s="326">
        <v>40544</v>
      </c>
      <c r="G420" s="320">
        <v>1</v>
      </c>
      <c r="H420" s="320">
        <v>30496</v>
      </c>
      <c r="I420" s="323">
        <v>27.65</v>
      </c>
      <c r="J420" s="323">
        <v>19.14</v>
      </c>
      <c r="K420" s="323">
        <v>8.51</v>
      </c>
    </row>
    <row r="421" spans="1:11" x14ac:dyDescent="0.2">
      <c r="A421" s="320" t="s">
        <v>1445</v>
      </c>
      <c r="B421" s="320" t="s">
        <v>1</v>
      </c>
      <c r="C421" s="320" t="s">
        <v>1446</v>
      </c>
      <c r="D421" s="320" t="s">
        <v>1447</v>
      </c>
      <c r="E421" s="325">
        <v>40574</v>
      </c>
      <c r="F421" s="326">
        <v>40544</v>
      </c>
      <c r="G421" s="320">
        <v>1</v>
      </c>
      <c r="H421" s="320">
        <v>30877</v>
      </c>
      <c r="I421" s="323">
        <v>30.8</v>
      </c>
      <c r="J421" s="323">
        <v>19.329999999999998</v>
      </c>
      <c r="K421" s="323">
        <v>11.47</v>
      </c>
    </row>
    <row r="422" spans="1:11" x14ac:dyDescent="0.2">
      <c r="A422" s="320" t="s">
        <v>1459</v>
      </c>
      <c r="B422" s="320" t="s">
        <v>1</v>
      </c>
      <c r="C422" s="320" t="s">
        <v>1446</v>
      </c>
      <c r="D422" s="320" t="s">
        <v>1447</v>
      </c>
      <c r="E422" s="325">
        <v>40575</v>
      </c>
      <c r="F422" s="326">
        <v>40575</v>
      </c>
      <c r="G422" s="320">
        <v>1</v>
      </c>
      <c r="H422" s="320">
        <v>31097</v>
      </c>
      <c r="I422" s="323">
        <v>14.86</v>
      </c>
      <c r="J422" s="323">
        <v>12.17</v>
      </c>
      <c r="K422" s="323">
        <v>2.69</v>
      </c>
    </row>
    <row r="423" spans="1:11" x14ac:dyDescent="0.2">
      <c r="A423" s="320" t="s">
        <v>1445</v>
      </c>
      <c r="B423" s="320" t="s">
        <v>1</v>
      </c>
      <c r="C423" s="320" t="s">
        <v>1446</v>
      </c>
      <c r="D423" s="320" t="s">
        <v>1447</v>
      </c>
      <c r="E423" s="325">
        <v>40575</v>
      </c>
      <c r="F423" s="326">
        <v>40575</v>
      </c>
      <c r="G423" s="320">
        <v>1</v>
      </c>
      <c r="H423" s="320">
        <v>31068</v>
      </c>
      <c r="I423" s="323">
        <v>29.18</v>
      </c>
      <c r="J423" s="323">
        <v>19.329999999999998</v>
      </c>
      <c r="K423" s="323">
        <v>9.85</v>
      </c>
    </row>
    <row r="424" spans="1:11" x14ac:dyDescent="0.2">
      <c r="A424" s="320" t="s">
        <v>1445</v>
      </c>
      <c r="B424" s="320" t="s">
        <v>1</v>
      </c>
      <c r="C424" s="320" t="s">
        <v>1446</v>
      </c>
      <c r="D424" s="320" t="s">
        <v>1447</v>
      </c>
      <c r="E424" s="325">
        <v>40576</v>
      </c>
      <c r="F424" s="326">
        <v>40575</v>
      </c>
      <c r="G424" s="320">
        <v>1</v>
      </c>
      <c r="H424" s="320">
        <v>31281</v>
      </c>
      <c r="I424" s="323">
        <v>32.049999999999997</v>
      </c>
      <c r="J424" s="323">
        <v>19.68</v>
      </c>
      <c r="K424" s="323">
        <v>12.37</v>
      </c>
    </row>
    <row r="425" spans="1:11" x14ac:dyDescent="0.2">
      <c r="A425" s="320" t="s">
        <v>1445</v>
      </c>
      <c r="B425" s="320" t="s">
        <v>1</v>
      </c>
      <c r="C425" s="320" t="s">
        <v>1446</v>
      </c>
      <c r="D425" s="320" t="s">
        <v>1447</v>
      </c>
      <c r="E425" s="325">
        <v>40577</v>
      </c>
      <c r="F425" s="326">
        <v>40575</v>
      </c>
      <c r="G425" s="320">
        <v>1</v>
      </c>
      <c r="H425" s="320">
        <v>31418</v>
      </c>
      <c r="I425" s="323">
        <v>28.65</v>
      </c>
      <c r="J425" s="323">
        <v>19.350000000000001</v>
      </c>
      <c r="K425" s="323">
        <v>9.3000000000000007</v>
      </c>
    </row>
    <row r="426" spans="1:11" x14ac:dyDescent="0.2">
      <c r="A426" s="320" t="s">
        <v>1445</v>
      </c>
      <c r="B426" s="320" t="s">
        <v>1</v>
      </c>
      <c r="C426" s="320" t="s">
        <v>1446</v>
      </c>
      <c r="D426" s="320" t="s">
        <v>1447</v>
      </c>
      <c r="E426" s="325">
        <v>40578</v>
      </c>
      <c r="F426" s="326">
        <v>40575</v>
      </c>
      <c r="G426" s="320">
        <v>1</v>
      </c>
      <c r="H426" s="320">
        <v>31595</v>
      </c>
      <c r="I426" s="323">
        <v>28.14</v>
      </c>
      <c r="J426" s="323">
        <v>19.600000000000001</v>
      </c>
      <c r="K426" s="323">
        <v>8.5399999999999991</v>
      </c>
    </row>
    <row r="427" spans="1:11" x14ac:dyDescent="0.2">
      <c r="A427" s="320" t="s">
        <v>1445</v>
      </c>
      <c r="B427" s="320" t="s">
        <v>1</v>
      </c>
      <c r="C427" s="320" t="s">
        <v>1446</v>
      </c>
      <c r="D427" s="320" t="s">
        <v>1447</v>
      </c>
      <c r="E427" s="325">
        <v>40581</v>
      </c>
      <c r="F427" s="326">
        <v>40575</v>
      </c>
      <c r="G427" s="320">
        <v>1</v>
      </c>
      <c r="H427" s="320">
        <v>31918</v>
      </c>
      <c r="I427" s="323">
        <v>32.44</v>
      </c>
      <c r="J427" s="323">
        <v>19.399999999999999</v>
      </c>
      <c r="K427" s="323">
        <v>13.04</v>
      </c>
    </row>
    <row r="428" spans="1:11" x14ac:dyDescent="0.2">
      <c r="A428" s="320" t="s">
        <v>1448</v>
      </c>
      <c r="B428" s="320" t="s">
        <v>1</v>
      </c>
      <c r="C428" s="320" t="s">
        <v>1446</v>
      </c>
      <c r="D428" s="320" t="s">
        <v>1447</v>
      </c>
      <c r="E428" s="325">
        <v>40582</v>
      </c>
      <c r="F428" s="326">
        <v>40575</v>
      </c>
      <c r="G428" s="320">
        <v>1</v>
      </c>
      <c r="H428" s="320">
        <v>32089</v>
      </c>
      <c r="I428" s="323">
        <v>14.76</v>
      </c>
      <c r="J428" s="323">
        <v>12.13</v>
      </c>
      <c r="K428" s="323">
        <v>2.63</v>
      </c>
    </row>
    <row r="429" spans="1:11" x14ac:dyDescent="0.2">
      <c r="A429" s="320" t="s">
        <v>1445</v>
      </c>
      <c r="B429" s="320" t="s">
        <v>1</v>
      </c>
      <c r="C429" s="320" t="s">
        <v>1446</v>
      </c>
      <c r="D429" s="320" t="s">
        <v>1447</v>
      </c>
      <c r="E429" s="325">
        <v>40582</v>
      </c>
      <c r="F429" s="326">
        <v>40575</v>
      </c>
      <c r="G429" s="320">
        <v>1</v>
      </c>
      <c r="H429" s="320">
        <v>32072</v>
      </c>
      <c r="I429" s="323">
        <v>29.05</v>
      </c>
      <c r="J429" s="323">
        <v>19.32</v>
      </c>
      <c r="K429" s="323">
        <v>9.73</v>
      </c>
    </row>
    <row r="430" spans="1:11" x14ac:dyDescent="0.2">
      <c r="A430" s="320" t="s">
        <v>1445</v>
      </c>
      <c r="B430" s="320" t="s">
        <v>1</v>
      </c>
      <c r="C430" s="320" t="s">
        <v>1446</v>
      </c>
      <c r="D430" s="320" t="s">
        <v>1447</v>
      </c>
      <c r="E430" s="325">
        <v>40583</v>
      </c>
      <c r="F430" s="326">
        <v>40575</v>
      </c>
      <c r="G430" s="320">
        <v>1</v>
      </c>
      <c r="H430" s="320">
        <v>32239</v>
      </c>
      <c r="I430" s="323">
        <v>29.93</v>
      </c>
      <c r="J430" s="323">
        <v>19.39</v>
      </c>
      <c r="K430" s="323">
        <v>10.54</v>
      </c>
    </row>
    <row r="431" spans="1:11" x14ac:dyDescent="0.2">
      <c r="A431" s="320" t="s">
        <v>1445</v>
      </c>
      <c r="B431" s="320" t="s">
        <v>1</v>
      </c>
      <c r="C431" s="320" t="s">
        <v>1446</v>
      </c>
      <c r="D431" s="320" t="s">
        <v>1447</v>
      </c>
      <c r="E431" s="325">
        <v>40584</v>
      </c>
      <c r="F431" s="326">
        <v>40575</v>
      </c>
      <c r="G431" s="320">
        <v>1</v>
      </c>
      <c r="H431" s="320">
        <v>32340</v>
      </c>
      <c r="I431" s="323">
        <v>28.36</v>
      </c>
      <c r="J431" s="323">
        <v>19.46</v>
      </c>
      <c r="K431" s="323">
        <v>8.9</v>
      </c>
    </row>
    <row r="432" spans="1:11" x14ac:dyDescent="0.2">
      <c r="A432" s="320" t="s">
        <v>1445</v>
      </c>
      <c r="B432" s="320" t="s">
        <v>1</v>
      </c>
      <c r="C432" s="320" t="s">
        <v>1446</v>
      </c>
      <c r="D432" s="320" t="s">
        <v>1447</v>
      </c>
      <c r="E432" s="325">
        <v>40585</v>
      </c>
      <c r="F432" s="326">
        <v>40575</v>
      </c>
      <c r="G432" s="320">
        <v>1</v>
      </c>
      <c r="H432" s="320">
        <v>32476</v>
      </c>
      <c r="I432" s="323">
        <v>27.7</v>
      </c>
      <c r="J432" s="323">
        <v>19.29</v>
      </c>
      <c r="K432" s="323">
        <v>8.41</v>
      </c>
    </row>
    <row r="433" spans="1:11" x14ac:dyDescent="0.2">
      <c r="A433" s="320"/>
      <c r="B433" s="320" t="s">
        <v>1</v>
      </c>
      <c r="C433" s="320" t="s">
        <v>1446</v>
      </c>
      <c r="D433" s="320" t="s">
        <v>1447</v>
      </c>
      <c r="E433" s="325">
        <v>40588</v>
      </c>
      <c r="F433" s="326">
        <v>40575</v>
      </c>
      <c r="G433" s="320">
        <v>1</v>
      </c>
      <c r="H433" s="320">
        <v>32836</v>
      </c>
      <c r="I433" s="323">
        <v>3.42</v>
      </c>
      <c r="J433" s="323">
        <v>3.36</v>
      </c>
      <c r="K433" s="323">
        <v>0.06</v>
      </c>
    </row>
    <row r="434" spans="1:11" x14ac:dyDescent="0.2">
      <c r="A434" s="320" t="s">
        <v>1445</v>
      </c>
      <c r="B434" s="320" t="s">
        <v>1</v>
      </c>
      <c r="C434" s="320" t="s">
        <v>1446</v>
      </c>
      <c r="D434" s="320" t="s">
        <v>1447</v>
      </c>
      <c r="E434" s="325">
        <v>40588</v>
      </c>
      <c r="F434" s="326">
        <v>40575</v>
      </c>
      <c r="G434" s="320">
        <v>1</v>
      </c>
      <c r="H434" s="320">
        <v>32879</v>
      </c>
      <c r="I434" s="323">
        <v>29.93</v>
      </c>
      <c r="J434" s="323">
        <v>19.2</v>
      </c>
      <c r="K434" s="323">
        <v>10.73</v>
      </c>
    </row>
    <row r="435" spans="1:11" x14ac:dyDescent="0.2">
      <c r="A435" s="320" t="s">
        <v>1448</v>
      </c>
      <c r="B435" s="320" t="s">
        <v>1</v>
      </c>
      <c r="C435" s="320" t="s">
        <v>1446</v>
      </c>
      <c r="D435" s="320" t="s">
        <v>1447</v>
      </c>
      <c r="E435" s="325">
        <v>40589</v>
      </c>
      <c r="F435" s="326">
        <v>40575</v>
      </c>
      <c r="G435" s="320">
        <v>1</v>
      </c>
      <c r="H435" s="320">
        <v>33106</v>
      </c>
      <c r="I435" s="323">
        <v>14.86</v>
      </c>
      <c r="J435" s="323">
        <v>12.17</v>
      </c>
      <c r="K435" s="323">
        <v>2.69</v>
      </c>
    </row>
    <row r="436" spans="1:11" x14ac:dyDescent="0.2">
      <c r="A436" s="320" t="s">
        <v>1445</v>
      </c>
      <c r="B436" s="320" t="s">
        <v>1</v>
      </c>
      <c r="C436" s="320" t="s">
        <v>1446</v>
      </c>
      <c r="D436" s="320" t="s">
        <v>1447</v>
      </c>
      <c r="E436" s="325">
        <v>40589</v>
      </c>
      <c r="F436" s="326">
        <v>40575</v>
      </c>
      <c r="G436" s="320">
        <v>1</v>
      </c>
      <c r="H436" s="320">
        <v>33064</v>
      </c>
      <c r="I436" s="323">
        <v>29.18</v>
      </c>
      <c r="J436" s="323">
        <v>19.32</v>
      </c>
      <c r="K436" s="323">
        <v>9.86</v>
      </c>
    </row>
    <row r="437" spans="1:11" x14ac:dyDescent="0.2">
      <c r="A437" s="320" t="s">
        <v>1445</v>
      </c>
      <c r="B437" s="320" t="s">
        <v>1</v>
      </c>
      <c r="C437" s="320" t="s">
        <v>1446</v>
      </c>
      <c r="D437" s="320" t="s">
        <v>1447</v>
      </c>
      <c r="E437" s="325">
        <v>40590</v>
      </c>
      <c r="F437" s="326">
        <v>40575</v>
      </c>
      <c r="G437" s="320">
        <v>1</v>
      </c>
      <c r="H437" s="320">
        <v>33282</v>
      </c>
      <c r="I437" s="323">
        <v>30.81</v>
      </c>
      <c r="J437" s="323">
        <v>19.29</v>
      </c>
      <c r="K437" s="323">
        <v>11.52</v>
      </c>
    </row>
    <row r="438" spans="1:11" x14ac:dyDescent="0.2">
      <c r="A438" s="320" t="s">
        <v>1445</v>
      </c>
      <c r="B438" s="320" t="s">
        <v>1</v>
      </c>
      <c r="C438" s="320" t="s">
        <v>1446</v>
      </c>
      <c r="D438" s="320" t="s">
        <v>1447</v>
      </c>
      <c r="E438" s="325">
        <v>40591</v>
      </c>
      <c r="F438" s="326">
        <v>40575</v>
      </c>
      <c r="G438" s="320">
        <v>1</v>
      </c>
      <c r="H438" s="320">
        <v>33510</v>
      </c>
      <c r="I438" s="323">
        <v>27.85</v>
      </c>
      <c r="J438" s="323">
        <v>19.329999999999998</v>
      </c>
      <c r="K438" s="323">
        <v>8.52</v>
      </c>
    </row>
    <row r="439" spans="1:11" x14ac:dyDescent="0.2">
      <c r="A439" s="320" t="s">
        <v>1445</v>
      </c>
      <c r="B439" s="320" t="s">
        <v>1</v>
      </c>
      <c r="C439" s="320" t="s">
        <v>1446</v>
      </c>
      <c r="D439" s="320" t="s">
        <v>1447</v>
      </c>
      <c r="E439" s="325">
        <v>40592</v>
      </c>
      <c r="F439" s="326">
        <v>40575</v>
      </c>
      <c r="G439" s="320">
        <v>1</v>
      </c>
      <c r="H439" s="320">
        <v>33753</v>
      </c>
      <c r="I439" s="323">
        <v>27.84</v>
      </c>
      <c r="J439" s="323">
        <v>19.329999999999998</v>
      </c>
      <c r="K439" s="323">
        <v>8.51</v>
      </c>
    </row>
    <row r="440" spans="1:11" x14ac:dyDescent="0.2">
      <c r="A440" s="320" t="s">
        <v>1445</v>
      </c>
      <c r="B440" s="320" t="s">
        <v>1</v>
      </c>
      <c r="C440" s="320" t="s">
        <v>1446</v>
      </c>
      <c r="D440" s="320" t="s">
        <v>1447</v>
      </c>
      <c r="E440" s="325">
        <v>40595</v>
      </c>
      <c r="F440" s="326">
        <v>40575</v>
      </c>
      <c r="G440" s="320">
        <v>1</v>
      </c>
      <c r="H440" s="320">
        <v>34220</v>
      </c>
      <c r="I440" s="323">
        <v>30.41</v>
      </c>
      <c r="J440" s="323">
        <v>19.399999999999999</v>
      </c>
      <c r="K440" s="323">
        <v>11.01</v>
      </c>
    </row>
    <row r="441" spans="1:11" x14ac:dyDescent="0.2">
      <c r="A441" s="320" t="s">
        <v>1448</v>
      </c>
      <c r="B441" s="320" t="s">
        <v>1</v>
      </c>
      <c r="C441" s="320" t="s">
        <v>1446</v>
      </c>
      <c r="D441" s="320" t="s">
        <v>1447</v>
      </c>
      <c r="E441" s="325">
        <v>40596</v>
      </c>
      <c r="F441" s="326">
        <v>40575</v>
      </c>
      <c r="G441" s="320">
        <v>1</v>
      </c>
      <c r="H441" s="320">
        <v>34464</v>
      </c>
      <c r="I441" s="323">
        <v>14.99</v>
      </c>
      <c r="J441" s="323">
        <v>12.19</v>
      </c>
      <c r="K441" s="323">
        <v>2.8</v>
      </c>
    </row>
    <row r="442" spans="1:11" x14ac:dyDescent="0.2">
      <c r="A442" s="320" t="s">
        <v>1445</v>
      </c>
      <c r="B442" s="320" t="s">
        <v>1</v>
      </c>
      <c r="C442" s="320" t="s">
        <v>1446</v>
      </c>
      <c r="D442" s="320" t="s">
        <v>1447</v>
      </c>
      <c r="E442" s="325">
        <v>40596</v>
      </c>
      <c r="F442" s="326">
        <v>40575</v>
      </c>
      <c r="G442" s="320">
        <v>1</v>
      </c>
      <c r="H442" s="320">
        <v>34445</v>
      </c>
      <c r="I442" s="323">
        <v>28.79</v>
      </c>
      <c r="J442" s="323">
        <v>19.309999999999999</v>
      </c>
      <c r="K442" s="323">
        <v>9.48</v>
      </c>
    </row>
    <row r="443" spans="1:11" x14ac:dyDescent="0.2">
      <c r="A443" s="320" t="s">
        <v>1445</v>
      </c>
      <c r="B443" s="320" t="s">
        <v>1</v>
      </c>
      <c r="C443" s="320" t="s">
        <v>1446</v>
      </c>
      <c r="D443" s="320" t="s">
        <v>1447</v>
      </c>
      <c r="E443" s="325">
        <v>40597</v>
      </c>
      <c r="F443" s="326">
        <v>40575</v>
      </c>
      <c r="G443" s="320">
        <v>1</v>
      </c>
      <c r="H443" s="320">
        <v>34600</v>
      </c>
      <c r="I443" s="323">
        <v>29.19</v>
      </c>
      <c r="J443" s="323">
        <v>19.37</v>
      </c>
      <c r="K443" s="323">
        <v>9.82</v>
      </c>
    </row>
    <row r="444" spans="1:11" x14ac:dyDescent="0.2">
      <c r="A444" s="320" t="s">
        <v>1445</v>
      </c>
      <c r="B444" s="320" t="s">
        <v>1</v>
      </c>
      <c r="C444" s="320" t="s">
        <v>1446</v>
      </c>
      <c r="D444" s="320" t="s">
        <v>1447</v>
      </c>
      <c r="E444" s="325">
        <v>40598</v>
      </c>
      <c r="F444" s="326">
        <v>40575</v>
      </c>
      <c r="G444" s="320">
        <v>1</v>
      </c>
      <c r="H444" s="320">
        <v>34786</v>
      </c>
      <c r="I444" s="323">
        <v>28.87</v>
      </c>
      <c r="J444" s="323">
        <v>19.18</v>
      </c>
      <c r="K444" s="323">
        <v>9.69</v>
      </c>
    </row>
    <row r="445" spans="1:11" x14ac:dyDescent="0.2">
      <c r="A445" s="320" t="s">
        <v>1445</v>
      </c>
      <c r="B445" s="320" t="s">
        <v>1</v>
      </c>
      <c r="C445" s="320" t="s">
        <v>1446</v>
      </c>
      <c r="D445" s="320" t="s">
        <v>1447</v>
      </c>
      <c r="E445" s="325">
        <v>40599</v>
      </c>
      <c r="F445" s="326">
        <v>40575</v>
      </c>
      <c r="G445" s="320">
        <v>1</v>
      </c>
      <c r="H445" s="320">
        <v>34980</v>
      </c>
      <c r="I445" s="323">
        <v>27.07</v>
      </c>
      <c r="J445" s="323">
        <v>19.309999999999999</v>
      </c>
      <c r="K445" s="323">
        <v>7.76</v>
      </c>
    </row>
    <row r="446" spans="1:11" x14ac:dyDescent="0.2">
      <c r="A446" s="320" t="s">
        <v>1445</v>
      </c>
      <c r="B446" s="320" t="s">
        <v>1</v>
      </c>
      <c r="C446" s="320" t="s">
        <v>1446</v>
      </c>
      <c r="D446" s="320" t="s">
        <v>1447</v>
      </c>
      <c r="E446" s="325">
        <v>40602</v>
      </c>
      <c r="F446" s="326">
        <v>40575</v>
      </c>
      <c r="G446" s="320">
        <v>1</v>
      </c>
      <c r="H446" s="320">
        <v>35361</v>
      </c>
      <c r="I446" s="323">
        <v>31.18</v>
      </c>
      <c r="J446" s="323">
        <v>19.36</v>
      </c>
      <c r="K446" s="323">
        <v>11.82</v>
      </c>
    </row>
    <row r="447" spans="1:11" x14ac:dyDescent="0.2">
      <c r="A447" s="320" t="s">
        <v>1448</v>
      </c>
      <c r="B447" s="320" t="s">
        <v>1</v>
      </c>
      <c r="C447" s="320" t="s">
        <v>1446</v>
      </c>
      <c r="D447" s="320" t="s">
        <v>1447</v>
      </c>
      <c r="E447" s="325">
        <v>40603</v>
      </c>
      <c r="F447" s="326">
        <v>40603</v>
      </c>
      <c r="G447" s="320">
        <v>1</v>
      </c>
      <c r="H447" s="320">
        <v>35623</v>
      </c>
      <c r="I447" s="323">
        <v>14.83</v>
      </c>
      <c r="J447" s="323">
        <v>12.07</v>
      </c>
      <c r="K447" s="323">
        <v>2.76</v>
      </c>
    </row>
    <row r="448" spans="1:11" x14ac:dyDescent="0.2">
      <c r="A448" s="320" t="s">
        <v>1445</v>
      </c>
      <c r="B448" s="320" t="s">
        <v>1</v>
      </c>
      <c r="C448" s="320" t="s">
        <v>1446</v>
      </c>
      <c r="D448" s="320" t="s">
        <v>1447</v>
      </c>
      <c r="E448" s="325">
        <v>40603</v>
      </c>
      <c r="F448" s="326">
        <v>40603</v>
      </c>
      <c r="G448" s="320">
        <v>1</v>
      </c>
      <c r="H448" s="320">
        <v>35595</v>
      </c>
      <c r="I448" s="323">
        <v>29.89</v>
      </c>
      <c r="J448" s="323">
        <v>19.420000000000002</v>
      </c>
      <c r="K448" s="323">
        <v>10.47</v>
      </c>
    </row>
    <row r="449" spans="1:11" x14ac:dyDescent="0.2">
      <c r="A449" s="320" t="s">
        <v>1445</v>
      </c>
      <c r="B449" s="320" t="s">
        <v>1</v>
      </c>
      <c r="C449" s="320" t="s">
        <v>1446</v>
      </c>
      <c r="D449" s="320" t="s">
        <v>1447</v>
      </c>
      <c r="E449" s="325">
        <v>40604</v>
      </c>
      <c r="F449" s="326">
        <v>40603</v>
      </c>
      <c r="G449" s="320">
        <v>1</v>
      </c>
      <c r="H449" s="320">
        <v>35781</v>
      </c>
      <c r="I449" s="323">
        <v>31.31</v>
      </c>
      <c r="J449" s="323">
        <v>19.63</v>
      </c>
      <c r="K449" s="323">
        <v>11.68</v>
      </c>
    </row>
    <row r="450" spans="1:11" x14ac:dyDescent="0.2">
      <c r="A450" s="320" t="s">
        <v>1445</v>
      </c>
      <c r="B450" s="320" t="s">
        <v>1</v>
      </c>
      <c r="C450" s="320" t="s">
        <v>1446</v>
      </c>
      <c r="D450" s="320" t="s">
        <v>1447</v>
      </c>
      <c r="E450" s="325">
        <v>40605</v>
      </c>
      <c r="F450" s="326">
        <v>40603</v>
      </c>
      <c r="G450" s="320">
        <v>1</v>
      </c>
      <c r="H450" s="320">
        <v>36021</v>
      </c>
      <c r="I450" s="323">
        <v>30.28</v>
      </c>
      <c r="J450" s="323">
        <v>19.440000000000001</v>
      </c>
      <c r="K450" s="323">
        <v>10.84</v>
      </c>
    </row>
    <row r="451" spans="1:11" x14ac:dyDescent="0.2">
      <c r="A451" s="320"/>
      <c r="B451" s="320" t="s">
        <v>1</v>
      </c>
      <c r="C451" s="320" t="s">
        <v>1446</v>
      </c>
      <c r="D451" s="320" t="s">
        <v>1447</v>
      </c>
      <c r="E451" s="325">
        <v>40606</v>
      </c>
      <c r="F451" s="326">
        <v>40603</v>
      </c>
      <c r="G451" s="320">
        <v>1</v>
      </c>
      <c r="H451" s="320">
        <v>36258</v>
      </c>
      <c r="I451" s="323">
        <v>2.75</v>
      </c>
      <c r="J451" s="323">
        <v>2.7</v>
      </c>
      <c r="K451" s="323">
        <v>0.05</v>
      </c>
    </row>
    <row r="452" spans="1:11" x14ac:dyDescent="0.2">
      <c r="A452" s="320" t="s">
        <v>1445</v>
      </c>
      <c r="B452" s="320" t="s">
        <v>1</v>
      </c>
      <c r="C452" s="320" t="s">
        <v>1446</v>
      </c>
      <c r="D452" s="320" t="s">
        <v>1447</v>
      </c>
      <c r="E452" s="325">
        <v>40606</v>
      </c>
      <c r="F452" s="326">
        <v>40603</v>
      </c>
      <c r="G452" s="320">
        <v>1</v>
      </c>
      <c r="H452" s="320">
        <v>36241</v>
      </c>
      <c r="I452" s="323">
        <v>28.3</v>
      </c>
      <c r="J452" s="323">
        <v>19.41</v>
      </c>
      <c r="K452" s="323">
        <v>8.89</v>
      </c>
    </row>
    <row r="453" spans="1:11" x14ac:dyDescent="0.2">
      <c r="A453" s="320" t="s">
        <v>1445</v>
      </c>
      <c r="B453" s="320" t="s">
        <v>1</v>
      </c>
      <c r="C453" s="320" t="s">
        <v>1446</v>
      </c>
      <c r="D453" s="320" t="s">
        <v>1447</v>
      </c>
      <c r="E453" s="325">
        <v>40609</v>
      </c>
      <c r="F453" s="326">
        <v>40603</v>
      </c>
      <c r="G453" s="320">
        <v>1</v>
      </c>
      <c r="H453" s="320">
        <v>36649</v>
      </c>
      <c r="I453" s="323">
        <v>32.89</v>
      </c>
      <c r="J453" s="323">
        <v>19.71</v>
      </c>
      <c r="K453" s="323">
        <v>13.18</v>
      </c>
    </row>
    <row r="454" spans="1:11" x14ac:dyDescent="0.2">
      <c r="A454" s="320" t="s">
        <v>1448</v>
      </c>
      <c r="B454" s="320" t="s">
        <v>1</v>
      </c>
      <c r="C454" s="320" t="s">
        <v>1446</v>
      </c>
      <c r="D454" s="320" t="s">
        <v>1447</v>
      </c>
      <c r="E454" s="325">
        <v>40610</v>
      </c>
      <c r="F454" s="326">
        <v>40603</v>
      </c>
      <c r="G454" s="320">
        <v>1</v>
      </c>
      <c r="H454" s="320">
        <v>36865</v>
      </c>
      <c r="I454" s="323">
        <v>15.1</v>
      </c>
      <c r="J454" s="323">
        <v>12.12</v>
      </c>
      <c r="K454" s="323">
        <v>2.98</v>
      </c>
    </row>
    <row r="455" spans="1:11" x14ac:dyDescent="0.2">
      <c r="A455" s="320" t="s">
        <v>1445</v>
      </c>
      <c r="B455" s="320" t="s">
        <v>1</v>
      </c>
      <c r="C455" s="320" t="s">
        <v>1446</v>
      </c>
      <c r="D455" s="320" t="s">
        <v>1447</v>
      </c>
      <c r="E455" s="325">
        <v>40610</v>
      </c>
      <c r="F455" s="326">
        <v>40603</v>
      </c>
      <c r="G455" s="320">
        <v>1</v>
      </c>
      <c r="H455" s="320">
        <v>36833</v>
      </c>
      <c r="I455" s="323">
        <v>33.28</v>
      </c>
      <c r="J455" s="323">
        <v>19.48</v>
      </c>
      <c r="K455" s="323">
        <v>13.8</v>
      </c>
    </row>
    <row r="456" spans="1:11" x14ac:dyDescent="0.2">
      <c r="A456" s="320" t="s">
        <v>1445</v>
      </c>
      <c r="B456" s="320" t="s">
        <v>1</v>
      </c>
      <c r="C456" s="320" t="s">
        <v>1446</v>
      </c>
      <c r="D456" s="320" t="s">
        <v>1447</v>
      </c>
      <c r="E456" s="325">
        <v>40611</v>
      </c>
      <c r="F456" s="326">
        <v>40603</v>
      </c>
      <c r="G456" s="320">
        <v>1</v>
      </c>
      <c r="H456" s="320">
        <v>37035</v>
      </c>
      <c r="I456" s="323">
        <v>32.04</v>
      </c>
      <c r="J456" s="323">
        <v>19.66</v>
      </c>
      <c r="K456" s="323">
        <v>12.38</v>
      </c>
    </row>
    <row r="457" spans="1:11" x14ac:dyDescent="0.2">
      <c r="A457" s="320" t="s">
        <v>1445</v>
      </c>
      <c r="B457" s="320" t="s">
        <v>1</v>
      </c>
      <c r="C457" s="320" t="s">
        <v>1446</v>
      </c>
      <c r="D457" s="320" t="s">
        <v>1447</v>
      </c>
      <c r="E457" s="325">
        <v>40612</v>
      </c>
      <c r="F457" s="326">
        <v>40603</v>
      </c>
      <c r="G457" s="320">
        <v>1</v>
      </c>
      <c r="H457" s="320">
        <v>37140</v>
      </c>
      <c r="I457" s="323">
        <v>30.42</v>
      </c>
      <c r="J457" s="323">
        <v>19.64</v>
      </c>
      <c r="K457" s="323">
        <v>10.78</v>
      </c>
    </row>
    <row r="458" spans="1:11" x14ac:dyDescent="0.2">
      <c r="A458" s="320" t="s">
        <v>1445</v>
      </c>
      <c r="B458" s="320" t="s">
        <v>1</v>
      </c>
      <c r="C458" s="320" t="s">
        <v>1446</v>
      </c>
      <c r="D458" s="320" t="s">
        <v>1447</v>
      </c>
      <c r="E458" s="325">
        <v>40613</v>
      </c>
      <c r="F458" s="326">
        <v>40603</v>
      </c>
      <c r="G458" s="320">
        <v>1</v>
      </c>
      <c r="H458" s="320">
        <v>37295</v>
      </c>
      <c r="I458" s="323">
        <v>29.33</v>
      </c>
      <c r="J458" s="323">
        <v>19.12</v>
      </c>
      <c r="K458" s="323">
        <v>10.210000000000001</v>
      </c>
    </row>
    <row r="459" spans="1:11" x14ac:dyDescent="0.2">
      <c r="A459" s="320" t="s">
        <v>1450</v>
      </c>
      <c r="B459" s="320" t="s">
        <v>1</v>
      </c>
      <c r="C459" s="320" t="s">
        <v>1446</v>
      </c>
      <c r="D459" s="320" t="s">
        <v>1447</v>
      </c>
      <c r="E459" s="325">
        <v>40616</v>
      </c>
      <c r="F459" s="326">
        <v>40603</v>
      </c>
      <c r="G459" s="320">
        <v>1</v>
      </c>
      <c r="H459" s="320">
        <v>37735</v>
      </c>
      <c r="I459" s="323">
        <v>30.61</v>
      </c>
      <c r="J459" s="323">
        <v>19.22</v>
      </c>
      <c r="K459" s="323">
        <v>11.39</v>
      </c>
    </row>
    <row r="460" spans="1:11" x14ac:dyDescent="0.2">
      <c r="A460" s="320" t="s">
        <v>1448</v>
      </c>
      <c r="B460" s="320" t="s">
        <v>1</v>
      </c>
      <c r="C460" s="320" t="s">
        <v>1446</v>
      </c>
      <c r="D460" s="320" t="s">
        <v>1447</v>
      </c>
      <c r="E460" s="325">
        <v>40617</v>
      </c>
      <c r="F460" s="326">
        <v>40603</v>
      </c>
      <c r="G460" s="320">
        <v>1</v>
      </c>
      <c r="H460" s="320">
        <v>37932</v>
      </c>
      <c r="I460" s="323">
        <v>15.06</v>
      </c>
      <c r="J460" s="323">
        <v>12.17</v>
      </c>
      <c r="K460" s="323">
        <v>2.89</v>
      </c>
    </row>
    <row r="461" spans="1:11" x14ac:dyDescent="0.2">
      <c r="A461" s="320" t="s">
        <v>1450</v>
      </c>
      <c r="B461" s="320" t="s">
        <v>1</v>
      </c>
      <c r="C461" s="320" t="s">
        <v>1446</v>
      </c>
      <c r="D461" s="320" t="s">
        <v>1447</v>
      </c>
      <c r="E461" s="325">
        <v>40617</v>
      </c>
      <c r="F461" s="326">
        <v>40603</v>
      </c>
      <c r="G461" s="320">
        <v>1</v>
      </c>
      <c r="H461" s="320">
        <v>37913</v>
      </c>
      <c r="I461" s="323">
        <v>30.15</v>
      </c>
      <c r="J461" s="323">
        <v>19.39</v>
      </c>
      <c r="K461" s="323">
        <v>10.76</v>
      </c>
    </row>
    <row r="462" spans="1:11" x14ac:dyDescent="0.2">
      <c r="A462" s="320" t="s">
        <v>1450</v>
      </c>
      <c r="B462" s="320" t="s">
        <v>1</v>
      </c>
      <c r="C462" s="320" t="s">
        <v>1446</v>
      </c>
      <c r="D462" s="320" t="s">
        <v>1447</v>
      </c>
      <c r="E462" s="325">
        <v>40618</v>
      </c>
      <c r="F462" s="326">
        <v>40603</v>
      </c>
      <c r="G462" s="320">
        <v>1</v>
      </c>
      <c r="H462" s="320">
        <v>38065</v>
      </c>
      <c r="I462" s="323">
        <v>31.73</v>
      </c>
      <c r="J462" s="323">
        <v>19.27</v>
      </c>
      <c r="K462" s="323">
        <v>12.46</v>
      </c>
    </row>
    <row r="463" spans="1:11" x14ac:dyDescent="0.2">
      <c r="A463" s="320" t="s">
        <v>1450</v>
      </c>
      <c r="B463" s="320" t="s">
        <v>1</v>
      </c>
      <c r="C463" s="320" t="s">
        <v>1446</v>
      </c>
      <c r="D463" s="320" t="s">
        <v>1447</v>
      </c>
      <c r="E463" s="325">
        <v>40619</v>
      </c>
      <c r="F463" s="326">
        <v>40603</v>
      </c>
      <c r="G463" s="320">
        <v>1</v>
      </c>
      <c r="H463" s="320">
        <v>38337</v>
      </c>
      <c r="I463" s="323">
        <v>29</v>
      </c>
      <c r="J463" s="323">
        <v>19.38</v>
      </c>
      <c r="K463" s="323">
        <v>9.6199999999999992</v>
      </c>
    </row>
    <row r="464" spans="1:11" x14ac:dyDescent="0.2">
      <c r="A464" s="320" t="s">
        <v>1450</v>
      </c>
      <c r="B464" s="320" t="s">
        <v>1</v>
      </c>
      <c r="C464" s="320" t="s">
        <v>1446</v>
      </c>
      <c r="D464" s="320" t="s">
        <v>1447</v>
      </c>
      <c r="E464" s="325">
        <v>40620</v>
      </c>
      <c r="F464" s="326">
        <v>40603</v>
      </c>
      <c r="G464" s="320">
        <v>11</v>
      </c>
      <c r="H464" s="320">
        <v>38481</v>
      </c>
      <c r="I464" s="323">
        <v>27.88</v>
      </c>
      <c r="J464" s="323">
        <v>19.420000000000002</v>
      </c>
      <c r="K464" s="323">
        <v>8.4600000000000009</v>
      </c>
    </row>
    <row r="465" spans="1:11" x14ac:dyDescent="0.2">
      <c r="A465" s="320" t="s">
        <v>1450</v>
      </c>
      <c r="B465" s="320" t="s">
        <v>1</v>
      </c>
      <c r="C465" s="320" t="s">
        <v>1446</v>
      </c>
      <c r="D465" s="320" t="s">
        <v>1447</v>
      </c>
      <c r="E465" s="325">
        <v>40623</v>
      </c>
      <c r="F465" s="326">
        <v>40603</v>
      </c>
      <c r="G465" s="320">
        <v>11</v>
      </c>
      <c r="H465" s="320">
        <v>39062</v>
      </c>
      <c r="I465" s="323">
        <v>30.26</v>
      </c>
      <c r="J465" s="323">
        <v>19.260000000000002</v>
      </c>
      <c r="K465" s="323">
        <v>11</v>
      </c>
    </row>
    <row r="466" spans="1:11" x14ac:dyDescent="0.2">
      <c r="A466" s="320" t="s">
        <v>1450</v>
      </c>
      <c r="B466" s="320" t="s">
        <v>1</v>
      </c>
      <c r="C466" s="320" t="s">
        <v>1446</v>
      </c>
      <c r="D466" s="320" t="s">
        <v>1447</v>
      </c>
      <c r="E466" s="325">
        <v>40624</v>
      </c>
      <c r="F466" s="326">
        <v>40603</v>
      </c>
      <c r="G466" s="320">
        <v>11</v>
      </c>
      <c r="H466" s="320">
        <v>39209</v>
      </c>
      <c r="I466" s="323">
        <v>31.69</v>
      </c>
      <c r="J466" s="323">
        <v>19.350000000000001</v>
      </c>
      <c r="K466" s="323">
        <v>12.34</v>
      </c>
    </row>
    <row r="467" spans="1:11" x14ac:dyDescent="0.2">
      <c r="A467" s="320" t="s">
        <v>1453</v>
      </c>
      <c r="B467" s="320" t="s">
        <v>1</v>
      </c>
      <c r="C467" s="320" t="s">
        <v>1446</v>
      </c>
      <c r="D467" s="320" t="s">
        <v>1447</v>
      </c>
      <c r="E467" s="325">
        <v>40624</v>
      </c>
      <c r="F467" s="326">
        <v>40603</v>
      </c>
      <c r="G467" s="320">
        <v>11</v>
      </c>
      <c r="H467" s="320">
        <v>39250</v>
      </c>
      <c r="I467" s="323">
        <v>13.64</v>
      </c>
      <c r="J467" s="323">
        <v>10.94</v>
      </c>
      <c r="K467" s="323">
        <v>2.7</v>
      </c>
    </row>
    <row r="468" spans="1:11" hidden="1" x14ac:dyDescent="0.2">
      <c r="A468" s="320"/>
      <c r="B468" s="320" t="s">
        <v>1</v>
      </c>
      <c r="C468" s="320" t="s">
        <v>1446</v>
      </c>
      <c r="D468" s="320" t="s">
        <v>1449</v>
      </c>
      <c r="E468" s="325">
        <v>40625</v>
      </c>
      <c r="F468" s="326">
        <v>40603</v>
      </c>
      <c r="G468" s="320">
        <v>11</v>
      </c>
      <c r="H468" s="320">
        <v>39423</v>
      </c>
      <c r="I468" s="323">
        <v>0</v>
      </c>
      <c r="J468" s="323">
        <v>0</v>
      </c>
      <c r="K468" s="323">
        <v>0</v>
      </c>
    </row>
    <row r="469" spans="1:11" x14ac:dyDescent="0.2">
      <c r="A469" s="320" t="s">
        <v>1450</v>
      </c>
      <c r="B469" s="320" t="s">
        <v>1</v>
      </c>
      <c r="C469" s="320" t="s">
        <v>1446</v>
      </c>
      <c r="D469" s="320" t="s">
        <v>1447</v>
      </c>
      <c r="E469" s="325">
        <v>40625</v>
      </c>
      <c r="F469" s="326">
        <v>40603</v>
      </c>
      <c r="G469" s="320">
        <v>11</v>
      </c>
      <c r="H469" s="320">
        <v>39464</v>
      </c>
      <c r="I469" s="323">
        <v>29.07</v>
      </c>
      <c r="J469" s="323">
        <v>19.14</v>
      </c>
      <c r="K469" s="323">
        <v>9.93</v>
      </c>
    </row>
    <row r="470" spans="1:11" x14ac:dyDescent="0.2">
      <c r="A470" s="320" t="s">
        <v>1450</v>
      </c>
      <c r="B470" s="320" t="s">
        <v>1</v>
      </c>
      <c r="C470" s="320" t="s">
        <v>1446</v>
      </c>
      <c r="D470" s="320" t="s">
        <v>1447</v>
      </c>
      <c r="E470" s="325">
        <v>40626</v>
      </c>
      <c r="F470" s="326">
        <v>40603</v>
      </c>
      <c r="G470" s="320">
        <v>11</v>
      </c>
      <c r="H470" s="320">
        <v>39663</v>
      </c>
      <c r="I470" s="323">
        <v>28.12</v>
      </c>
      <c r="J470" s="323">
        <v>19.16</v>
      </c>
      <c r="K470" s="323">
        <v>8.9600000000000009</v>
      </c>
    </row>
    <row r="471" spans="1:11" x14ac:dyDescent="0.2">
      <c r="A471" s="320" t="s">
        <v>1450</v>
      </c>
      <c r="B471" s="320" t="s">
        <v>1</v>
      </c>
      <c r="C471" s="320" t="s">
        <v>1446</v>
      </c>
      <c r="D471" s="320" t="s">
        <v>1447</v>
      </c>
      <c r="E471" s="325">
        <v>40627</v>
      </c>
      <c r="F471" s="326">
        <v>40603</v>
      </c>
      <c r="G471" s="320">
        <v>11</v>
      </c>
      <c r="H471" s="320">
        <v>39926</v>
      </c>
      <c r="I471" s="323">
        <v>27.94</v>
      </c>
      <c r="J471" s="323">
        <v>19.45</v>
      </c>
      <c r="K471" s="323">
        <v>8.49</v>
      </c>
    </row>
    <row r="472" spans="1:11" x14ac:dyDescent="0.2">
      <c r="A472" s="320" t="s">
        <v>1450</v>
      </c>
      <c r="B472" s="320" t="s">
        <v>1</v>
      </c>
      <c r="C472" s="320" t="s">
        <v>1446</v>
      </c>
      <c r="D472" s="320" t="s">
        <v>1447</v>
      </c>
      <c r="E472" s="325">
        <v>40630</v>
      </c>
      <c r="F472" s="326">
        <v>40603</v>
      </c>
      <c r="G472" s="320">
        <v>11</v>
      </c>
      <c r="H472" s="320">
        <v>40299</v>
      </c>
      <c r="I472" s="323">
        <v>29.84</v>
      </c>
      <c r="J472" s="323">
        <v>19.43</v>
      </c>
      <c r="K472" s="323">
        <v>10.41</v>
      </c>
    </row>
    <row r="473" spans="1:11" x14ac:dyDescent="0.2">
      <c r="A473" s="320" t="s">
        <v>1450</v>
      </c>
      <c r="B473" s="320" t="s">
        <v>1</v>
      </c>
      <c r="C473" s="320" t="s">
        <v>1446</v>
      </c>
      <c r="D473" s="320" t="s">
        <v>1447</v>
      </c>
      <c r="E473" s="325">
        <v>40631</v>
      </c>
      <c r="F473" s="326">
        <v>40603</v>
      </c>
      <c r="G473" s="320">
        <v>11</v>
      </c>
      <c r="H473" s="320">
        <v>40461</v>
      </c>
      <c r="I473" s="323">
        <v>29.81</v>
      </c>
      <c r="J473" s="323">
        <v>19.34</v>
      </c>
      <c r="K473" s="323">
        <v>10.47</v>
      </c>
    </row>
    <row r="474" spans="1:11" x14ac:dyDescent="0.2">
      <c r="A474" s="320" t="s">
        <v>1453</v>
      </c>
      <c r="B474" s="320" t="s">
        <v>1</v>
      </c>
      <c r="C474" s="320" t="s">
        <v>1446</v>
      </c>
      <c r="D474" s="320" t="s">
        <v>1447</v>
      </c>
      <c r="E474" s="325">
        <v>40631</v>
      </c>
      <c r="F474" s="326">
        <v>40603</v>
      </c>
      <c r="G474" s="320">
        <v>11</v>
      </c>
      <c r="H474" s="320">
        <v>40486</v>
      </c>
      <c r="I474" s="323">
        <v>13.7</v>
      </c>
      <c r="J474" s="323">
        <v>11</v>
      </c>
      <c r="K474" s="323">
        <v>2.7</v>
      </c>
    </row>
    <row r="475" spans="1:11" x14ac:dyDescent="0.2">
      <c r="A475" s="320" t="s">
        <v>1450</v>
      </c>
      <c r="B475" s="320" t="s">
        <v>1</v>
      </c>
      <c r="C475" s="320" t="s">
        <v>1446</v>
      </c>
      <c r="D475" s="320" t="s">
        <v>1447</v>
      </c>
      <c r="E475" s="325">
        <v>40632</v>
      </c>
      <c r="F475" s="326">
        <v>40603</v>
      </c>
      <c r="G475" s="320">
        <v>2</v>
      </c>
      <c r="H475" s="320">
        <v>919885</v>
      </c>
      <c r="I475" s="323">
        <v>31.29</v>
      </c>
      <c r="J475" s="323">
        <v>19.45</v>
      </c>
      <c r="K475" s="323">
        <v>11.84</v>
      </c>
    </row>
    <row r="476" spans="1:11" x14ac:dyDescent="0.2">
      <c r="A476" s="320" t="s">
        <v>1450</v>
      </c>
      <c r="B476" s="320" t="s">
        <v>1</v>
      </c>
      <c r="C476" s="320" t="s">
        <v>1446</v>
      </c>
      <c r="D476" s="320" t="s">
        <v>1447</v>
      </c>
      <c r="E476" s="325">
        <v>40633</v>
      </c>
      <c r="F476" s="326">
        <v>40603</v>
      </c>
      <c r="G476" s="320">
        <v>11</v>
      </c>
      <c r="H476" s="320">
        <v>40663</v>
      </c>
      <c r="I476" s="323">
        <v>28.33</v>
      </c>
      <c r="J476" s="323">
        <v>19.149999999999999</v>
      </c>
      <c r="K476" s="323">
        <v>9.18</v>
      </c>
    </row>
    <row r="477" spans="1:11" x14ac:dyDescent="0.2">
      <c r="A477" s="320" t="s">
        <v>1450</v>
      </c>
      <c r="B477" s="320" t="s">
        <v>1</v>
      </c>
      <c r="C477" s="320" t="s">
        <v>1446</v>
      </c>
      <c r="D477" s="320" t="s">
        <v>1447</v>
      </c>
      <c r="E477" s="325">
        <v>40634</v>
      </c>
      <c r="F477" s="326">
        <v>40634</v>
      </c>
      <c r="G477" s="320">
        <v>11</v>
      </c>
      <c r="H477" s="320">
        <v>40926</v>
      </c>
      <c r="I477" s="323">
        <v>28.2</v>
      </c>
      <c r="J477" s="323">
        <v>19.25</v>
      </c>
      <c r="K477" s="323">
        <v>8.9499999999999993</v>
      </c>
    </row>
    <row r="478" spans="1:11" x14ac:dyDescent="0.2">
      <c r="A478" s="320" t="s">
        <v>1450</v>
      </c>
      <c r="B478" s="320" t="s">
        <v>1</v>
      </c>
      <c r="C478" s="320" t="s">
        <v>1446</v>
      </c>
      <c r="D478" s="320" t="s">
        <v>1447</v>
      </c>
      <c r="E478" s="325">
        <v>40637</v>
      </c>
      <c r="F478" s="326">
        <v>40634</v>
      </c>
      <c r="G478" s="320">
        <v>11</v>
      </c>
      <c r="H478" s="320">
        <v>41322</v>
      </c>
      <c r="I478" s="323">
        <v>30.66</v>
      </c>
      <c r="J478" s="323">
        <v>19.32</v>
      </c>
      <c r="K478" s="323">
        <v>11.34</v>
      </c>
    </row>
    <row r="479" spans="1:11" x14ac:dyDescent="0.2">
      <c r="A479" s="320" t="s">
        <v>1448</v>
      </c>
      <c r="B479" s="320" t="s">
        <v>1</v>
      </c>
      <c r="C479" s="320" t="s">
        <v>1446</v>
      </c>
      <c r="D479" s="320" t="s">
        <v>1447</v>
      </c>
      <c r="E479" s="325">
        <v>40638</v>
      </c>
      <c r="F479" s="326">
        <v>40634</v>
      </c>
      <c r="G479" s="320">
        <v>11</v>
      </c>
      <c r="H479" s="320">
        <v>41576</v>
      </c>
      <c r="I479" s="323">
        <v>15.12</v>
      </c>
      <c r="J479" s="323">
        <v>12.21</v>
      </c>
      <c r="K479" s="323">
        <v>2.91</v>
      </c>
    </row>
    <row r="480" spans="1:11" x14ac:dyDescent="0.2">
      <c r="A480" s="320" t="s">
        <v>1450</v>
      </c>
      <c r="B480" s="320" t="s">
        <v>1</v>
      </c>
      <c r="C480" s="320" t="s">
        <v>1446</v>
      </c>
      <c r="D480" s="320" t="s">
        <v>1447</v>
      </c>
      <c r="E480" s="325">
        <v>40638</v>
      </c>
      <c r="F480" s="326">
        <v>40634</v>
      </c>
      <c r="G480" s="320">
        <v>11</v>
      </c>
      <c r="H480" s="320">
        <v>41550</v>
      </c>
      <c r="I480" s="323">
        <v>32.36</v>
      </c>
      <c r="J480" s="323">
        <v>19.5</v>
      </c>
      <c r="K480" s="323">
        <v>12.86</v>
      </c>
    </row>
    <row r="481" spans="1:11" x14ac:dyDescent="0.2">
      <c r="A481" s="320" t="s">
        <v>1450</v>
      </c>
      <c r="B481" s="320" t="s">
        <v>1</v>
      </c>
      <c r="C481" s="320" t="s">
        <v>1446</v>
      </c>
      <c r="D481" s="320" t="s">
        <v>1447</v>
      </c>
      <c r="E481" s="325">
        <v>40639</v>
      </c>
      <c r="F481" s="326">
        <v>40634</v>
      </c>
      <c r="G481" s="320">
        <v>11</v>
      </c>
      <c r="H481" s="320">
        <v>41718</v>
      </c>
      <c r="I481" s="323">
        <v>31.44</v>
      </c>
      <c r="J481" s="323">
        <v>19.350000000000001</v>
      </c>
      <c r="K481" s="323">
        <v>12.09</v>
      </c>
    </row>
    <row r="482" spans="1:11" x14ac:dyDescent="0.2">
      <c r="A482" s="320"/>
      <c r="B482" s="320" t="s">
        <v>1</v>
      </c>
      <c r="C482" s="320" t="s">
        <v>1446</v>
      </c>
      <c r="D482" s="320" t="s">
        <v>1447</v>
      </c>
      <c r="E482" s="325">
        <v>40640</v>
      </c>
      <c r="F482" s="326">
        <v>40634</v>
      </c>
      <c r="G482" s="320">
        <v>11</v>
      </c>
      <c r="H482" s="320">
        <v>42065</v>
      </c>
      <c r="I482" s="323">
        <v>1.78</v>
      </c>
      <c r="J482" s="323">
        <v>1.75</v>
      </c>
      <c r="K482" s="323">
        <v>0.03</v>
      </c>
    </row>
    <row r="483" spans="1:11" x14ac:dyDescent="0.2">
      <c r="A483" s="320" t="s">
        <v>1450</v>
      </c>
      <c r="B483" s="320" t="s">
        <v>1</v>
      </c>
      <c r="C483" s="320" t="s">
        <v>1446</v>
      </c>
      <c r="D483" s="320" t="s">
        <v>1447</v>
      </c>
      <c r="E483" s="325">
        <v>40640</v>
      </c>
      <c r="F483" s="326">
        <v>40634</v>
      </c>
      <c r="G483" s="320">
        <v>11</v>
      </c>
      <c r="H483" s="320">
        <v>41900</v>
      </c>
      <c r="I483" s="323">
        <v>29.84</v>
      </c>
      <c r="J483" s="323">
        <v>19.350000000000001</v>
      </c>
      <c r="K483" s="323">
        <v>10.49</v>
      </c>
    </row>
    <row r="484" spans="1:11" x14ac:dyDescent="0.2">
      <c r="A484" s="320" t="s">
        <v>1450</v>
      </c>
      <c r="B484" s="320" t="s">
        <v>1</v>
      </c>
      <c r="C484" s="320" t="s">
        <v>1446</v>
      </c>
      <c r="D484" s="320" t="s">
        <v>1447</v>
      </c>
      <c r="E484" s="325">
        <v>40641</v>
      </c>
      <c r="F484" s="326">
        <v>40634</v>
      </c>
      <c r="G484" s="320">
        <v>11</v>
      </c>
      <c r="H484" s="320">
        <v>42134</v>
      </c>
      <c r="I484" s="323">
        <v>29.07</v>
      </c>
      <c r="J484" s="323">
        <v>19.329999999999998</v>
      </c>
      <c r="K484" s="323">
        <v>9.74</v>
      </c>
    </row>
    <row r="485" spans="1:11" x14ac:dyDescent="0.2">
      <c r="A485" s="320" t="s">
        <v>1450</v>
      </c>
      <c r="B485" s="320" t="s">
        <v>1</v>
      </c>
      <c r="C485" s="320" t="s">
        <v>1446</v>
      </c>
      <c r="D485" s="320" t="s">
        <v>1447</v>
      </c>
      <c r="E485" s="325">
        <v>40644</v>
      </c>
      <c r="F485" s="326">
        <v>40634</v>
      </c>
      <c r="G485" s="320">
        <v>11</v>
      </c>
      <c r="H485" s="320">
        <v>42649</v>
      </c>
      <c r="I485" s="323">
        <v>30.6</v>
      </c>
      <c r="J485" s="323">
        <v>19.34</v>
      </c>
      <c r="K485" s="323">
        <v>11.26</v>
      </c>
    </row>
    <row r="486" spans="1:11" hidden="1" x14ac:dyDescent="0.2">
      <c r="A486" s="320"/>
      <c r="B486" s="320" t="s">
        <v>1</v>
      </c>
      <c r="C486" s="320" t="s">
        <v>1446</v>
      </c>
      <c r="D486" s="320" t="s">
        <v>1462</v>
      </c>
      <c r="E486" s="325">
        <v>40645</v>
      </c>
      <c r="F486" s="326">
        <v>40634</v>
      </c>
      <c r="G486" s="320">
        <v>2</v>
      </c>
      <c r="H486" s="320">
        <v>920151</v>
      </c>
      <c r="I486" s="323">
        <v>0</v>
      </c>
      <c r="J486" s="323">
        <v>0</v>
      </c>
      <c r="K486" s="323">
        <v>0</v>
      </c>
    </row>
    <row r="487" spans="1:11" x14ac:dyDescent="0.2">
      <c r="A487" s="320" t="s">
        <v>1448</v>
      </c>
      <c r="B487" s="320" t="s">
        <v>1</v>
      </c>
      <c r="C487" s="320" t="s">
        <v>1446</v>
      </c>
      <c r="D487" s="320" t="s">
        <v>1447</v>
      </c>
      <c r="E487" s="325">
        <v>40645</v>
      </c>
      <c r="F487" s="326">
        <v>40634</v>
      </c>
      <c r="G487" s="320">
        <v>11</v>
      </c>
      <c r="H487" s="320">
        <v>42903</v>
      </c>
      <c r="I487" s="323">
        <v>15.02</v>
      </c>
      <c r="J487" s="323">
        <v>12.22</v>
      </c>
      <c r="K487" s="323">
        <v>2.8</v>
      </c>
    </row>
    <row r="488" spans="1:11" x14ac:dyDescent="0.2">
      <c r="A488" s="320" t="s">
        <v>1450</v>
      </c>
      <c r="B488" s="320" t="s">
        <v>1</v>
      </c>
      <c r="C488" s="320" t="s">
        <v>1446</v>
      </c>
      <c r="D488" s="320" t="s">
        <v>1447</v>
      </c>
      <c r="E488" s="325">
        <v>40645</v>
      </c>
      <c r="F488" s="326">
        <v>40634</v>
      </c>
      <c r="G488" s="320">
        <v>11</v>
      </c>
      <c r="H488" s="320">
        <v>42865</v>
      </c>
      <c r="I488" s="323">
        <v>30.4</v>
      </c>
      <c r="J488" s="323">
        <v>19.14</v>
      </c>
      <c r="K488" s="323">
        <v>11.26</v>
      </c>
    </row>
    <row r="489" spans="1:11" x14ac:dyDescent="0.2">
      <c r="A489" s="320" t="s">
        <v>1450</v>
      </c>
      <c r="B489" s="320" t="s">
        <v>1</v>
      </c>
      <c r="C489" s="320" t="s">
        <v>1446</v>
      </c>
      <c r="D489" s="320" t="s">
        <v>1447</v>
      </c>
      <c r="E489" s="325">
        <v>40646</v>
      </c>
      <c r="F489" s="326">
        <v>40634</v>
      </c>
      <c r="G489" s="320">
        <v>11</v>
      </c>
      <c r="H489" s="320">
        <v>43038</v>
      </c>
      <c r="I489" s="323">
        <v>30.37</v>
      </c>
      <c r="J489" s="323">
        <v>19.21</v>
      </c>
      <c r="K489" s="323">
        <v>11.16</v>
      </c>
    </row>
    <row r="490" spans="1:11" x14ac:dyDescent="0.2">
      <c r="A490" s="320" t="s">
        <v>1450</v>
      </c>
      <c r="B490" s="320" t="s">
        <v>1</v>
      </c>
      <c r="C490" s="320" t="s">
        <v>1446</v>
      </c>
      <c r="D490" s="320" t="s">
        <v>1447</v>
      </c>
      <c r="E490" s="325">
        <v>40647</v>
      </c>
      <c r="F490" s="326">
        <v>40634</v>
      </c>
      <c r="G490" s="320">
        <v>11</v>
      </c>
      <c r="H490" s="320">
        <v>43258</v>
      </c>
      <c r="I490" s="323">
        <v>29.01</v>
      </c>
      <c r="J490" s="323">
        <v>19.399999999999999</v>
      </c>
      <c r="K490" s="323">
        <v>9.61</v>
      </c>
    </row>
    <row r="491" spans="1:11" x14ac:dyDescent="0.2">
      <c r="A491" s="320" t="s">
        <v>1450</v>
      </c>
      <c r="B491" s="320" t="s">
        <v>1</v>
      </c>
      <c r="C491" s="320" t="s">
        <v>1446</v>
      </c>
      <c r="D491" s="320" t="s">
        <v>1447</v>
      </c>
      <c r="E491" s="325">
        <v>40648</v>
      </c>
      <c r="F491" s="326">
        <v>40634</v>
      </c>
      <c r="G491" s="320">
        <v>11</v>
      </c>
      <c r="H491" s="320">
        <v>43453</v>
      </c>
      <c r="I491" s="323">
        <v>27.91</v>
      </c>
      <c r="J491" s="323">
        <v>19.329999999999998</v>
      </c>
      <c r="K491" s="323">
        <v>8.58</v>
      </c>
    </row>
    <row r="492" spans="1:11" x14ac:dyDescent="0.2">
      <c r="A492" s="320" t="s">
        <v>1450</v>
      </c>
      <c r="B492" s="320" t="s">
        <v>1</v>
      </c>
      <c r="C492" s="320" t="s">
        <v>1446</v>
      </c>
      <c r="D492" s="320" t="s">
        <v>1447</v>
      </c>
      <c r="E492" s="325">
        <v>40651</v>
      </c>
      <c r="F492" s="326">
        <v>40634</v>
      </c>
      <c r="G492" s="320">
        <v>11</v>
      </c>
      <c r="H492" s="320">
        <v>43851</v>
      </c>
      <c r="I492" s="323">
        <v>31.48</v>
      </c>
      <c r="J492" s="323">
        <v>19.41</v>
      </c>
      <c r="K492" s="323">
        <v>12.07</v>
      </c>
    </row>
    <row r="493" spans="1:11" x14ac:dyDescent="0.2">
      <c r="A493" s="320" t="s">
        <v>1448</v>
      </c>
      <c r="B493" s="320" t="s">
        <v>1</v>
      </c>
      <c r="C493" s="320" t="s">
        <v>1446</v>
      </c>
      <c r="D493" s="320" t="s">
        <v>1447</v>
      </c>
      <c r="E493" s="325">
        <v>40652</v>
      </c>
      <c r="F493" s="326">
        <v>40634</v>
      </c>
      <c r="G493" s="320">
        <v>11</v>
      </c>
      <c r="H493" s="320">
        <v>44138</v>
      </c>
      <c r="I493" s="323">
        <v>15.18</v>
      </c>
      <c r="J493" s="323">
        <v>12.08</v>
      </c>
      <c r="K493" s="323">
        <v>3.1</v>
      </c>
    </row>
    <row r="494" spans="1:11" x14ac:dyDescent="0.2">
      <c r="A494" s="320" t="s">
        <v>1450</v>
      </c>
      <c r="B494" s="320" t="s">
        <v>1</v>
      </c>
      <c r="C494" s="320" t="s">
        <v>1446</v>
      </c>
      <c r="D494" s="320" t="s">
        <v>1447</v>
      </c>
      <c r="E494" s="325">
        <v>40652</v>
      </c>
      <c r="F494" s="326">
        <v>40634</v>
      </c>
      <c r="G494" s="320">
        <v>11</v>
      </c>
      <c r="H494" s="320">
        <v>44093</v>
      </c>
      <c r="I494" s="323">
        <v>31.35</v>
      </c>
      <c r="J494" s="323">
        <v>19.36</v>
      </c>
      <c r="K494" s="323">
        <v>11.99</v>
      </c>
    </row>
    <row r="495" spans="1:11" x14ac:dyDescent="0.2">
      <c r="A495" s="320" t="s">
        <v>1450</v>
      </c>
      <c r="B495" s="320" t="s">
        <v>1</v>
      </c>
      <c r="C495" s="320" t="s">
        <v>1446</v>
      </c>
      <c r="D495" s="320" t="s">
        <v>1447</v>
      </c>
      <c r="E495" s="325">
        <v>40653</v>
      </c>
      <c r="F495" s="326">
        <v>40634</v>
      </c>
      <c r="G495" s="320">
        <v>11</v>
      </c>
      <c r="H495" s="320">
        <v>44308</v>
      </c>
      <c r="I495" s="323">
        <v>31.56</v>
      </c>
      <c r="J495" s="323">
        <v>19.3</v>
      </c>
      <c r="K495" s="323">
        <v>12.26</v>
      </c>
    </row>
    <row r="496" spans="1:11" x14ac:dyDescent="0.2">
      <c r="A496" s="320" t="s">
        <v>1450</v>
      </c>
      <c r="B496" s="320" t="s">
        <v>1</v>
      </c>
      <c r="C496" s="320" t="s">
        <v>1446</v>
      </c>
      <c r="D496" s="320" t="s">
        <v>1447</v>
      </c>
      <c r="E496" s="325">
        <v>40653</v>
      </c>
      <c r="F496" s="326">
        <v>40634</v>
      </c>
      <c r="G496" s="320">
        <v>11</v>
      </c>
      <c r="H496" s="320">
        <v>44386</v>
      </c>
      <c r="I496" s="323">
        <v>23.73</v>
      </c>
      <c r="J496" s="323">
        <v>19.3</v>
      </c>
      <c r="K496" s="323">
        <v>4.43</v>
      </c>
    </row>
    <row r="497" spans="1:11" x14ac:dyDescent="0.2">
      <c r="A497" s="320" t="s">
        <v>1450</v>
      </c>
      <c r="B497" s="320" t="s">
        <v>1</v>
      </c>
      <c r="C497" s="320" t="s">
        <v>1446</v>
      </c>
      <c r="D497" s="320" t="s">
        <v>1447</v>
      </c>
      <c r="E497" s="325">
        <v>40654</v>
      </c>
      <c r="F497" s="326">
        <v>40634</v>
      </c>
      <c r="G497" s="320">
        <v>11</v>
      </c>
      <c r="H497" s="320">
        <v>44499</v>
      </c>
      <c r="I497" s="323">
        <v>29.83</v>
      </c>
      <c r="J497" s="323">
        <v>19.43</v>
      </c>
      <c r="K497" s="323">
        <v>10.4</v>
      </c>
    </row>
    <row r="498" spans="1:11" x14ac:dyDescent="0.2">
      <c r="A498" s="320" t="s">
        <v>1450</v>
      </c>
      <c r="B498" s="320" t="s">
        <v>1</v>
      </c>
      <c r="C498" s="320" t="s">
        <v>1446</v>
      </c>
      <c r="D498" s="320" t="s">
        <v>1447</v>
      </c>
      <c r="E498" s="325">
        <v>40654</v>
      </c>
      <c r="F498" s="326">
        <v>40634</v>
      </c>
      <c r="G498" s="320">
        <v>11</v>
      </c>
      <c r="H498" s="320">
        <v>44564</v>
      </c>
      <c r="I498" s="323">
        <v>21.6</v>
      </c>
      <c r="J498" s="323">
        <v>19.13</v>
      </c>
      <c r="K498" s="323">
        <v>2.4700000000000002</v>
      </c>
    </row>
    <row r="499" spans="1:11" x14ac:dyDescent="0.2">
      <c r="A499" s="320" t="s">
        <v>1445</v>
      </c>
      <c r="B499" s="320" t="s">
        <v>1</v>
      </c>
      <c r="C499" s="320" t="s">
        <v>1446</v>
      </c>
      <c r="D499" s="320" t="s">
        <v>1447</v>
      </c>
      <c r="E499" s="325">
        <v>40658</v>
      </c>
      <c r="F499" s="326">
        <v>40634</v>
      </c>
      <c r="G499" s="320">
        <v>11</v>
      </c>
      <c r="H499" s="320">
        <v>45220</v>
      </c>
      <c r="I499" s="323">
        <v>31.02</v>
      </c>
      <c r="J499" s="323">
        <v>19.309999999999999</v>
      </c>
      <c r="K499" s="323">
        <v>11.71</v>
      </c>
    </row>
    <row r="500" spans="1:11" x14ac:dyDescent="0.2">
      <c r="A500" s="320" t="s">
        <v>1448</v>
      </c>
      <c r="B500" s="320" t="s">
        <v>1</v>
      </c>
      <c r="C500" s="320" t="s">
        <v>1446</v>
      </c>
      <c r="D500" s="320" t="s">
        <v>1447</v>
      </c>
      <c r="E500" s="325">
        <v>40659</v>
      </c>
      <c r="F500" s="326">
        <v>40634</v>
      </c>
      <c r="G500" s="320">
        <v>11</v>
      </c>
      <c r="H500" s="320">
        <v>45491</v>
      </c>
      <c r="I500" s="323">
        <v>15.4</v>
      </c>
      <c r="J500" s="323">
        <v>12.1</v>
      </c>
      <c r="K500" s="323">
        <v>3.3</v>
      </c>
    </row>
    <row r="501" spans="1:11" x14ac:dyDescent="0.2">
      <c r="A501" s="320" t="s">
        <v>1445</v>
      </c>
      <c r="B501" s="320" t="s">
        <v>1</v>
      </c>
      <c r="C501" s="320" t="s">
        <v>1446</v>
      </c>
      <c r="D501" s="320" t="s">
        <v>1447</v>
      </c>
      <c r="E501" s="325">
        <v>40659</v>
      </c>
      <c r="F501" s="326">
        <v>40634</v>
      </c>
      <c r="G501" s="320">
        <v>11</v>
      </c>
      <c r="H501" s="320">
        <v>45452</v>
      </c>
      <c r="I501" s="323">
        <v>30.65</v>
      </c>
      <c r="J501" s="323">
        <v>19.29</v>
      </c>
      <c r="K501" s="323">
        <v>11.36</v>
      </c>
    </row>
    <row r="502" spans="1:11" x14ac:dyDescent="0.2">
      <c r="A502" s="320" t="s">
        <v>1445</v>
      </c>
      <c r="B502" s="320" t="s">
        <v>1</v>
      </c>
      <c r="C502" s="320" t="s">
        <v>1446</v>
      </c>
      <c r="D502" s="320" t="s">
        <v>1447</v>
      </c>
      <c r="E502" s="325">
        <v>40660</v>
      </c>
      <c r="F502" s="326">
        <v>40634</v>
      </c>
      <c r="G502" s="320">
        <v>11</v>
      </c>
      <c r="H502" s="320">
        <v>45672</v>
      </c>
      <c r="I502" s="323">
        <v>31.26</v>
      </c>
      <c r="J502" s="323">
        <v>19.399999999999999</v>
      </c>
      <c r="K502" s="323">
        <v>11.86</v>
      </c>
    </row>
    <row r="503" spans="1:11" hidden="1" x14ac:dyDescent="0.2">
      <c r="A503" s="320"/>
      <c r="B503" s="320" t="s">
        <v>1</v>
      </c>
      <c r="C503" s="320" t="s">
        <v>1446</v>
      </c>
      <c r="D503" s="320" t="s">
        <v>1449</v>
      </c>
      <c r="E503" s="325">
        <v>40661</v>
      </c>
      <c r="F503" s="326">
        <v>40634</v>
      </c>
      <c r="G503" s="320">
        <v>11</v>
      </c>
      <c r="H503" s="320">
        <v>45846</v>
      </c>
      <c r="I503" s="323">
        <v>0</v>
      </c>
      <c r="J503" s="323">
        <v>0</v>
      </c>
      <c r="K503" s="323">
        <v>0</v>
      </c>
    </row>
    <row r="504" spans="1:11" x14ac:dyDescent="0.2">
      <c r="A504" s="320" t="s">
        <v>1445</v>
      </c>
      <c r="B504" s="320" t="s">
        <v>1</v>
      </c>
      <c r="C504" s="320" t="s">
        <v>1446</v>
      </c>
      <c r="D504" s="320" t="s">
        <v>1447</v>
      </c>
      <c r="E504" s="325">
        <v>40661</v>
      </c>
      <c r="F504" s="326">
        <v>40634</v>
      </c>
      <c r="G504" s="320">
        <v>11</v>
      </c>
      <c r="H504" s="320">
        <v>45898</v>
      </c>
      <c r="I504" s="323">
        <v>28.44</v>
      </c>
      <c r="J504" s="323">
        <v>19.510000000000002</v>
      </c>
      <c r="K504" s="323">
        <v>8.93</v>
      </c>
    </row>
    <row r="505" spans="1:11" x14ac:dyDescent="0.2">
      <c r="A505" s="320" t="s">
        <v>1445</v>
      </c>
      <c r="B505" s="320" t="s">
        <v>1</v>
      </c>
      <c r="C505" s="320" t="s">
        <v>1446</v>
      </c>
      <c r="D505" s="320" t="s">
        <v>1447</v>
      </c>
      <c r="E505" s="325">
        <v>40662</v>
      </c>
      <c r="F505" s="326">
        <v>40634</v>
      </c>
      <c r="G505" s="320">
        <v>11</v>
      </c>
      <c r="H505" s="320">
        <v>46088</v>
      </c>
      <c r="I505" s="323">
        <v>28.98</v>
      </c>
      <c r="J505" s="323">
        <v>19.45</v>
      </c>
      <c r="K505" s="323">
        <v>9.5299999999999994</v>
      </c>
    </row>
    <row r="506" spans="1:11" x14ac:dyDescent="0.2">
      <c r="A506" s="320" t="s">
        <v>1445</v>
      </c>
      <c r="B506" s="320" t="s">
        <v>1</v>
      </c>
      <c r="C506" s="320" t="s">
        <v>1446</v>
      </c>
      <c r="D506" s="320" t="s">
        <v>1447</v>
      </c>
      <c r="E506" s="325">
        <v>40665</v>
      </c>
      <c r="F506" s="326">
        <v>40664</v>
      </c>
      <c r="G506" s="320">
        <v>11</v>
      </c>
      <c r="H506" s="320">
        <v>46509</v>
      </c>
      <c r="I506" s="323">
        <v>31.25</v>
      </c>
      <c r="J506" s="323">
        <v>19.399999999999999</v>
      </c>
      <c r="K506" s="323">
        <v>11.85</v>
      </c>
    </row>
    <row r="507" spans="1:11" x14ac:dyDescent="0.2">
      <c r="A507" s="320" t="s">
        <v>1448</v>
      </c>
      <c r="B507" s="320" t="s">
        <v>1</v>
      </c>
      <c r="C507" s="320" t="s">
        <v>1446</v>
      </c>
      <c r="D507" s="320" t="s">
        <v>1447</v>
      </c>
      <c r="E507" s="325">
        <v>40666</v>
      </c>
      <c r="F507" s="326">
        <v>40664</v>
      </c>
      <c r="G507" s="320">
        <v>11</v>
      </c>
      <c r="H507" s="320">
        <v>46768</v>
      </c>
      <c r="I507" s="323">
        <v>14.9</v>
      </c>
      <c r="J507" s="323">
        <v>12.14</v>
      </c>
      <c r="K507" s="323">
        <v>2.76</v>
      </c>
    </row>
    <row r="508" spans="1:11" x14ac:dyDescent="0.2">
      <c r="A508" s="320" t="s">
        <v>1445</v>
      </c>
      <c r="B508" s="320" t="s">
        <v>1</v>
      </c>
      <c r="C508" s="320" t="s">
        <v>1446</v>
      </c>
      <c r="D508" s="320" t="s">
        <v>1447</v>
      </c>
      <c r="E508" s="325">
        <v>40666</v>
      </c>
      <c r="F508" s="326">
        <v>40664</v>
      </c>
      <c r="G508" s="320">
        <v>11</v>
      </c>
      <c r="H508" s="320">
        <v>46787</v>
      </c>
      <c r="I508" s="323">
        <v>30.45</v>
      </c>
      <c r="J508" s="323">
        <v>19.37</v>
      </c>
      <c r="K508" s="323">
        <v>11.08</v>
      </c>
    </row>
    <row r="509" spans="1:11" x14ac:dyDescent="0.2">
      <c r="A509" s="320" t="s">
        <v>1445</v>
      </c>
      <c r="B509" s="320" t="s">
        <v>1</v>
      </c>
      <c r="C509" s="320" t="s">
        <v>1446</v>
      </c>
      <c r="D509" s="320" t="s">
        <v>1447</v>
      </c>
      <c r="E509" s="325">
        <v>40667</v>
      </c>
      <c r="F509" s="326">
        <v>40664</v>
      </c>
      <c r="G509" s="320">
        <v>11</v>
      </c>
      <c r="H509" s="320">
        <v>46929</v>
      </c>
      <c r="I509" s="323">
        <v>33.340000000000003</v>
      </c>
      <c r="J509" s="323">
        <v>19.12</v>
      </c>
      <c r="K509" s="323">
        <v>14.22</v>
      </c>
    </row>
    <row r="510" spans="1:11" x14ac:dyDescent="0.2">
      <c r="A510" s="320" t="s">
        <v>1445</v>
      </c>
      <c r="B510" s="320" t="s">
        <v>1</v>
      </c>
      <c r="C510" s="320" t="s">
        <v>1446</v>
      </c>
      <c r="D510" s="320" t="s">
        <v>1447</v>
      </c>
      <c r="E510" s="325">
        <v>40668</v>
      </c>
      <c r="F510" s="326">
        <v>40664</v>
      </c>
      <c r="G510" s="320">
        <v>11</v>
      </c>
      <c r="H510" s="320">
        <v>47131</v>
      </c>
      <c r="I510" s="323">
        <v>28.53</v>
      </c>
      <c r="J510" s="323">
        <v>19.23</v>
      </c>
      <c r="K510" s="323">
        <v>9.3000000000000007</v>
      </c>
    </row>
    <row r="511" spans="1:11" x14ac:dyDescent="0.2">
      <c r="A511" s="320" t="s">
        <v>1445</v>
      </c>
      <c r="B511" s="320" t="s">
        <v>1</v>
      </c>
      <c r="C511" s="320" t="s">
        <v>1446</v>
      </c>
      <c r="D511" s="320" t="s">
        <v>1447</v>
      </c>
      <c r="E511" s="325">
        <v>40669</v>
      </c>
      <c r="F511" s="326">
        <v>40664</v>
      </c>
      <c r="G511" s="320">
        <v>11</v>
      </c>
      <c r="H511" s="320">
        <v>47359</v>
      </c>
      <c r="I511" s="323">
        <v>28.72</v>
      </c>
      <c r="J511" s="323">
        <v>19.32</v>
      </c>
      <c r="K511" s="323">
        <v>9.4</v>
      </c>
    </row>
    <row r="512" spans="1:11" x14ac:dyDescent="0.2">
      <c r="A512" s="320" t="s">
        <v>1445</v>
      </c>
      <c r="B512" s="320" t="s">
        <v>1</v>
      </c>
      <c r="C512" s="320" t="s">
        <v>1446</v>
      </c>
      <c r="D512" s="320" t="s">
        <v>1447</v>
      </c>
      <c r="E512" s="325">
        <v>40672</v>
      </c>
      <c r="F512" s="326">
        <v>40664</v>
      </c>
      <c r="G512" s="320">
        <v>11</v>
      </c>
      <c r="H512" s="320">
        <v>47774</v>
      </c>
      <c r="I512" s="323">
        <v>31.6</v>
      </c>
      <c r="J512" s="323">
        <v>19.329999999999998</v>
      </c>
      <c r="K512" s="323">
        <v>12.27</v>
      </c>
    </row>
    <row r="513" spans="1:11" x14ac:dyDescent="0.2">
      <c r="A513" s="320" t="s">
        <v>1448</v>
      </c>
      <c r="B513" s="320" t="s">
        <v>1</v>
      </c>
      <c r="C513" s="320" t="s">
        <v>1446</v>
      </c>
      <c r="D513" s="320" t="s">
        <v>1447</v>
      </c>
      <c r="E513" s="325">
        <v>40673</v>
      </c>
      <c r="F513" s="326">
        <v>40664</v>
      </c>
      <c r="G513" s="320">
        <v>11</v>
      </c>
      <c r="H513" s="320">
        <v>48033</v>
      </c>
      <c r="I513" s="323">
        <v>14.95</v>
      </c>
      <c r="J513" s="323">
        <v>12.15</v>
      </c>
      <c r="K513" s="323">
        <v>2.8</v>
      </c>
    </row>
    <row r="514" spans="1:11" x14ac:dyDescent="0.2">
      <c r="A514" s="320" t="s">
        <v>1445</v>
      </c>
      <c r="B514" s="320" t="s">
        <v>1</v>
      </c>
      <c r="C514" s="320" t="s">
        <v>1446</v>
      </c>
      <c r="D514" s="320" t="s">
        <v>1447</v>
      </c>
      <c r="E514" s="325">
        <v>40673</v>
      </c>
      <c r="F514" s="326">
        <v>40664</v>
      </c>
      <c r="G514" s="320">
        <v>11</v>
      </c>
      <c r="H514" s="320">
        <v>47981</v>
      </c>
      <c r="I514" s="323">
        <v>29.81</v>
      </c>
      <c r="J514" s="323">
        <v>19.18</v>
      </c>
      <c r="K514" s="323">
        <v>10.63</v>
      </c>
    </row>
    <row r="515" spans="1:11" x14ac:dyDescent="0.2">
      <c r="A515" s="320" t="s">
        <v>1445</v>
      </c>
      <c r="B515" s="320" t="s">
        <v>1</v>
      </c>
      <c r="C515" s="320" t="s">
        <v>1446</v>
      </c>
      <c r="D515" s="320" t="s">
        <v>1447</v>
      </c>
      <c r="E515" s="325">
        <v>40674</v>
      </c>
      <c r="F515" s="326">
        <v>40664</v>
      </c>
      <c r="G515" s="320">
        <v>11</v>
      </c>
      <c r="H515" s="320">
        <v>48200</v>
      </c>
      <c r="I515" s="323">
        <v>30.53</v>
      </c>
      <c r="J515" s="323">
        <v>19.14</v>
      </c>
      <c r="K515" s="323">
        <v>11.39</v>
      </c>
    </row>
    <row r="516" spans="1:11" x14ac:dyDescent="0.2">
      <c r="A516" s="320" t="s">
        <v>1445</v>
      </c>
      <c r="B516" s="320" t="s">
        <v>1</v>
      </c>
      <c r="C516" s="320" t="s">
        <v>1446</v>
      </c>
      <c r="D516" s="320" t="s">
        <v>1447</v>
      </c>
      <c r="E516" s="325">
        <v>40675</v>
      </c>
      <c r="F516" s="326">
        <v>40664</v>
      </c>
      <c r="G516" s="320">
        <v>11</v>
      </c>
      <c r="H516" s="320">
        <v>48392</v>
      </c>
      <c r="I516" s="323">
        <v>27.73</v>
      </c>
      <c r="J516" s="323">
        <v>19.23</v>
      </c>
      <c r="K516" s="323">
        <v>8.5</v>
      </c>
    </row>
    <row r="517" spans="1:11" x14ac:dyDescent="0.2">
      <c r="A517" s="320" t="s">
        <v>1445</v>
      </c>
      <c r="B517" s="320" t="s">
        <v>1</v>
      </c>
      <c r="C517" s="320" t="s">
        <v>1446</v>
      </c>
      <c r="D517" s="320" t="s">
        <v>1447</v>
      </c>
      <c r="E517" s="325">
        <v>40676</v>
      </c>
      <c r="F517" s="326">
        <v>40664</v>
      </c>
      <c r="G517" s="320">
        <v>11</v>
      </c>
      <c r="H517" s="320">
        <v>48623</v>
      </c>
      <c r="I517" s="323">
        <v>27.88</v>
      </c>
      <c r="J517" s="323">
        <v>19.190000000000001</v>
      </c>
      <c r="K517" s="323">
        <v>8.69</v>
      </c>
    </row>
    <row r="518" spans="1:11" x14ac:dyDescent="0.2">
      <c r="A518" s="320" t="s">
        <v>1450</v>
      </c>
      <c r="B518" s="320" t="s">
        <v>1</v>
      </c>
      <c r="C518" s="320" t="s">
        <v>1446</v>
      </c>
      <c r="D518" s="320" t="s">
        <v>1447</v>
      </c>
      <c r="E518" s="325">
        <v>40679</v>
      </c>
      <c r="F518" s="326">
        <v>40664</v>
      </c>
      <c r="G518" s="320">
        <v>11</v>
      </c>
      <c r="H518" s="320">
        <v>49071</v>
      </c>
      <c r="I518" s="323">
        <v>30.32</v>
      </c>
      <c r="J518" s="323">
        <v>19.2</v>
      </c>
      <c r="K518" s="323">
        <v>11.12</v>
      </c>
    </row>
    <row r="519" spans="1:11" x14ac:dyDescent="0.2">
      <c r="A519" s="320" t="s">
        <v>1448</v>
      </c>
      <c r="B519" s="320" t="s">
        <v>1</v>
      </c>
      <c r="C519" s="320" t="s">
        <v>1446</v>
      </c>
      <c r="D519" s="320" t="s">
        <v>1447</v>
      </c>
      <c r="E519" s="325">
        <v>40680</v>
      </c>
      <c r="F519" s="326">
        <v>40664</v>
      </c>
      <c r="G519" s="320">
        <v>11</v>
      </c>
      <c r="H519" s="320">
        <v>49329</v>
      </c>
      <c r="I519" s="323">
        <v>14.76</v>
      </c>
      <c r="J519" s="323">
        <v>12.09</v>
      </c>
      <c r="K519" s="323">
        <v>2.67</v>
      </c>
    </row>
    <row r="520" spans="1:11" x14ac:dyDescent="0.2">
      <c r="A520" s="320" t="s">
        <v>1450</v>
      </c>
      <c r="B520" s="320" t="s">
        <v>1</v>
      </c>
      <c r="C520" s="320" t="s">
        <v>1446</v>
      </c>
      <c r="D520" s="320" t="s">
        <v>1447</v>
      </c>
      <c r="E520" s="325">
        <v>40680</v>
      </c>
      <c r="F520" s="326">
        <v>40664</v>
      </c>
      <c r="G520" s="320">
        <v>11</v>
      </c>
      <c r="H520" s="320">
        <v>49334</v>
      </c>
      <c r="I520" s="323">
        <v>30.27</v>
      </c>
      <c r="J520" s="323">
        <v>19.190000000000001</v>
      </c>
      <c r="K520" s="323">
        <v>11.08</v>
      </c>
    </row>
    <row r="521" spans="1:11" x14ac:dyDescent="0.2">
      <c r="A521" s="320" t="s">
        <v>1450</v>
      </c>
      <c r="B521" s="320" t="s">
        <v>1</v>
      </c>
      <c r="C521" s="320" t="s">
        <v>1446</v>
      </c>
      <c r="D521" s="320" t="s">
        <v>1447</v>
      </c>
      <c r="E521" s="325">
        <v>40681</v>
      </c>
      <c r="F521" s="326">
        <v>40664</v>
      </c>
      <c r="G521" s="320">
        <v>11</v>
      </c>
      <c r="H521" s="320">
        <v>49475</v>
      </c>
      <c r="I521" s="323">
        <v>30.53</v>
      </c>
      <c r="J521" s="323">
        <v>19.07</v>
      </c>
      <c r="K521" s="323">
        <v>11.46</v>
      </c>
    </row>
    <row r="522" spans="1:11" x14ac:dyDescent="0.2">
      <c r="A522" s="320" t="s">
        <v>1450</v>
      </c>
      <c r="B522" s="320" t="s">
        <v>1</v>
      </c>
      <c r="C522" s="320" t="s">
        <v>1446</v>
      </c>
      <c r="D522" s="320" t="s">
        <v>1447</v>
      </c>
      <c r="E522" s="325">
        <v>40682</v>
      </c>
      <c r="F522" s="326">
        <v>40664</v>
      </c>
      <c r="G522" s="320">
        <v>11</v>
      </c>
      <c r="H522" s="320">
        <v>49674</v>
      </c>
      <c r="I522" s="323">
        <v>27.47</v>
      </c>
      <c r="J522" s="323">
        <v>19.18</v>
      </c>
      <c r="K522" s="323">
        <v>8.2899999999999991</v>
      </c>
    </row>
    <row r="523" spans="1:11" x14ac:dyDescent="0.2">
      <c r="A523" s="320" t="s">
        <v>1450</v>
      </c>
      <c r="B523" s="320" t="s">
        <v>1</v>
      </c>
      <c r="C523" s="320" t="s">
        <v>1446</v>
      </c>
      <c r="D523" s="320" t="s">
        <v>1447</v>
      </c>
      <c r="E523" s="325">
        <v>40683</v>
      </c>
      <c r="F523" s="326">
        <v>40664</v>
      </c>
      <c r="G523" s="320">
        <v>11</v>
      </c>
      <c r="H523" s="320">
        <v>49854</v>
      </c>
      <c r="I523" s="323">
        <v>28.18</v>
      </c>
      <c r="J523" s="323">
        <v>19.149999999999999</v>
      </c>
      <c r="K523" s="323">
        <v>9.0299999999999994</v>
      </c>
    </row>
    <row r="524" spans="1:11" x14ac:dyDescent="0.2">
      <c r="A524" s="320" t="s">
        <v>1450</v>
      </c>
      <c r="B524" s="320" t="s">
        <v>1</v>
      </c>
      <c r="C524" s="320" t="s">
        <v>1446</v>
      </c>
      <c r="D524" s="320" t="s">
        <v>1447</v>
      </c>
      <c r="E524" s="325">
        <v>40686</v>
      </c>
      <c r="F524" s="326">
        <v>40664</v>
      </c>
      <c r="G524" s="320">
        <v>11</v>
      </c>
      <c r="H524" s="320">
        <v>50256</v>
      </c>
      <c r="I524" s="323">
        <v>30.21</v>
      </c>
      <c r="J524" s="323">
        <v>19.309999999999999</v>
      </c>
      <c r="K524" s="323">
        <v>10.9</v>
      </c>
    </row>
    <row r="525" spans="1:11" x14ac:dyDescent="0.2">
      <c r="A525" s="320" t="s">
        <v>1448</v>
      </c>
      <c r="B525" s="320" t="s">
        <v>1</v>
      </c>
      <c r="C525" s="320" t="s">
        <v>1446</v>
      </c>
      <c r="D525" s="320" t="s">
        <v>1447</v>
      </c>
      <c r="E525" s="325">
        <v>40687</v>
      </c>
      <c r="F525" s="326">
        <v>40664</v>
      </c>
      <c r="G525" s="320">
        <v>11</v>
      </c>
      <c r="H525" s="320">
        <v>50488</v>
      </c>
      <c r="I525" s="323">
        <v>15.07</v>
      </c>
      <c r="J525" s="323">
        <v>12.15</v>
      </c>
      <c r="K525" s="323">
        <v>2.92</v>
      </c>
    </row>
    <row r="526" spans="1:11" x14ac:dyDescent="0.2">
      <c r="A526" s="320" t="s">
        <v>1450</v>
      </c>
      <c r="B526" s="320" t="s">
        <v>1</v>
      </c>
      <c r="C526" s="320" t="s">
        <v>1446</v>
      </c>
      <c r="D526" s="320" t="s">
        <v>1447</v>
      </c>
      <c r="E526" s="325">
        <v>40687</v>
      </c>
      <c r="F526" s="326">
        <v>40664</v>
      </c>
      <c r="G526" s="320">
        <v>11</v>
      </c>
      <c r="H526" s="320">
        <v>50455</v>
      </c>
      <c r="I526" s="323">
        <v>29.99</v>
      </c>
      <c r="J526" s="323">
        <v>19.21</v>
      </c>
      <c r="K526" s="323">
        <v>10.78</v>
      </c>
    </row>
    <row r="527" spans="1:11" hidden="1" x14ac:dyDescent="0.2">
      <c r="A527" s="320"/>
      <c r="B527" s="320" t="s">
        <v>1</v>
      </c>
      <c r="C527" s="320" t="s">
        <v>1446</v>
      </c>
      <c r="D527" s="320" t="s">
        <v>1449</v>
      </c>
      <c r="E527" s="325">
        <v>40688</v>
      </c>
      <c r="F527" s="326">
        <v>40664</v>
      </c>
      <c r="G527" s="320">
        <v>11</v>
      </c>
      <c r="H527" s="320">
        <v>50682</v>
      </c>
      <c r="I527" s="323">
        <v>0</v>
      </c>
      <c r="J527" s="323">
        <v>0</v>
      </c>
      <c r="K527" s="323">
        <v>0</v>
      </c>
    </row>
    <row r="528" spans="1:11" x14ac:dyDescent="0.2">
      <c r="A528" s="320" t="s">
        <v>1450</v>
      </c>
      <c r="B528" s="320" t="s">
        <v>1</v>
      </c>
      <c r="C528" s="320" t="s">
        <v>1446</v>
      </c>
      <c r="D528" s="320" t="s">
        <v>1447</v>
      </c>
      <c r="E528" s="325">
        <v>40688</v>
      </c>
      <c r="F528" s="326">
        <v>40664</v>
      </c>
      <c r="G528" s="320">
        <v>11</v>
      </c>
      <c r="H528" s="320">
        <v>50701</v>
      </c>
      <c r="I528" s="323">
        <v>31</v>
      </c>
      <c r="J528" s="323">
        <v>19.22</v>
      </c>
      <c r="K528" s="323">
        <v>11.78</v>
      </c>
    </row>
    <row r="529" spans="1:11" x14ac:dyDescent="0.2">
      <c r="A529" s="320" t="s">
        <v>1450</v>
      </c>
      <c r="B529" s="320" t="s">
        <v>1</v>
      </c>
      <c r="C529" s="320" t="s">
        <v>1446</v>
      </c>
      <c r="D529" s="320" t="s">
        <v>1447</v>
      </c>
      <c r="E529" s="325">
        <v>40689</v>
      </c>
      <c r="F529" s="326">
        <v>40664</v>
      </c>
      <c r="G529" s="320">
        <v>11</v>
      </c>
      <c r="H529" s="320">
        <v>50907</v>
      </c>
      <c r="I529" s="323">
        <v>28.75</v>
      </c>
      <c r="J529" s="323">
        <v>19.29</v>
      </c>
      <c r="K529" s="323">
        <v>9.4600000000000009</v>
      </c>
    </row>
    <row r="530" spans="1:11" x14ac:dyDescent="0.2">
      <c r="A530" s="320" t="s">
        <v>1450</v>
      </c>
      <c r="B530" s="320" t="s">
        <v>1</v>
      </c>
      <c r="C530" s="320" t="s">
        <v>1446</v>
      </c>
      <c r="D530" s="320" t="s">
        <v>1447</v>
      </c>
      <c r="E530" s="325">
        <v>40690</v>
      </c>
      <c r="F530" s="326">
        <v>40664</v>
      </c>
      <c r="G530" s="320">
        <v>11</v>
      </c>
      <c r="H530" s="320">
        <v>51123</v>
      </c>
      <c r="I530" s="323">
        <v>31.18</v>
      </c>
      <c r="J530" s="323">
        <v>19.14</v>
      </c>
      <c r="K530" s="323">
        <v>12.04</v>
      </c>
    </row>
    <row r="531" spans="1:11" x14ac:dyDescent="0.2">
      <c r="A531" s="320" t="s">
        <v>1450</v>
      </c>
      <c r="B531" s="320" t="s">
        <v>1</v>
      </c>
      <c r="C531" s="320" t="s">
        <v>1446</v>
      </c>
      <c r="D531" s="320" t="s">
        <v>1447</v>
      </c>
      <c r="E531" s="325">
        <v>40694</v>
      </c>
      <c r="F531" s="326">
        <v>40664</v>
      </c>
      <c r="G531" s="320">
        <v>11</v>
      </c>
      <c r="H531" s="320">
        <v>51663</v>
      </c>
      <c r="I531" s="323">
        <v>31.63</v>
      </c>
      <c r="J531" s="323">
        <v>19.309999999999999</v>
      </c>
      <c r="K531" s="323">
        <v>12.32</v>
      </c>
    </row>
    <row r="532" spans="1:11" x14ac:dyDescent="0.2">
      <c r="A532" s="320" t="s">
        <v>1450</v>
      </c>
      <c r="B532" s="320" t="s">
        <v>1</v>
      </c>
      <c r="C532" s="320" t="s">
        <v>1446</v>
      </c>
      <c r="D532" s="320" t="s">
        <v>1447</v>
      </c>
      <c r="E532" s="325">
        <v>40694</v>
      </c>
      <c r="F532" s="326">
        <v>40664</v>
      </c>
      <c r="G532" s="320">
        <v>11</v>
      </c>
      <c r="H532" s="320">
        <v>51778</v>
      </c>
      <c r="I532" s="323">
        <v>28.13</v>
      </c>
      <c r="J532" s="323">
        <v>19.260000000000002</v>
      </c>
      <c r="K532" s="323">
        <v>8.8699999999999992</v>
      </c>
    </row>
    <row r="533" spans="1:11" x14ac:dyDescent="0.2">
      <c r="A533" s="320" t="s">
        <v>1453</v>
      </c>
      <c r="B533" s="320" t="s">
        <v>1</v>
      </c>
      <c r="C533" s="320" t="s">
        <v>1446</v>
      </c>
      <c r="D533" s="320" t="s">
        <v>1447</v>
      </c>
      <c r="E533" s="325">
        <v>40694</v>
      </c>
      <c r="F533" s="326">
        <v>40664</v>
      </c>
      <c r="G533" s="320">
        <v>11</v>
      </c>
      <c r="H533" s="320">
        <v>51759</v>
      </c>
      <c r="I533" s="323">
        <v>13.61</v>
      </c>
      <c r="J533" s="323">
        <v>10.94</v>
      </c>
      <c r="K533" s="323">
        <v>2.67</v>
      </c>
    </row>
    <row r="534" spans="1:11" x14ac:dyDescent="0.2">
      <c r="A534" s="320" t="s">
        <v>1450</v>
      </c>
      <c r="B534" s="320" t="s">
        <v>1</v>
      </c>
      <c r="C534" s="320" t="s">
        <v>1446</v>
      </c>
      <c r="D534" s="320" t="s">
        <v>1447</v>
      </c>
      <c r="E534" s="325">
        <v>40695</v>
      </c>
      <c r="F534" s="326">
        <v>40695</v>
      </c>
      <c r="G534" s="320">
        <v>11</v>
      </c>
      <c r="H534" s="320">
        <v>51975</v>
      </c>
      <c r="I534" s="323">
        <v>31.88</v>
      </c>
      <c r="J534" s="323">
        <v>19.37</v>
      </c>
      <c r="K534" s="323">
        <v>12.51</v>
      </c>
    </row>
    <row r="535" spans="1:11" x14ac:dyDescent="0.2">
      <c r="A535" s="320" t="s">
        <v>1450</v>
      </c>
      <c r="B535" s="320" t="s">
        <v>1</v>
      </c>
      <c r="C535" s="320" t="s">
        <v>1446</v>
      </c>
      <c r="D535" s="320" t="s">
        <v>1447</v>
      </c>
      <c r="E535" s="325">
        <v>40696</v>
      </c>
      <c r="F535" s="326">
        <v>40695</v>
      </c>
      <c r="G535" s="320">
        <v>11</v>
      </c>
      <c r="H535" s="320">
        <v>52187</v>
      </c>
      <c r="I535" s="323">
        <v>26.89</v>
      </c>
      <c r="J535" s="323">
        <v>19.18</v>
      </c>
      <c r="K535" s="323">
        <v>7.71</v>
      </c>
    </row>
    <row r="536" spans="1:11" x14ac:dyDescent="0.2">
      <c r="A536" s="320" t="s">
        <v>1450</v>
      </c>
      <c r="B536" s="320" t="s">
        <v>1</v>
      </c>
      <c r="C536" s="320" t="s">
        <v>1446</v>
      </c>
      <c r="D536" s="320" t="s">
        <v>1447</v>
      </c>
      <c r="E536" s="325">
        <v>40697</v>
      </c>
      <c r="F536" s="326">
        <v>40695</v>
      </c>
      <c r="G536" s="320">
        <v>11</v>
      </c>
      <c r="H536" s="320">
        <v>52412</v>
      </c>
      <c r="I536" s="323">
        <v>29.82</v>
      </c>
      <c r="J536" s="323">
        <v>19.41</v>
      </c>
      <c r="K536" s="323">
        <v>10.41</v>
      </c>
    </row>
    <row r="537" spans="1:11" x14ac:dyDescent="0.2">
      <c r="A537" s="320" t="s">
        <v>1450</v>
      </c>
      <c r="B537" s="320" t="s">
        <v>1</v>
      </c>
      <c r="C537" s="320" t="s">
        <v>1446</v>
      </c>
      <c r="D537" s="320" t="s">
        <v>1447</v>
      </c>
      <c r="E537" s="325">
        <v>40700</v>
      </c>
      <c r="F537" s="326">
        <v>40695</v>
      </c>
      <c r="G537" s="320">
        <v>11</v>
      </c>
      <c r="H537" s="320">
        <v>52858</v>
      </c>
      <c r="I537" s="323">
        <v>30.54</v>
      </c>
      <c r="J537" s="323">
        <v>19.27</v>
      </c>
      <c r="K537" s="323">
        <v>11.27</v>
      </c>
    </row>
    <row r="538" spans="1:11" x14ac:dyDescent="0.2">
      <c r="A538" s="320" t="s">
        <v>1448</v>
      </c>
      <c r="B538" s="320" t="s">
        <v>1</v>
      </c>
      <c r="C538" s="320" t="s">
        <v>1446</v>
      </c>
      <c r="D538" s="320" t="s">
        <v>1447</v>
      </c>
      <c r="E538" s="325">
        <v>40701</v>
      </c>
      <c r="F538" s="326">
        <v>40695</v>
      </c>
      <c r="G538" s="320">
        <v>11</v>
      </c>
      <c r="H538" s="320">
        <v>53109</v>
      </c>
      <c r="I538" s="323">
        <v>15.23</v>
      </c>
      <c r="J538" s="323">
        <v>12.08</v>
      </c>
      <c r="K538" s="323">
        <v>3.15</v>
      </c>
    </row>
    <row r="539" spans="1:11" x14ac:dyDescent="0.2">
      <c r="A539" s="320" t="s">
        <v>1450</v>
      </c>
      <c r="B539" s="320" t="s">
        <v>1</v>
      </c>
      <c r="C539" s="320" t="s">
        <v>1446</v>
      </c>
      <c r="D539" s="320" t="s">
        <v>1447</v>
      </c>
      <c r="E539" s="325">
        <v>40701</v>
      </c>
      <c r="F539" s="326">
        <v>40695</v>
      </c>
      <c r="G539" s="320">
        <v>11</v>
      </c>
      <c r="H539" s="320">
        <v>53093</v>
      </c>
      <c r="I539" s="323">
        <v>30.11</v>
      </c>
      <c r="J539" s="323">
        <v>19.23</v>
      </c>
      <c r="K539" s="323">
        <v>10.88</v>
      </c>
    </row>
    <row r="540" spans="1:11" x14ac:dyDescent="0.2">
      <c r="A540" s="320" t="s">
        <v>1450</v>
      </c>
      <c r="B540" s="320" t="s">
        <v>1</v>
      </c>
      <c r="C540" s="320" t="s">
        <v>1446</v>
      </c>
      <c r="D540" s="320" t="s">
        <v>1447</v>
      </c>
      <c r="E540" s="325">
        <v>40702</v>
      </c>
      <c r="F540" s="326">
        <v>40695</v>
      </c>
      <c r="G540" s="320">
        <v>11</v>
      </c>
      <c r="H540" s="320">
        <v>53305</v>
      </c>
      <c r="I540" s="323">
        <v>31.17</v>
      </c>
      <c r="J540" s="323">
        <v>19.21</v>
      </c>
      <c r="K540" s="323">
        <v>11.96</v>
      </c>
    </row>
    <row r="541" spans="1:11" x14ac:dyDescent="0.2">
      <c r="A541" s="320" t="s">
        <v>1450</v>
      </c>
      <c r="B541" s="320" t="s">
        <v>1</v>
      </c>
      <c r="C541" s="320" t="s">
        <v>1446</v>
      </c>
      <c r="D541" s="320" t="s">
        <v>1447</v>
      </c>
      <c r="E541" s="325">
        <v>40703</v>
      </c>
      <c r="F541" s="326">
        <v>40695</v>
      </c>
      <c r="G541" s="320">
        <v>11</v>
      </c>
      <c r="H541" s="320">
        <v>53539</v>
      </c>
      <c r="I541" s="323">
        <v>28.04</v>
      </c>
      <c r="J541" s="323">
        <v>19.29</v>
      </c>
      <c r="K541" s="323">
        <v>8.75</v>
      </c>
    </row>
    <row r="542" spans="1:11" x14ac:dyDescent="0.2">
      <c r="A542" s="320" t="s">
        <v>1450</v>
      </c>
      <c r="B542" s="320" t="s">
        <v>1</v>
      </c>
      <c r="C542" s="320" t="s">
        <v>1446</v>
      </c>
      <c r="D542" s="320" t="s">
        <v>1447</v>
      </c>
      <c r="E542" s="325">
        <v>40704</v>
      </c>
      <c r="F542" s="326">
        <v>40695</v>
      </c>
      <c r="G542" s="320">
        <v>11</v>
      </c>
      <c r="H542" s="320">
        <v>53725</v>
      </c>
      <c r="I542" s="323">
        <v>30.13</v>
      </c>
      <c r="J542" s="323">
        <v>19.12</v>
      </c>
      <c r="K542" s="323">
        <v>11.01</v>
      </c>
    </row>
    <row r="543" spans="1:11" x14ac:dyDescent="0.2">
      <c r="A543" s="320" t="s">
        <v>1458</v>
      </c>
      <c r="B543" s="320" t="s">
        <v>1</v>
      </c>
      <c r="C543" s="320" t="s">
        <v>1446</v>
      </c>
      <c r="D543" s="320" t="s">
        <v>1447</v>
      </c>
      <c r="E543" s="325">
        <v>40707</v>
      </c>
      <c r="F543" s="326">
        <v>40695</v>
      </c>
      <c r="G543" s="320">
        <v>11</v>
      </c>
      <c r="H543" s="320">
        <v>54108</v>
      </c>
      <c r="I543" s="323">
        <v>6.82</v>
      </c>
      <c r="J543" s="323">
        <v>6.65</v>
      </c>
      <c r="K543" s="323">
        <v>0.17</v>
      </c>
    </row>
    <row r="544" spans="1:11" x14ac:dyDescent="0.2">
      <c r="A544" s="320" t="s">
        <v>1450</v>
      </c>
      <c r="B544" s="320" t="s">
        <v>1</v>
      </c>
      <c r="C544" s="320" t="s">
        <v>1446</v>
      </c>
      <c r="D544" s="320" t="s">
        <v>1447</v>
      </c>
      <c r="E544" s="325">
        <v>40707</v>
      </c>
      <c r="F544" s="326">
        <v>40695</v>
      </c>
      <c r="G544" s="320">
        <v>11</v>
      </c>
      <c r="H544" s="320">
        <v>54173</v>
      </c>
      <c r="I544" s="323">
        <v>31.81</v>
      </c>
      <c r="J544" s="323">
        <v>19.39</v>
      </c>
      <c r="K544" s="323">
        <v>12.42</v>
      </c>
    </row>
    <row r="545" spans="1:11" x14ac:dyDescent="0.2">
      <c r="A545" s="320" t="s">
        <v>1448</v>
      </c>
      <c r="B545" s="320" t="s">
        <v>1</v>
      </c>
      <c r="C545" s="320" t="s">
        <v>1446</v>
      </c>
      <c r="D545" s="320" t="s">
        <v>1447</v>
      </c>
      <c r="E545" s="325">
        <v>40708</v>
      </c>
      <c r="F545" s="326">
        <v>40695</v>
      </c>
      <c r="G545" s="320">
        <v>11</v>
      </c>
      <c r="H545" s="320">
        <v>54419</v>
      </c>
      <c r="I545" s="323">
        <v>15.01</v>
      </c>
      <c r="J545" s="323">
        <v>12.09</v>
      </c>
      <c r="K545" s="323">
        <v>2.92</v>
      </c>
    </row>
    <row r="546" spans="1:11" x14ac:dyDescent="0.2">
      <c r="A546" s="320" t="s">
        <v>1450</v>
      </c>
      <c r="B546" s="320" t="s">
        <v>1</v>
      </c>
      <c r="C546" s="320" t="s">
        <v>1446</v>
      </c>
      <c r="D546" s="320" t="s">
        <v>1447</v>
      </c>
      <c r="E546" s="325">
        <v>40708</v>
      </c>
      <c r="F546" s="326">
        <v>40695</v>
      </c>
      <c r="G546" s="320">
        <v>11</v>
      </c>
      <c r="H546" s="320">
        <v>54374</v>
      </c>
      <c r="I546" s="323">
        <v>30.41</v>
      </c>
      <c r="J546" s="323">
        <v>19.239999999999998</v>
      </c>
      <c r="K546" s="323">
        <v>11.17</v>
      </c>
    </row>
    <row r="547" spans="1:11" x14ac:dyDescent="0.2">
      <c r="A547" s="320" t="s">
        <v>1450</v>
      </c>
      <c r="B547" s="320" t="s">
        <v>1</v>
      </c>
      <c r="C547" s="320" t="s">
        <v>1446</v>
      </c>
      <c r="D547" s="320" t="s">
        <v>1447</v>
      </c>
      <c r="E547" s="325">
        <v>40709</v>
      </c>
      <c r="F547" s="326">
        <v>40695</v>
      </c>
      <c r="G547" s="320">
        <v>11</v>
      </c>
      <c r="H547" s="320">
        <v>54559</v>
      </c>
      <c r="I547" s="323">
        <v>32.549999999999997</v>
      </c>
      <c r="J547" s="323">
        <v>19.27</v>
      </c>
      <c r="K547" s="323">
        <v>13.28</v>
      </c>
    </row>
    <row r="548" spans="1:11" x14ac:dyDescent="0.2">
      <c r="A548" s="320" t="s">
        <v>1450</v>
      </c>
      <c r="B548" s="320" t="s">
        <v>1</v>
      </c>
      <c r="C548" s="320" t="s">
        <v>1446</v>
      </c>
      <c r="D548" s="320" t="s">
        <v>1447</v>
      </c>
      <c r="E548" s="325">
        <v>40709</v>
      </c>
      <c r="F548" s="326">
        <v>40695</v>
      </c>
      <c r="G548" s="320">
        <v>11</v>
      </c>
      <c r="H548" s="320">
        <v>54610</v>
      </c>
      <c r="I548" s="323">
        <v>20.2</v>
      </c>
      <c r="J548" s="323">
        <v>19.2</v>
      </c>
      <c r="K548" s="323">
        <v>1</v>
      </c>
    </row>
    <row r="549" spans="1:11" x14ac:dyDescent="0.2">
      <c r="A549" s="320" t="s">
        <v>1450</v>
      </c>
      <c r="B549" s="320" t="s">
        <v>1</v>
      </c>
      <c r="C549" s="320" t="s">
        <v>1446</v>
      </c>
      <c r="D549" s="320" t="s">
        <v>1447</v>
      </c>
      <c r="E549" s="325">
        <v>40710</v>
      </c>
      <c r="F549" s="326">
        <v>40695</v>
      </c>
      <c r="G549" s="320">
        <v>11</v>
      </c>
      <c r="H549" s="320">
        <v>54844</v>
      </c>
      <c r="I549" s="323">
        <v>29.72</v>
      </c>
      <c r="J549" s="323">
        <v>19.43</v>
      </c>
      <c r="K549" s="323">
        <v>10.29</v>
      </c>
    </row>
    <row r="550" spans="1:11" x14ac:dyDescent="0.2">
      <c r="A550" s="320" t="s">
        <v>1450</v>
      </c>
      <c r="B550" s="320" t="s">
        <v>1</v>
      </c>
      <c r="C550" s="320" t="s">
        <v>1446</v>
      </c>
      <c r="D550" s="320" t="s">
        <v>1447</v>
      </c>
      <c r="E550" s="325">
        <v>40711</v>
      </c>
      <c r="F550" s="326">
        <v>40695</v>
      </c>
      <c r="G550" s="320">
        <v>11</v>
      </c>
      <c r="H550" s="320">
        <v>55088</v>
      </c>
      <c r="I550" s="323">
        <v>29.41</v>
      </c>
      <c r="J550" s="323">
        <v>19.11</v>
      </c>
      <c r="K550" s="323">
        <v>10.3</v>
      </c>
    </row>
    <row r="551" spans="1:11" x14ac:dyDescent="0.2">
      <c r="A551" s="320" t="s">
        <v>1450</v>
      </c>
      <c r="B551" s="320" t="s">
        <v>1</v>
      </c>
      <c r="C551" s="320" t="s">
        <v>1446</v>
      </c>
      <c r="D551" s="320" t="s">
        <v>1447</v>
      </c>
      <c r="E551" s="325">
        <v>40714</v>
      </c>
      <c r="F551" s="326">
        <v>40695</v>
      </c>
      <c r="G551" s="320">
        <v>11</v>
      </c>
      <c r="H551" s="320">
        <v>55521</v>
      </c>
      <c r="I551" s="323">
        <v>31.77</v>
      </c>
      <c r="J551" s="323">
        <v>19.34</v>
      </c>
      <c r="K551" s="323">
        <v>12.43</v>
      </c>
    </row>
    <row r="552" spans="1:11" x14ac:dyDescent="0.2">
      <c r="A552" s="320" t="s">
        <v>1450</v>
      </c>
      <c r="B552" s="320" t="s">
        <v>1</v>
      </c>
      <c r="C552" s="320" t="s">
        <v>1446</v>
      </c>
      <c r="D552" s="320" t="s">
        <v>1447</v>
      </c>
      <c r="E552" s="325">
        <v>40715</v>
      </c>
      <c r="F552" s="326">
        <v>40695</v>
      </c>
      <c r="G552" s="320">
        <v>11</v>
      </c>
      <c r="H552" s="320">
        <v>55715</v>
      </c>
      <c r="I552" s="323">
        <v>32.049999999999997</v>
      </c>
      <c r="J552" s="323">
        <v>19.48</v>
      </c>
      <c r="K552" s="323">
        <v>12.57</v>
      </c>
    </row>
    <row r="553" spans="1:11" x14ac:dyDescent="0.2">
      <c r="A553" s="320" t="s">
        <v>1450</v>
      </c>
      <c r="B553" s="320" t="s">
        <v>1</v>
      </c>
      <c r="C553" s="320" t="s">
        <v>1446</v>
      </c>
      <c r="D553" s="320" t="s">
        <v>1447</v>
      </c>
      <c r="E553" s="325">
        <v>40716</v>
      </c>
      <c r="F553" s="326">
        <v>40695</v>
      </c>
      <c r="G553" s="320">
        <v>11</v>
      </c>
      <c r="H553" s="320">
        <v>55904</v>
      </c>
      <c r="I553" s="323">
        <v>30.91</v>
      </c>
      <c r="J553" s="323">
        <v>19.39</v>
      </c>
      <c r="K553" s="323">
        <v>11.52</v>
      </c>
    </row>
    <row r="554" spans="1:11" x14ac:dyDescent="0.2">
      <c r="A554" s="320" t="s">
        <v>1450</v>
      </c>
      <c r="B554" s="320" t="s">
        <v>1</v>
      </c>
      <c r="C554" s="320" t="s">
        <v>1446</v>
      </c>
      <c r="D554" s="320" t="s">
        <v>1447</v>
      </c>
      <c r="E554" s="325">
        <v>40716</v>
      </c>
      <c r="F554" s="326">
        <v>40695</v>
      </c>
      <c r="G554" s="320">
        <v>11</v>
      </c>
      <c r="H554" s="320">
        <v>55957</v>
      </c>
      <c r="I554" s="323">
        <v>23.64</v>
      </c>
      <c r="J554" s="323">
        <v>19.28</v>
      </c>
      <c r="K554" s="323">
        <v>4.3600000000000003</v>
      </c>
    </row>
    <row r="555" spans="1:11" x14ac:dyDescent="0.2">
      <c r="A555" s="320" t="s">
        <v>1450</v>
      </c>
      <c r="B555" s="320" t="s">
        <v>1</v>
      </c>
      <c r="C555" s="320" t="s">
        <v>1446</v>
      </c>
      <c r="D555" s="320" t="s">
        <v>1447</v>
      </c>
      <c r="E555" s="325">
        <v>40717</v>
      </c>
      <c r="F555" s="326">
        <v>40695</v>
      </c>
      <c r="G555" s="320">
        <v>11</v>
      </c>
      <c r="H555" s="320">
        <v>56136</v>
      </c>
      <c r="I555" s="323">
        <v>28.5</v>
      </c>
      <c r="J555" s="323">
        <v>19.39</v>
      </c>
      <c r="K555" s="323">
        <v>9.11</v>
      </c>
    </row>
    <row r="556" spans="1:11" x14ac:dyDescent="0.2">
      <c r="A556" s="320" t="s">
        <v>1450</v>
      </c>
      <c r="B556" s="320" t="s">
        <v>1</v>
      </c>
      <c r="C556" s="320" t="s">
        <v>1446</v>
      </c>
      <c r="D556" s="320" t="s">
        <v>1447</v>
      </c>
      <c r="E556" s="325">
        <v>40718</v>
      </c>
      <c r="F556" s="326">
        <v>40695</v>
      </c>
      <c r="G556" s="320">
        <v>11</v>
      </c>
      <c r="H556" s="320">
        <v>56341</v>
      </c>
      <c r="I556" s="323">
        <v>27.08</v>
      </c>
      <c r="J556" s="323">
        <v>19.14</v>
      </c>
      <c r="K556" s="323">
        <v>7.94</v>
      </c>
    </row>
    <row r="557" spans="1:11" x14ac:dyDescent="0.2">
      <c r="A557" s="320" t="s">
        <v>1445</v>
      </c>
      <c r="B557" s="320" t="s">
        <v>1</v>
      </c>
      <c r="C557" s="320" t="s">
        <v>1446</v>
      </c>
      <c r="D557" s="320" t="s">
        <v>1447</v>
      </c>
      <c r="E557" s="325">
        <v>40721</v>
      </c>
      <c r="F557" s="326">
        <v>40695</v>
      </c>
      <c r="G557" s="320">
        <v>11</v>
      </c>
      <c r="H557" s="320">
        <v>56839</v>
      </c>
      <c r="I557" s="323">
        <v>31.08</v>
      </c>
      <c r="J557" s="323">
        <v>19.38</v>
      </c>
      <c r="K557" s="323">
        <v>11.7</v>
      </c>
    </row>
    <row r="558" spans="1:11" x14ac:dyDescent="0.2">
      <c r="A558" s="320" t="s">
        <v>1445</v>
      </c>
      <c r="B558" s="320" t="s">
        <v>1</v>
      </c>
      <c r="C558" s="320" t="s">
        <v>1446</v>
      </c>
      <c r="D558" s="320" t="s">
        <v>1447</v>
      </c>
      <c r="E558" s="325">
        <v>40722</v>
      </c>
      <c r="F558" s="326">
        <v>40695</v>
      </c>
      <c r="G558" s="320">
        <v>11</v>
      </c>
      <c r="H558" s="320">
        <v>57082</v>
      </c>
      <c r="I558" s="323">
        <v>30.35</v>
      </c>
      <c r="J558" s="323">
        <v>19.350000000000001</v>
      </c>
      <c r="K558" s="323">
        <v>11</v>
      </c>
    </row>
    <row r="559" spans="1:11" x14ac:dyDescent="0.2">
      <c r="A559" s="320" t="s">
        <v>1453</v>
      </c>
      <c r="B559" s="320" t="s">
        <v>1</v>
      </c>
      <c r="C559" s="320" t="s">
        <v>1446</v>
      </c>
      <c r="D559" s="320" t="s">
        <v>1447</v>
      </c>
      <c r="E559" s="325">
        <v>40722</v>
      </c>
      <c r="F559" s="326">
        <v>40695</v>
      </c>
      <c r="G559" s="320">
        <v>11</v>
      </c>
      <c r="H559" s="320">
        <v>57067</v>
      </c>
      <c r="I559" s="323">
        <v>13.68</v>
      </c>
      <c r="J559" s="323">
        <v>10.85</v>
      </c>
      <c r="K559" s="323">
        <v>2.83</v>
      </c>
    </row>
    <row r="560" spans="1:11" hidden="1" x14ac:dyDescent="0.2">
      <c r="A560" s="320"/>
      <c r="B560" s="320" t="s">
        <v>1</v>
      </c>
      <c r="C560" s="320" t="s">
        <v>1446</v>
      </c>
      <c r="D560" s="320" t="s">
        <v>1449</v>
      </c>
      <c r="E560" s="325">
        <v>40723</v>
      </c>
      <c r="F560" s="326">
        <v>40695</v>
      </c>
      <c r="G560" s="320">
        <v>11</v>
      </c>
      <c r="H560" s="320">
        <v>57286</v>
      </c>
      <c r="I560" s="323">
        <v>0</v>
      </c>
      <c r="J560" s="323">
        <v>0</v>
      </c>
      <c r="K560" s="323">
        <v>0</v>
      </c>
    </row>
    <row r="561" spans="1:11" x14ac:dyDescent="0.2">
      <c r="A561" s="320" t="s">
        <v>1445</v>
      </c>
      <c r="B561" s="320" t="s">
        <v>1</v>
      </c>
      <c r="C561" s="320" t="s">
        <v>1446</v>
      </c>
      <c r="D561" s="320" t="s">
        <v>1447</v>
      </c>
      <c r="E561" s="325">
        <v>40723</v>
      </c>
      <c r="F561" s="326">
        <v>40695</v>
      </c>
      <c r="G561" s="320">
        <v>11</v>
      </c>
      <c r="H561" s="320">
        <v>57242</v>
      </c>
      <c r="I561" s="323">
        <v>30.52</v>
      </c>
      <c r="J561" s="323">
        <v>19.36</v>
      </c>
      <c r="K561" s="323">
        <v>11.16</v>
      </c>
    </row>
    <row r="562" spans="1:11" x14ac:dyDescent="0.2">
      <c r="A562" s="320" t="s">
        <v>1445</v>
      </c>
      <c r="B562" s="320" t="s">
        <v>1</v>
      </c>
      <c r="C562" s="320" t="s">
        <v>1446</v>
      </c>
      <c r="D562" s="320" t="s">
        <v>1447</v>
      </c>
      <c r="E562" s="325">
        <v>40724</v>
      </c>
      <c r="F562" s="326">
        <v>40695</v>
      </c>
      <c r="G562" s="320">
        <v>11</v>
      </c>
      <c r="H562" s="320">
        <v>57484</v>
      </c>
      <c r="I562" s="323">
        <v>29.79</v>
      </c>
      <c r="J562" s="323">
        <v>19.34</v>
      </c>
      <c r="K562" s="323">
        <v>10.45</v>
      </c>
    </row>
    <row r="563" spans="1:11" x14ac:dyDescent="0.2">
      <c r="A563" s="320" t="s">
        <v>1445</v>
      </c>
      <c r="B563" s="320" t="s">
        <v>1</v>
      </c>
      <c r="C563" s="320" t="s">
        <v>1446</v>
      </c>
      <c r="D563" s="320" t="s">
        <v>1447</v>
      </c>
      <c r="E563" s="325">
        <v>40725</v>
      </c>
      <c r="F563" s="326">
        <v>40725</v>
      </c>
      <c r="G563" s="320">
        <v>11</v>
      </c>
      <c r="H563" s="320">
        <v>57745</v>
      </c>
      <c r="I563" s="323">
        <v>26.6</v>
      </c>
      <c r="J563" s="323">
        <v>19.34</v>
      </c>
      <c r="K563" s="323">
        <v>7.26</v>
      </c>
    </row>
    <row r="564" spans="1:11" x14ac:dyDescent="0.2">
      <c r="A564" s="320" t="s">
        <v>1445</v>
      </c>
      <c r="B564" s="320" t="s">
        <v>1</v>
      </c>
      <c r="C564" s="320" t="s">
        <v>1446</v>
      </c>
      <c r="D564" s="320" t="s">
        <v>1447</v>
      </c>
      <c r="E564" s="325">
        <v>40725</v>
      </c>
      <c r="F564" s="326">
        <v>40725</v>
      </c>
      <c r="G564" s="320">
        <v>11</v>
      </c>
      <c r="H564" s="320">
        <v>57794</v>
      </c>
      <c r="I564" s="323">
        <v>21.47</v>
      </c>
      <c r="J564" s="323">
        <v>19.13</v>
      </c>
      <c r="K564" s="323">
        <v>2.34</v>
      </c>
    </row>
    <row r="565" spans="1:11" x14ac:dyDescent="0.2">
      <c r="A565" s="320" t="s">
        <v>1448</v>
      </c>
      <c r="B565" s="320" t="s">
        <v>1</v>
      </c>
      <c r="C565" s="320" t="s">
        <v>1446</v>
      </c>
      <c r="D565" s="320" t="s">
        <v>1447</v>
      </c>
      <c r="E565" s="325">
        <v>40729</v>
      </c>
      <c r="F565" s="326">
        <v>40725</v>
      </c>
      <c r="G565" s="320">
        <v>11</v>
      </c>
      <c r="H565" s="320">
        <v>58303</v>
      </c>
      <c r="I565" s="323">
        <v>14.68</v>
      </c>
      <c r="J565" s="323">
        <v>12.04</v>
      </c>
      <c r="K565" s="323">
        <v>2.64</v>
      </c>
    </row>
    <row r="566" spans="1:11" x14ac:dyDescent="0.2">
      <c r="A566" s="320" t="s">
        <v>1445</v>
      </c>
      <c r="B566" s="320" t="s">
        <v>1</v>
      </c>
      <c r="C566" s="320" t="s">
        <v>1446</v>
      </c>
      <c r="D566" s="320" t="s">
        <v>1447</v>
      </c>
      <c r="E566" s="325">
        <v>40729</v>
      </c>
      <c r="F566" s="326">
        <v>40725</v>
      </c>
      <c r="G566" s="320">
        <v>11</v>
      </c>
      <c r="H566" s="320">
        <v>58195</v>
      </c>
      <c r="I566" s="323">
        <v>31.34</v>
      </c>
      <c r="J566" s="323">
        <v>19.239999999999998</v>
      </c>
      <c r="K566" s="323">
        <v>12.1</v>
      </c>
    </row>
    <row r="567" spans="1:11" x14ac:dyDescent="0.2">
      <c r="A567" s="320" t="s">
        <v>1445</v>
      </c>
      <c r="B567" s="320" t="s">
        <v>1</v>
      </c>
      <c r="C567" s="320" t="s">
        <v>1446</v>
      </c>
      <c r="D567" s="320" t="s">
        <v>1447</v>
      </c>
      <c r="E567" s="325">
        <v>40729</v>
      </c>
      <c r="F567" s="326">
        <v>40725</v>
      </c>
      <c r="G567" s="320">
        <v>11</v>
      </c>
      <c r="H567" s="320">
        <v>58326</v>
      </c>
      <c r="I567" s="323">
        <v>25.65</v>
      </c>
      <c r="J567" s="323">
        <v>19.25</v>
      </c>
      <c r="K567" s="323">
        <v>6.4</v>
      </c>
    </row>
    <row r="568" spans="1:11" x14ac:dyDescent="0.2">
      <c r="A568" s="320" t="s">
        <v>1445</v>
      </c>
      <c r="B568" s="320" t="s">
        <v>1</v>
      </c>
      <c r="C568" s="320" t="s">
        <v>1446</v>
      </c>
      <c r="D568" s="320" t="s">
        <v>1447</v>
      </c>
      <c r="E568" s="325">
        <v>40730</v>
      </c>
      <c r="F568" s="326">
        <v>40725</v>
      </c>
      <c r="G568" s="320">
        <v>11</v>
      </c>
      <c r="H568" s="320">
        <v>58551</v>
      </c>
      <c r="I568" s="323">
        <v>29.92</v>
      </c>
      <c r="J568" s="323">
        <v>19.22</v>
      </c>
      <c r="K568" s="323">
        <v>10.7</v>
      </c>
    </row>
    <row r="569" spans="1:11" x14ac:dyDescent="0.2">
      <c r="A569" s="320" t="s">
        <v>1445</v>
      </c>
      <c r="B569" s="320" t="s">
        <v>1</v>
      </c>
      <c r="C569" s="320" t="s">
        <v>1446</v>
      </c>
      <c r="D569" s="320" t="s">
        <v>1447</v>
      </c>
      <c r="E569" s="325">
        <v>40731</v>
      </c>
      <c r="F569" s="326">
        <v>40725</v>
      </c>
      <c r="G569" s="320">
        <v>11</v>
      </c>
      <c r="H569" s="320">
        <v>58819</v>
      </c>
      <c r="I569" s="323">
        <v>28.9</v>
      </c>
      <c r="J569" s="323">
        <v>19.34</v>
      </c>
      <c r="K569" s="323">
        <v>9.56</v>
      </c>
    </row>
    <row r="570" spans="1:11" x14ac:dyDescent="0.2">
      <c r="A570" s="320" t="s">
        <v>1445</v>
      </c>
      <c r="B570" s="320" t="s">
        <v>1</v>
      </c>
      <c r="C570" s="320" t="s">
        <v>1446</v>
      </c>
      <c r="D570" s="320" t="s">
        <v>1447</v>
      </c>
      <c r="E570" s="325">
        <v>40732</v>
      </c>
      <c r="F570" s="326">
        <v>40725</v>
      </c>
      <c r="G570" s="320">
        <v>11</v>
      </c>
      <c r="H570" s="320">
        <v>59027</v>
      </c>
      <c r="I570" s="323">
        <v>26.1</v>
      </c>
      <c r="J570" s="323">
        <v>19.170000000000002</v>
      </c>
      <c r="K570" s="323">
        <v>6.93</v>
      </c>
    </row>
    <row r="571" spans="1:11" x14ac:dyDescent="0.2">
      <c r="A571" s="320" t="s">
        <v>1450</v>
      </c>
      <c r="B571" s="320" t="s">
        <v>1</v>
      </c>
      <c r="C571" s="320" t="s">
        <v>1446</v>
      </c>
      <c r="D571" s="320" t="s">
        <v>1447</v>
      </c>
      <c r="E571" s="325">
        <v>40735</v>
      </c>
      <c r="F571" s="326">
        <v>40725</v>
      </c>
      <c r="G571" s="320">
        <v>11</v>
      </c>
      <c r="H571" s="320">
        <v>59530</v>
      </c>
      <c r="I571" s="323">
        <v>31.59</v>
      </c>
      <c r="J571" s="323">
        <v>19.350000000000001</v>
      </c>
      <c r="K571" s="323">
        <v>12.24</v>
      </c>
    </row>
    <row r="572" spans="1:11" x14ac:dyDescent="0.2">
      <c r="A572" s="320" t="s">
        <v>1448</v>
      </c>
      <c r="B572" s="320" t="s">
        <v>1</v>
      </c>
      <c r="C572" s="320" t="s">
        <v>1446</v>
      </c>
      <c r="D572" s="320" t="s">
        <v>1447</v>
      </c>
      <c r="E572" s="325">
        <v>40736</v>
      </c>
      <c r="F572" s="326">
        <v>40725</v>
      </c>
      <c r="G572" s="320">
        <v>11</v>
      </c>
      <c r="H572" s="320">
        <v>59743</v>
      </c>
      <c r="I572" s="323">
        <v>15.91</v>
      </c>
      <c r="J572" s="323">
        <v>12.13</v>
      </c>
      <c r="K572" s="323">
        <v>3.78</v>
      </c>
    </row>
    <row r="573" spans="1:11" x14ac:dyDescent="0.2">
      <c r="A573" s="320" t="s">
        <v>1450</v>
      </c>
      <c r="B573" s="320" t="s">
        <v>1</v>
      </c>
      <c r="C573" s="320" t="s">
        <v>1446</v>
      </c>
      <c r="D573" s="320" t="s">
        <v>1447</v>
      </c>
      <c r="E573" s="325">
        <v>40736</v>
      </c>
      <c r="F573" s="326">
        <v>40725</v>
      </c>
      <c r="G573" s="320">
        <v>11</v>
      </c>
      <c r="H573" s="320">
        <v>59713</v>
      </c>
      <c r="I573" s="323">
        <v>31.56</v>
      </c>
      <c r="J573" s="323">
        <v>19.29</v>
      </c>
      <c r="K573" s="323">
        <v>12.27</v>
      </c>
    </row>
    <row r="574" spans="1:11" x14ac:dyDescent="0.2">
      <c r="A574" s="320" t="s">
        <v>1450</v>
      </c>
      <c r="B574" s="320" t="s">
        <v>1</v>
      </c>
      <c r="C574" s="320" t="s">
        <v>1446</v>
      </c>
      <c r="D574" s="320" t="s">
        <v>1447</v>
      </c>
      <c r="E574" s="325">
        <v>40737</v>
      </c>
      <c r="F574" s="326">
        <v>40725</v>
      </c>
      <c r="G574" s="320">
        <v>11</v>
      </c>
      <c r="H574" s="320">
        <v>59921</v>
      </c>
      <c r="I574" s="323">
        <v>29.53</v>
      </c>
      <c r="J574" s="323">
        <v>19.21</v>
      </c>
      <c r="K574" s="323">
        <v>10.32</v>
      </c>
    </row>
    <row r="575" spans="1:11" x14ac:dyDescent="0.2">
      <c r="A575" s="320" t="s">
        <v>1450</v>
      </c>
      <c r="B575" s="320" t="s">
        <v>1</v>
      </c>
      <c r="C575" s="320" t="s">
        <v>1446</v>
      </c>
      <c r="D575" s="320" t="s">
        <v>1447</v>
      </c>
      <c r="E575" s="325">
        <v>40738</v>
      </c>
      <c r="F575" s="326">
        <v>40725</v>
      </c>
      <c r="G575" s="320">
        <v>11</v>
      </c>
      <c r="H575" s="320">
        <v>60077</v>
      </c>
      <c r="I575" s="323">
        <v>28.84</v>
      </c>
      <c r="J575" s="323">
        <v>19.27</v>
      </c>
      <c r="K575" s="323">
        <v>9.57</v>
      </c>
    </row>
    <row r="576" spans="1:11" x14ac:dyDescent="0.2">
      <c r="A576" s="320" t="s">
        <v>1450</v>
      </c>
      <c r="B576" s="320" t="s">
        <v>1</v>
      </c>
      <c r="C576" s="320" t="s">
        <v>1446</v>
      </c>
      <c r="D576" s="320" t="s">
        <v>1447</v>
      </c>
      <c r="E576" s="325">
        <v>40739</v>
      </c>
      <c r="F576" s="326">
        <v>40725</v>
      </c>
      <c r="G576" s="320">
        <v>11</v>
      </c>
      <c r="H576" s="320">
        <v>60336</v>
      </c>
      <c r="I576" s="323">
        <v>27.71</v>
      </c>
      <c r="J576" s="323">
        <v>19.13</v>
      </c>
      <c r="K576" s="323">
        <v>8.58</v>
      </c>
    </row>
    <row r="577" spans="1:11" x14ac:dyDescent="0.2">
      <c r="A577" s="320" t="s">
        <v>1450</v>
      </c>
      <c r="B577" s="320" t="s">
        <v>1</v>
      </c>
      <c r="C577" s="320" t="s">
        <v>1446</v>
      </c>
      <c r="D577" s="320" t="s">
        <v>1447</v>
      </c>
      <c r="E577" s="325">
        <v>40742</v>
      </c>
      <c r="F577" s="326">
        <v>40725</v>
      </c>
      <c r="G577" s="320">
        <v>11</v>
      </c>
      <c r="H577" s="320">
        <v>60802</v>
      </c>
      <c r="I577" s="323">
        <v>31.39</v>
      </c>
      <c r="J577" s="323">
        <v>19.32</v>
      </c>
      <c r="K577" s="323">
        <v>12.07</v>
      </c>
    </row>
    <row r="578" spans="1:11" x14ac:dyDescent="0.2">
      <c r="A578" s="320" t="s">
        <v>1448</v>
      </c>
      <c r="B578" s="320" t="s">
        <v>1</v>
      </c>
      <c r="C578" s="320" t="s">
        <v>1446</v>
      </c>
      <c r="D578" s="320" t="s">
        <v>1447</v>
      </c>
      <c r="E578" s="325">
        <v>40743</v>
      </c>
      <c r="F578" s="326">
        <v>40725</v>
      </c>
      <c r="G578" s="320">
        <v>11</v>
      </c>
      <c r="H578" s="320">
        <v>61067</v>
      </c>
      <c r="I578" s="323">
        <v>16.059999999999999</v>
      </c>
      <c r="J578" s="323">
        <v>10.29</v>
      </c>
      <c r="K578" s="323">
        <v>5.77</v>
      </c>
    </row>
    <row r="579" spans="1:11" x14ac:dyDescent="0.2">
      <c r="A579" s="320" t="s">
        <v>1450</v>
      </c>
      <c r="B579" s="320" t="s">
        <v>1</v>
      </c>
      <c r="C579" s="320" t="s">
        <v>1446</v>
      </c>
      <c r="D579" s="320" t="s">
        <v>1447</v>
      </c>
      <c r="E579" s="325">
        <v>40743</v>
      </c>
      <c r="F579" s="326">
        <v>40725</v>
      </c>
      <c r="G579" s="320">
        <v>11</v>
      </c>
      <c r="H579" s="320">
        <v>61048</v>
      </c>
      <c r="I579" s="323">
        <v>29.38</v>
      </c>
      <c r="J579" s="323">
        <v>19.25</v>
      </c>
      <c r="K579" s="323">
        <v>10.130000000000001</v>
      </c>
    </row>
    <row r="580" spans="1:11" x14ac:dyDescent="0.2">
      <c r="A580" s="320" t="s">
        <v>1450</v>
      </c>
      <c r="B580" s="320" t="s">
        <v>1</v>
      </c>
      <c r="C580" s="320" t="s">
        <v>1446</v>
      </c>
      <c r="D580" s="320" t="s">
        <v>1447</v>
      </c>
      <c r="E580" s="325">
        <v>40744</v>
      </c>
      <c r="F580" s="326">
        <v>40725</v>
      </c>
      <c r="G580" s="320">
        <v>11</v>
      </c>
      <c r="H580" s="320">
        <v>61208</v>
      </c>
      <c r="I580" s="323">
        <v>31.5</v>
      </c>
      <c r="J580" s="323">
        <v>19.260000000000002</v>
      </c>
      <c r="K580" s="323">
        <v>12.24</v>
      </c>
    </row>
    <row r="581" spans="1:11" x14ac:dyDescent="0.2">
      <c r="A581" s="320" t="s">
        <v>1450</v>
      </c>
      <c r="B581" s="320" t="s">
        <v>1</v>
      </c>
      <c r="C581" s="320" t="s">
        <v>1446</v>
      </c>
      <c r="D581" s="320" t="s">
        <v>1447</v>
      </c>
      <c r="E581" s="325">
        <v>40744</v>
      </c>
      <c r="F581" s="326">
        <v>40725</v>
      </c>
      <c r="G581" s="320">
        <v>11</v>
      </c>
      <c r="H581" s="320">
        <v>61273</v>
      </c>
      <c r="I581" s="323">
        <v>21.78</v>
      </c>
      <c r="J581" s="323">
        <v>19.190000000000001</v>
      </c>
      <c r="K581" s="323">
        <v>2.59</v>
      </c>
    </row>
    <row r="582" spans="1:11" x14ac:dyDescent="0.2">
      <c r="A582" s="320" t="s">
        <v>1450</v>
      </c>
      <c r="B582" s="320" t="s">
        <v>1</v>
      </c>
      <c r="C582" s="320" t="s">
        <v>1446</v>
      </c>
      <c r="D582" s="320" t="s">
        <v>1447</v>
      </c>
      <c r="E582" s="325">
        <v>40745</v>
      </c>
      <c r="F582" s="326">
        <v>40725</v>
      </c>
      <c r="G582" s="320">
        <v>11</v>
      </c>
      <c r="H582" s="320">
        <v>61415</v>
      </c>
      <c r="I582" s="323">
        <v>28.24</v>
      </c>
      <c r="J582" s="323">
        <v>19.170000000000002</v>
      </c>
      <c r="K582" s="323">
        <v>9.07</v>
      </c>
    </row>
    <row r="583" spans="1:11" x14ac:dyDescent="0.2">
      <c r="A583" s="320" t="s">
        <v>1450</v>
      </c>
      <c r="B583" s="320" t="s">
        <v>1</v>
      </c>
      <c r="C583" s="320" t="s">
        <v>1446</v>
      </c>
      <c r="D583" s="320" t="s">
        <v>1447</v>
      </c>
      <c r="E583" s="325">
        <v>40746</v>
      </c>
      <c r="F583" s="326">
        <v>40725</v>
      </c>
      <c r="G583" s="320">
        <v>11</v>
      </c>
      <c r="H583" s="320">
        <v>61642</v>
      </c>
      <c r="I583" s="323">
        <v>27.08</v>
      </c>
      <c r="J583" s="323">
        <v>19.29</v>
      </c>
      <c r="K583" s="323">
        <v>7.79</v>
      </c>
    </row>
    <row r="584" spans="1:11" x14ac:dyDescent="0.2">
      <c r="A584" s="320" t="s">
        <v>1445</v>
      </c>
      <c r="B584" s="320" t="s">
        <v>1</v>
      </c>
      <c r="C584" s="320" t="s">
        <v>1446</v>
      </c>
      <c r="D584" s="320" t="s">
        <v>1447</v>
      </c>
      <c r="E584" s="325">
        <v>40749</v>
      </c>
      <c r="F584" s="326">
        <v>40725</v>
      </c>
      <c r="G584" s="320">
        <v>11</v>
      </c>
      <c r="H584" s="320">
        <v>62082</v>
      </c>
      <c r="I584" s="323">
        <v>30.29</v>
      </c>
      <c r="J584" s="323">
        <v>19.2</v>
      </c>
      <c r="K584" s="323">
        <v>11.09</v>
      </c>
    </row>
    <row r="585" spans="1:11" x14ac:dyDescent="0.2">
      <c r="A585" s="320" t="s">
        <v>1448</v>
      </c>
      <c r="B585" s="320" t="s">
        <v>1</v>
      </c>
      <c r="C585" s="320" t="s">
        <v>1446</v>
      </c>
      <c r="D585" s="320" t="s">
        <v>1447</v>
      </c>
      <c r="E585" s="325">
        <v>40750</v>
      </c>
      <c r="F585" s="326">
        <v>40725</v>
      </c>
      <c r="G585" s="320">
        <v>11</v>
      </c>
      <c r="H585" s="320">
        <v>62364</v>
      </c>
      <c r="I585" s="323">
        <v>16.16</v>
      </c>
      <c r="J585" s="323">
        <v>12.18</v>
      </c>
      <c r="K585" s="323">
        <v>3.98</v>
      </c>
    </row>
    <row r="586" spans="1:11" x14ac:dyDescent="0.2">
      <c r="A586" s="320" t="s">
        <v>1445</v>
      </c>
      <c r="B586" s="320" t="s">
        <v>1</v>
      </c>
      <c r="C586" s="320" t="s">
        <v>1446</v>
      </c>
      <c r="D586" s="320" t="s">
        <v>1447</v>
      </c>
      <c r="E586" s="325">
        <v>40750</v>
      </c>
      <c r="F586" s="326">
        <v>40725</v>
      </c>
      <c r="G586" s="320">
        <v>11</v>
      </c>
      <c r="H586" s="320">
        <v>62329</v>
      </c>
      <c r="I586" s="323">
        <v>32.26</v>
      </c>
      <c r="J586" s="323">
        <v>19.64</v>
      </c>
      <c r="K586" s="323">
        <v>12.62</v>
      </c>
    </row>
    <row r="587" spans="1:11" x14ac:dyDescent="0.2">
      <c r="A587" s="320" t="s">
        <v>1445</v>
      </c>
      <c r="B587" s="320" t="s">
        <v>1</v>
      </c>
      <c r="C587" s="320" t="s">
        <v>1446</v>
      </c>
      <c r="D587" s="320" t="s">
        <v>1447</v>
      </c>
      <c r="E587" s="325">
        <v>40751</v>
      </c>
      <c r="F587" s="326">
        <v>40725</v>
      </c>
      <c r="G587" s="320">
        <v>11</v>
      </c>
      <c r="H587" s="320">
        <v>62539</v>
      </c>
      <c r="I587" s="323">
        <v>31.34</v>
      </c>
      <c r="J587" s="323">
        <v>19.14</v>
      </c>
      <c r="K587" s="323">
        <v>12.2</v>
      </c>
    </row>
    <row r="588" spans="1:11" x14ac:dyDescent="0.2">
      <c r="A588" s="320" t="s">
        <v>1450</v>
      </c>
      <c r="B588" s="320" t="s">
        <v>1</v>
      </c>
      <c r="C588" s="320" t="s">
        <v>1446</v>
      </c>
      <c r="D588" s="320" t="s">
        <v>1447</v>
      </c>
      <c r="E588" s="325">
        <v>40752</v>
      </c>
      <c r="F588" s="326">
        <v>40725</v>
      </c>
      <c r="G588" s="320">
        <v>11</v>
      </c>
      <c r="H588" s="320">
        <v>62718</v>
      </c>
      <c r="I588" s="323">
        <v>31.1</v>
      </c>
      <c r="J588" s="323">
        <v>19.37</v>
      </c>
      <c r="K588" s="323">
        <v>11.73</v>
      </c>
    </row>
    <row r="589" spans="1:11" x14ac:dyDescent="0.2">
      <c r="A589" s="320" t="s">
        <v>1450</v>
      </c>
      <c r="B589" s="320" t="s">
        <v>1</v>
      </c>
      <c r="C589" s="320" t="s">
        <v>1446</v>
      </c>
      <c r="D589" s="320" t="s">
        <v>1447</v>
      </c>
      <c r="E589" s="325">
        <v>40753</v>
      </c>
      <c r="F589" s="326">
        <v>40725</v>
      </c>
      <c r="G589" s="320">
        <v>11</v>
      </c>
      <c r="H589" s="320">
        <v>62988</v>
      </c>
      <c r="I589" s="323">
        <v>28.29</v>
      </c>
      <c r="J589" s="323">
        <v>19.350000000000001</v>
      </c>
      <c r="K589" s="323">
        <v>8.94</v>
      </c>
    </row>
    <row r="590" spans="1:11" x14ac:dyDescent="0.2">
      <c r="A590" s="320" t="s">
        <v>1460</v>
      </c>
      <c r="B590" s="320" t="s">
        <v>1</v>
      </c>
      <c r="C590" s="320" t="s">
        <v>1446</v>
      </c>
      <c r="D590" s="320" t="s">
        <v>1447</v>
      </c>
      <c r="E590" s="325">
        <v>40756</v>
      </c>
      <c r="F590" s="326">
        <v>40756</v>
      </c>
      <c r="G590" s="320">
        <v>11</v>
      </c>
      <c r="H590" s="320">
        <v>63400</v>
      </c>
      <c r="I590" s="323">
        <v>7</v>
      </c>
      <c r="J590" s="323">
        <v>6.63</v>
      </c>
      <c r="K590" s="323">
        <v>0.37</v>
      </c>
    </row>
    <row r="591" spans="1:11" x14ac:dyDescent="0.2">
      <c r="A591" s="320" t="s">
        <v>1450</v>
      </c>
      <c r="B591" s="320" t="s">
        <v>1</v>
      </c>
      <c r="C591" s="320" t="s">
        <v>1446</v>
      </c>
      <c r="D591" s="320" t="s">
        <v>1447</v>
      </c>
      <c r="E591" s="325">
        <v>40756</v>
      </c>
      <c r="F591" s="326">
        <v>40756</v>
      </c>
      <c r="G591" s="320">
        <v>11</v>
      </c>
      <c r="H591" s="320">
        <v>63418</v>
      </c>
      <c r="I591" s="323">
        <v>33.450000000000003</v>
      </c>
      <c r="J591" s="323">
        <v>19.25</v>
      </c>
      <c r="K591" s="323">
        <v>14.2</v>
      </c>
    </row>
    <row r="592" spans="1:11" x14ac:dyDescent="0.2">
      <c r="A592" s="320" t="s">
        <v>1448</v>
      </c>
      <c r="B592" s="320" t="s">
        <v>1</v>
      </c>
      <c r="C592" s="320" t="s">
        <v>1446</v>
      </c>
      <c r="D592" s="320" t="s">
        <v>1447</v>
      </c>
      <c r="E592" s="325">
        <v>40757</v>
      </c>
      <c r="F592" s="326">
        <v>40756</v>
      </c>
      <c r="G592" s="320">
        <v>11</v>
      </c>
      <c r="H592" s="320">
        <v>63675</v>
      </c>
      <c r="I592" s="323">
        <v>15.97</v>
      </c>
      <c r="J592" s="323">
        <v>12.05</v>
      </c>
      <c r="K592" s="323">
        <v>3.92</v>
      </c>
    </row>
    <row r="593" spans="1:11" x14ac:dyDescent="0.2">
      <c r="A593" s="320" t="s">
        <v>1450</v>
      </c>
      <c r="B593" s="320" t="s">
        <v>1</v>
      </c>
      <c r="C593" s="320" t="s">
        <v>1446</v>
      </c>
      <c r="D593" s="320" t="s">
        <v>1447</v>
      </c>
      <c r="E593" s="325">
        <v>40757</v>
      </c>
      <c r="F593" s="326">
        <v>40756</v>
      </c>
      <c r="G593" s="320">
        <v>11</v>
      </c>
      <c r="H593" s="320">
        <v>63613</v>
      </c>
      <c r="I593" s="323">
        <v>31.94</v>
      </c>
      <c r="J593" s="323">
        <v>19.239999999999998</v>
      </c>
      <c r="K593" s="323">
        <v>12.7</v>
      </c>
    </row>
    <row r="594" spans="1:11" x14ac:dyDescent="0.2">
      <c r="A594" s="320" t="s">
        <v>1450</v>
      </c>
      <c r="B594" s="320" t="s">
        <v>1</v>
      </c>
      <c r="C594" s="320" t="s">
        <v>1446</v>
      </c>
      <c r="D594" s="320" t="s">
        <v>1447</v>
      </c>
      <c r="E594" s="325">
        <v>40758</v>
      </c>
      <c r="F594" s="326">
        <v>40756</v>
      </c>
      <c r="G594" s="320">
        <v>11</v>
      </c>
      <c r="H594" s="320">
        <v>63841</v>
      </c>
      <c r="I594" s="323">
        <v>30.38</v>
      </c>
      <c r="J594" s="323">
        <v>19.23</v>
      </c>
      <c r="K594" s="323">
        <v>11.15</v>
      </c>
    </row>
    <row r="595" spans="1:11" x14ac:dyDescent="0.2">
      <c r="A595" s="320" t="s">
        <v>1450</v>
      </c>
      <c r="B595" s="320" t="s">
        <v>1</v>
      </c>
      <c r="C595" s="320" t="s">
        <v>1446</v>
      </c>
      <c r="D595" s="320" t="s">
        <v>1447</v>
      </c>
      <c r="E595" s="325">
        <v>40759</v>
      </c>
      <c r="F595" s="326">
        <v>40756</v>
      </c>
      <c r="G595" s="320">
        <v>11</v>
      </c>
      <c r="H595" s="320">
        <v>64026</v>
      </c>
      <c r="I595" s="323">
        <v>29.7</v>
      </c>
      <c r="J595" s="323">
        <v>19.22</v>
      </c>
      <c r="K595" s="323">
        <v>10.48</v>
      </c>
    </row>
    <row r="596" spans="1:11" x14ac:dyDescent="0.2">
      <c r="A596" s="320" t="s">
        <v>1450</v>
      </c>
      <c r="B596" s="320" t="s">
        <v>1</v>
      </c>
      <c r="C596" s="320" t="s">
        <v>1446</v>
      </c>
      <c r="D596" s="320" t="s">
        <v>1447</v>
      </c>
      <c r="E596" s="325">
        <v>40760</v>
      </c>
      <c r="F596" s="326">
        <v>40756</v>
      </c>
      <c r="G596" s="320">
        <v>11</v>
      </c>
      <c r="H596" s="320">
        <v>64290</v>
      </c>
      <c r="I596" s="323">
        <v>29.25</v>
      </c>
      <c r="J596" s="323">
        <v>19.23</v>
      </c>
      <c r="K596" s="323">
        <v>10.02</v>
      </c>
    </row>
    <row r="597" spans="1:11" x14ac:dyDescent="0.2">
      <c r="A597" s="320" t="s">
        <v>1450</v>
      </c>
      <c r="B597" s="320" t="s">
        <v>1</v>
      </c>
      <c r="C597" s="320" t="s">
        <v>1446</v>
      </c>
      <c r="D597" s="320" t="s">
        <v>1447</v>
      </c>
      <c r="E597" s="325">
        <v>40763</v>
      </c>
      <c r="F597" s="326">
        <v>40756</v>
      </c>
      <c r="G597" s="320">
        <v>11</v>
      </c>
      <c r="H597" s="320">
        <v>64716</v>
      </c>
      <c r="I597" s="323">
        <v>32.1</v>
      </c>
      <c r="J597" s="323">
        <v>19.329999999999998</v>
      </c>
      <c r="K597" s="323">
        <v>12.77</v>
      </c>
    </row>
    <row r="598" spans="1:11" x14ac:dyDescent="0.2">
      <c r="A598" s="320" t="s">
        <v>1448</v>
      </c>
      <c r="B598" s="320" t="s">
        <v>1</v>
      </c>
      <c r="C598" s="320" t="s">
        <v>1446</v>
      </c>
      <c r="D598" s="320" t="s">
        <v>1447</v>
      </c>
      <c r="E598" s="325">
        <v>40764</v>
      </c>
      <c r="F598" s="326">
        <v>40756</v>
      </c>
      <c r="G598" s="320">
        <v>11</v>
      </c>
      <c r="H598" s="320">
        <v>64946</v>
      </c>
      <c r="I598" s="323">
        <v>16.2</v>
      </c>
      <c r="J598" s="323">
        <v>12.06</v>
      </c>
      <c r="K598" s="323">
        <v>4.1399999999999997</v>
      </c>
    </row>
    <row r="599" spans="1:11" x14ac:dyDescent="0.2">
      <c r="A599" s="320" t="s">
        <v>1450</v>
      </c>
      <c r="B599" s="320" t="s">
        <v>1</v>
      </c>
      <c r="C599" s="320" t="s">
        <v>1446</v>
      </c>
      <c r="D599" s="320" t="s">
        <v>1447</v>
      </c>
      <c r="E599" s="325">
        <v>40764</v>
      </c>
      <c r="F599" s="326">
        <v>40756</v>
      </c>
      <c r="G599" s="320">
        <v>11</v>
      </c>
      <c r="H599" s="320">
        <v>64920</v>
      </c>
      <c r="I599" s="323">
        <v>30.44</v>
      </c>
      <c r="J599" s="323">
        <v>19.239999999999998</v>
      </c>
      <c r="K599" s="323">
        <v>11.2</v>
      </c>
    </row>
    <row r="600" spans="1:11" x14ac:dyDescent="0.2">
      <c r="A600" s="320" t="s">
        <v>1450</v>
      </c>
      <c r="B600" s="320" t="s">
        <v>1</v>
      </c>
      <c r="C600" s="320" t="s">
        <v>1446</v>
      </c>
      <c r="D600" s="320" t="s">
        <v>1447</v>
      </c>
      <c r="E600" s="325">
        <v>40765</v>
      </c>
      <c r="F600" s="326">
        <v>40756</v>
      </c>
      <c r="G600" s="320">
        <v>11</v>
      </c>
      <c r="H600" s="320">
        <v>65122</v>
      </c>
      <c r="I600" s="323">
        <v>29.18</v>
      </c>
      <c r="J600" s="323">
        <v>19.16</v>
      </c>
      <c r="K600" s="323">
        <v>10.02</v>
      </c>
    </row>
    <row r="601" spans="1:11" x14ac:dyDescent="0.2">
      <c r="A601" s="320" t="s">
        <v>1450</v>
      </c>
      <c r="B601" s="320" t="s">
        <v>1</v>
      </c>
      <c r="C601" s="320" t="s">
        <v>1446</v>
      </c>
      <c r="D601" s="320" t="s">
        <v>1447</v>
      </c>
      <c r="E601" s="325">
        <v>40766</v>
      </c>
      <c r="F601" s="326">
        <v>40756</v>
      </c>
      <c r="G601" s="320">
        <v>11</v>
      </c>
      <c r="H601" s="320">
        <v>65307</v>
      </c>
      <c r="I601" s="323">
        <v>29.07</v>
      </c>
      <c r="J601" s="323">
        <v>19.27</v>
      </c>
      <c r="K601" s="323">
        <v>9.8000000000000007</v>
      </c>
    </row>
    <row r="602" spans="1:11" x14ac:dyDescent="0.2">
      <c r="A602" s="320" t="s">
        <v>1450</v>
      </c>
      <c r="B602" s="320" t="s">
        <v>1</v>
      </c>
      <c r="C602" s="320" t="s">
        <v>1446</v>
      </c>
      <c r="D602" s="320" t="s">
        <v>1447</v>
      </c>
      <c r="E602" s="325">
        <v>40767</v>
      </c>
      <c r="F602" s="326">
        <v>40756</v>
      </c>
      <c r="G602" s="320">
        <v>11</v>
      </c>
      <c r="H602" s="320">
        <v>65537</v>
      </c>
      <c r="I602" s="323">
        <v>27.44</v>
      </c>
      <c r="J602" s="323">
        <v>19.16</v>
      </c>
      <c r="K602" s="323">
        <v>8.2799999999999994</v>
      </c>
    </row>
    <row r="603" spans="1:11" x14ac:dyDescent="0.2">
      <c r="A603" s="320" t="s">
        <v>1450</v>
      </c>
      <c r="B603" s="320" t="s">
        <v>1</v>
      </c>
      <c r="C603" s="320" t="s">
        <v>1446</v>
      </c>
      <c r="D603" s="320" t="s">
        <v>1447</v>
      </c>
      <c r="E603" s="325">
        <v>40770</v>
      </c>
      <c r="F603" s="326">
        <v>40756</v>
      </c>
      <c r="G603" s="320">
        <v>11</v>
      </c>
      <c r="H603" s="320">
        <v>65972</v>
      </c>
      <c r="I603" s="323">
        <v>31.78</v>
      </c>
      <c r="J603" s="323">
        <v>19.309999999999999</v>
      </c>
      <c r="K603" s="323">
        <v>12.47</v>
      </c>
    </row>
    <row r="604" spans="1:11" x14ac:dyDescent="0.2">
      <c r="A604" s="320" t="s">
        <v>1448</v>
      </c>
      <c r="B604" s="320" t="s">
        <v>1</v>
      </c>
      <c r="C604" s="320" t="s">
        <v>1446</v>
      </c>
      <c r="D604" s="320" t="s">
        <v>1447</v>
      </c>
      <c r="E604" s="325">
        <v>40771</v>
      </c>
      <c r="F604" s="326">
        <v>40756</v>
      </c>
      <c r="G604" s="320">
        <v>11</v>
      </c>
      <c r="H604" s="320">
        <v>66239</v>
      </c>
      <c r="I604" s="323">
        <v>16.73</v>
      </c>
      <c r="J604" s="323">
        <v>12.16</v>
      </c>
      <c r="K604" s="323">
        <v>4.57</v>
      </c>
    </row>
    <row r="605" spans="1:11" x14ac:dyDescent="0.2">
      <c r="A605" s="320" t="s">
        <v>1450</v>
      </c>
      <c r="B605" s="320" t="s">
        <v>1</v>
      </c>
      <c r="C605" s="320" t="s">
        <v>1446</v>
      </c>
      <c r="D605" s="320" t="s">
        <v>1447</v>
      </c>
      <c r="E605" s="325">
        <v>40771</v>
      </c>
      <c r="F605" s="326">
        <v>40756</v>
      </c>
      <c r="G605" s="320">
        <v>11</v>
      </c>
      <c r="H605" s="320">
        <v>66194</v>
      </c>
      <c r="I605" s="323">
        <v>29.95</v>
      </c>
      <c r="J605" s="323">
        <v>19.239999999999998</v>
      </c>
      <c r="K605" s="323">
        <v>10.71</v>
      </c>
    </row>
    <row r="606" spans="1:11" x14ac:dyDescent="0.2">
      <c r="A606" s="320" t="s">
        <v>1450</v>
      </c>
      <c r="B606" s="320" t="s">
        <v>1</v>
      </c>
      <c r="C606" s="320" t="s">
        <v>1446</v>
      </c>
      <c r="D606" s="320" t="s">
        <v>1447</v>
      </c>
      <c r="E606" s="325">
        <v>40772</v>
      </c>
      <c r="F606" s="326">
        <v>40756</v>
      </c>
      <c r="G606" s="320">
        <v>11</v>
      </c>
      <c r="H606" s="320">
        <v>66449</v>
      </c>
      <c r="I606" s="323">
        <v>31.54</v>
      </c>
      <c r="J606" s="323">
        <v>19.22</v>
      </c>
      <c r="K606" s="323">
        <v>12.32</v>
      </c>
    </row>
    <row r="607" spans="1:11" x14ac:dyDescent="0.2">
      <c r="A607" s="320" t="s">
        <v>1450</v>
      </c>
      <c r="B607" s="320" t="s">
        <v>1</v>
      </c>
      <c r="C607" s="320" t="s">
        <v>1446</v>
      </c>
      <c r="D607" s="320" t="s">
        <v>1447</v>
      </c>
      <c r="E607" s="325">
        <v>40773</v>
      </c>
      <c r="F607" s="326">
        <v>40756</v>
      </c>
      <c r="G607" s="320">
        <v>11</v>
      </c>
      <c r="H607" s="320">
        <v>66635</v>
      </c>
      <c r="I607" s="323">
        <v>29.48</v>
      </c>
      <c r="J607" s="323">
        <v>19.32</v>
      </c>
      <c r="K607" s="323">
        <v>10.16</v>
      </c>
    </row>
    <row r="608" spans="1:11" x14ac:dyDescent="0.2">
      <c r="A608" s="320" t="s">
        <v>1450</v>
      </c>
      <c r="B608" s="320" t="s">
        <v>1</v>
      </c>
      <c r="C608" s="320" t="s">
        <v>1446</v>
      </c>
      <c r="D608" s="320" t="s">
        <v>1447</v>
      </c>
      <c r="E608" s="325">
        <v>40774</v>
      </c>
      <c r="F608" s="326">
        <v>40756</v>
      </c>
      <c r="G608" s="320">
        <v>11</v>
      </c>
      <c r="H608" s="320">
        <v>66866</v>
      </c>
      <c r="I608" s="323">
        <v>28.82</v>
      </c>
      <c r="J608" s="323">
        <v>19.14</v>
      </c>
      <c r="K608" s="323">
        <v>9.68</v>
      </c>
    </row>
    <row r="609" spans="1:11" x14ac:dyDescent="0.2">
      <c r="A609" s="320" t="s">
        <v>1445</v>
      </c>
      <c r="B609" s="320" t="s">
        <v>1</v>
      </c>
      <c r="C609" s="320" t="s">
        <v>1446</v>
      </c>
      <c r="D609" s="320" t="s">
        <v>1447</v>
      </c>
      <c r="E609" s="325">
        <v>40777</v>
      </c>
      <c r="F609" s="326">
        <v>40756</v>
      </c>
      <c r="G609" s="320">
        <v>11</v>
      </c>
      <c r="H609" s="320">
        <v>67326</v>
      </c>
      <c r="I609" s="323">
        <v>32.020000000000003</v>
      </c>
      <c r="J609" s="323">
        <v>19.29</v>
      </c>
      <c r="K609" s="323">
        <v>12.73</v>
      </c>
    </row>
    <row r="610" spans="1:11" x14ac:dyDescent="0.2">
      <c r="A610" s="320" t="s">
        <v>1448</v>
      </c>
      <c r="B610" s="320" t="s">
        <v>1</v>
      </c>
      <c r="C610" s="320" t="s">
        <v>1446</v>
      </c>
      <c r="D610" s="320" t="s">
        <v>1447</v>
      </c>
      <c r="E610" s="325">
        <v>40778</v>
      </c>
      <c r="F610" s="326">
        <v>40756</v>
      </c>
      <c r="G610" s="320">
        <v>11</v>
      </c>
      <c r="H610" s="320">
        <v>67535</v>
      </c>
      <c r="I610" s="323">
        <v>15.68</v>
      </c>
      <c r="J610" s="323">
        <v>12</v>
      </c>
      <c r="K610" s="323">
        <v>3.68</v>
      </c>
    </row>
    <row r="611" spans="1:11" x14ac:dyDescent="0.2">
      <c r="A611" s="320" t="s">
        <v>1445</v>
      </c>
      <c r="B611" s="320" t="s">
        <v>1</v>
      </c>
      <c r="C611" s="320" t="s">
        <v>1446</v>
      </c>
      <c r="D611" s="320" t="s">
        <v>1447</v>
      </c>
      <c r="E611" s="325">
        <v>40778</v>
      </c>
      <c r="F611" s="326">
        <v>40756</v>
      </c>
      <c r="G611" s="320">
        <v>11</v>
      </c>
      <c r="H611" s="320">
        <v>67539</v>
      </c>
      <c r="I611" s="323">
        <v>28.16</v>
      </c>
      <c r="J611" s="323">
        <v>19.239999999999998</v>
      </c>
      <c r="K611" s="323">
        <v>8.92</v>
      </c>
    </row>
    <row r="612" spans="1:11" x14ac:dyDescent="0.2">
      <c r="A612" s="320" t="s">
        <v>1445</v>
      </c>
      <c r="B612" s="320" t="s">
        <v>1</v>
      </c>
      <c r="C612" s="320" t="s">
        <v>1446</v>
      </c>
      <c r="D612" s="320" t="s">
        <v>1447</v>
      </c>
      <c r="E612" s="325">
        <v>40779</v>
      </c>
      <c r="F612" s="326">
        <v>40756</v>
      </c>
      <c r="G612" s="320">
        <v>11</v>
      </c>
      <c r="H612" s="320">
        <v>67708</v>
      </c>
      <c r="I612" s="323">
        <v>30.67</v>
      </c>
      <c r="J612" s="323">
        <v>19.16</v>
      </c>
      <c r="K612" s="323">
        <v>11.51</v>
      </c>
    </row>
    <row r="613" spans="1:11" x14ac:dyDescent="0.2">
      <c r="A613" s="320" t="s">
        <v>1445</v>
      </c>
      <c r="B613" s="320" t="s">
        <v>1</v>
      </c>
      <c r="C613" s="320" t="s">
        <v>1446</v>
      </c>
      <c r="D613" s="320" t="s">
        <v>1447</v>
      </c>
      <c r="E613" s="325">
        <v>40780</v>
      </c>
      <c r="F613" s="326">
        <v>40756</v>
      </c>
      <c r="G613" s="320">
        <v>11</v>
      </c>
      <c r="H613" s="320">
        <v>67935</v>
      </c>
      <c r="I613" s="323">
        <v>30.14</v>
      </c>
      <c r="J613" s="323">
        <v>19.34</v>
      </c>
      <c r="K613" s="323">
        <v>10.8</v>
      </c>
    </row>
    <row r="614" spans="1:11" x14ac:dyDescent="0.2">
      <c r="A614" s="320" t="s">
        <v>1445</v>
      </c>
      <c r="B614" s="320" t="s">
        <v>1</v>
      </c>
      <c r="C614" s="320" t="s">
        <v>1446</v>
      </c>
      <c r="D614" s="320" t="s">
        <v>1447</v>
      </c>
      <c r="E614" s="325">
        <v>40781</v>
      </c>
      <c r="F614" s="326">
        <v>40756</v>
      </c>
      <c r="G614" s="320">
        <v>11</v>
      </c>
      <c r="H614" s="320">
        <v>68177</v>
      </c>
      <c r="I614" s="323">
        <v>26.45</v>
      </c>
      <c r="J614" s="323">
        <v>19.14</v>
      </c>
      <c r="K614" s="323">
        <v>7.31</v>
      </c>
    </row>
    <row r="615" spans="1:11" x14ac:dyDescent="0.2">
      <c r="A615" s="320" t="s">
        <v>1445</v>
      </c>
      <c r="B615" s="320" t="s">
        <v>1</v>
      </c>
      <c r="C615" s="320" t="s">
        <v>1446</v>
      </c>
      <c r="D615" s="320" t="s">
        <v>1447</v>
      </c>
      <c r="E615" s="325">
        <v>40784</v>
      </c>
      <c r="F615" s="326">
        <v>40756</v>
      </c>
      <c r="G615" s="320">
        <v>11</v>
      </c>
      <c r="H615" s="320">
        <v>68595</v>
      </c>
      <c r="I615" s="323">
        <v>31.18</v>
      </c>
      <c r="J615" s="323">
        <v>19.27</v>
      </c>
      <c r="K615" s="323">
        <v>11.91</v>
      </c>
    </row>
    <row r="616" spans="1:11" x14ac:dyDescent="0.2">
      <c r="A616" s="320" t="s">
        <v>1448</v>
      </c>
      <c r="B616" s="320" t="s">
        <v>1</v>
      </c>
      <c r="C616" s="320" t="s">
        <v>1446</v>
      </c>
      <c r="D616" s="320" t="s">
        <v>1447</v>
      </c>
      <c r="E616" s="325">
        <v>40785</v>
      </c>
      <c r="F616" s="326">
        <v>40756</v>
      </c>
      <c r="G616" s="320">
        <v>11</v>
      </c>
      <c r="H616" s="320">
        <v>68837</v>
      </c>
      <c r="I616" s="323">
        <v>15.66</v>
      </c>
      <c r="J616" s="323">
        <v>12.02</v>
      </c>
      <c r="K616" s="323">
        <v>3.64</v>
      </c>
    </row>
    <row r="617" spans="1:11" x14ac:dyDescent="0.2">
      <c r="A617" s="320" t="s">
        <v>1445</v>
      </c>
      <c r="B617" s="320" t="s">
        <v>1</v>
      </c>
      <c r="C617" s="320" t="s">
        <v>1446</v>
      </c>
      <c r="D617" s="320" t="s">
        <v>1447</v>
      </c>
      <c r="E617" s="325">
        <v>40785</v>
      </c>
      <c r="F617" s="326">
        <v>40756</v>
      </c>
      <c r="G617" s="320">
        <v>11</v>
      </c>
      <c r="H617" s="320">
        <v>68807</v>
      </c>
      <c r="I617" s="323">
        <v>30.26</v>
      </c>
      <c r="J617" s="323">
        <v>19.22</v>
      </c>
      <c r="K617" s="323">
        <v>11.04</v>
      </c>
    </row>
    <row r="618" spans="1:11" x14ac:dyDescent="0.2">
      <c r="A618" s="320" t="s">
        <v>1445</v>
      </c>
      <c r="B618" s="320" t="s">
        <v>1</v>
      </c>
      <c r="C618" s="320" t="s">
        <v>1446</v>
      </c>
      <c r="D618" s="320" t="s">
        <v>1447</v>
      </c>
      <c r="E618" s="325">
        <v>40786</v>
      </c>
      <c r="F618" s="326">
        <v>40756</v>
      </c>
      <c r="G618" s="320">
        <v>11</v>
      </c>
      <c r="H618" s="320">
        <v>69002</v>
      </c>
      <c r="I618" s="323">
        <v>29.5</v>
      </c>
      <c r="J618" s="323">
        <v>19.21</v>
      </c>
      <c r="K618" s="323">
        <v>10.29</v>
      </c>
    </row>
    <row r="619" spans="1:11" x14ac:dyDescent="0.2">
      <c r="A619" s="320" t="s">
        <v>1445</v>
      </c>
      <c r="B619" s="320" t="s">
        <v>1</v>
      </c>
      <c r="C619" s="320" t="s">
        <v>1446</v>
      </c>
      <c r="D619" s="320" t="s">
        <v>1447</v>
      </c>
      <c r="E619" s="325">
        <v>40787</v>
      </c>
      <c r="F619" s="326">
        <v>40787</v>
      </c>
      <c r="G619" s="320">
        <v>11</v>
      </c>
      <c r="H619" s="320">
        <v>69195</v>
      </c>
      <c r="I619" s="323">
        <v>29.18</v>
      </c>
      <c r="J619" s="323">
        <v>19.309999999999999</v>
      </c>
      <c r="K619" s="323">
        <v>9.8699999999999992</v>
      </c>
    </row>
    <row r="620" spans="1:11" x14ac:dyDescent="0.2">
      <c r="A620" s="320" t="s">
        <v>1445</v>
      </c>
      <c r="B620" s="320" t="s">
        <v>1</v>
      </c>
      <c r="C620" s="320" t="s">
        <v>1446</v>
      </c>
      <c r="D620" s="320" t="s">
        <v>1447</v>
      </c>
      <c r="E620" s="325">
        <v>40788</v>
      </c>
      <c r="F620" s="326">
        <v>40787</v>
      </c>
      <c r="G620" s="320">
        <v>11</v>
      </c>
      <c r="H620" s="320">
        <v>69470</v>
      </c>
      <c r="I620" s="323">
        <v>28.39</v>
      </c>
      <c r="J620" s="323">
        <v>19.329999999999998</v>
      </c>
      <c r="K620" s="323">
        <v>9.06</v>
      </c>
    </row>
    <row r="621" spans="1:11" x14ac:dyDescent="0.2">
      <c r="A621" s="320" t="s">
        <v>1448</v>
      </c>
      <c r="B621" s="320" t="s">
        <v>1</v>
      </c>
      <c r="C621" s="320" t="s">
        <v>1446</v>
      </c>
      <c r="D621" s="320" t="s">
        <v>1447</v>
      </c>
      <c r="E621" s="325">
        <v>40792</v>
      </c>
      <c r="F621" s="326">
        <v>40787</v>
      </c>
      <c r="G621" s="320">
        <v>11</v>
      </c>
      <c r="H621" s="320">
        <v>69958</v>
      </c>
      <c r="I621" s="323">
        <v>15.72</v>
      </c>
      <c r="J621" s="323">
        <v>12.07</v>
      </c>
      <c r="K621" s="323">
        <v>3.65</v>
      </c>
    </row>
    <row r="622" spans="1:11" x14ac:dyDescent="0.2">
      <c r="A622" s="320" t="s">
        <v>1445</v>
      </c>
      <c r="B622" s="320" t="s">
        <v>1</v>
      </c>
      <c r="C622" s="320" t="s">
        <v>1446</v>
      </c>
      <c r="D622" s="320" t="s">
        <v>1447</v>
      </c>
      <c r="E622" s="325">
        <v>40792</v>
      </c>
      <c r="F622" s="326">
        <v>40787</v>
      </c>
      <c r="G622" s="320">
        <v>11</v>
      </c>
      <c r="H622" s="320">
        <v>69927</v>
      </c>
      <c r="I622" s="323">
        <v>38.020000000000003</v>
      </c>
      <c r="J622" s="323">
        <v>20.13</v>
      </c>
      <c r="K622" s="323">
        <v>17.89</v>
      </c>
    </row>
    <row r="623" spans="1:11" x14ac:dyDescent="0.2">
      <c r="A623" s="320" t="s">
        <v>1445</v>
      </c>
      <c r="B623" s="320" t="s">
        <v>1</v>
      </c>
      <c r="C623" s="320" t="s">
        <v>1446</v>
      </c>
      <c r="D623" s="320" t="s">
        <v>1447</v>
      </c>
      <c r="E623" s="325">
        <v>40792</v>
      </c>
      <c r="F623" s="326">
        <v>40787</v>
      </c>
      <c r="G623" s="320">
        <v>11</v>
      </c>
      <c r="H623" s="320">
        <v>70030</v>
      </c>
      <c r="I623" s="323">
        <v>26.85</v>
      </c>
      <c r="J623" s="323">
        <v>19.489999999999998</v>
      </c>
      <c r="K623" s="323">
        <v>7.36</v>
      </c>
    </row>
    <row r="624" spans="1:11" x14ac:dyDescent="0.2">
      <c r="A624" s="320" t="s">
        <v>1445</v>
      </c>
      <c r="B624" s="320" t="s">
        <v>1</v>
      </c>
      <c r="C624" s="320" t="s">
        <v>1446</v>
      </c>
      <c r="D624" s="320" t="s">
        <v>1447</v>
      </c>
      <c r="E624" s="325">
        <v>40793</v>
      </c>
      <c r="F624" s="326">
        <v>40787</v>
      </c>
      <c r="G624" s="320">
        <v>11</v>
      </c>
      <c r="H624" s="320">
        <v>70163</v>
      </c>
      <c r="I624" s="323">
        <v>34.39</v>
      </c>
      <c r="J624" s="323">
        <v>19.8</v>
      </c>
      <c r="K624" s="323">
        <v>14.59</v>
      </c>
    </row>
    <row r="625" spans="1:11" x14ac:dyDescent="0.2">
      <c r="A625" s="320" t="s">
        <v>1445</v>
      </c>
      <c r="B625" s="320" t="s">
        <v>1</v>
      </c>
      <c r="C625" s="320" t="s">
        <v>1446</v>
      </c>
      <c r="D625" s="320" t="s">
        <v>1447</v>
      </c>
      <c r="E625" s="325">
        <v>40794</v>
      </c>
      <c r="F625" s="326">
        <v>40787</v>
      </c>
      <c r="G625" s="320">
        <v>11</v>
      </c>
      <c r="H625" s="320">
        <v>70428</v>
      </c>
      <c r="I625" s="323">
        <v>29.7</v>
      </c>
      <c r="J625" s="323">
        <v>19.489999999999998</v>
      </c>
      <c r="K625" s="323">
        <v>10.210000000000001</v>
      </c>
    </row>
    <row r="626" spans="1:11" x14ac:dyDescent="0.2">
      <c r="A626" s="320" t="s">
        <v>1445</v>
      </c>
      <c r="B626" s="320" t="s">
        <v>1</v>
      </c>
      <c r="C626" s="320" t="s">
        <v>1446</v>
      </c>
      <c r="D626" s="320" t="s">
        <v>1447</v>
      </c>
      <c r="E626" s="325">
        <v>40795</v>
      </c>
      <c r="F626" s="326">
        <v>40787</v>
      </c>
      <c r="G626" s="320">
        <v>11</v>
      </c>
      <c r="H626" s="320">
        <v>70612</v>
      </c>
      <c r="I626" s="323">
        <v>26.45</v>
      </c>
      <c r="J626" s="323">
        <v>19.38</v>
      </c>
      <c r="K626" s="323">
        <v>7.07</v>
      </c>
    </row>
    <row r="627" spans="1:11" x14ac:dyDescent="0.2">
      <c r="A627" s="320" t="s">
        <v>1445</v>
      </c>
      <c r="B627" s="320" t="s">
        <v>1</v>
      </c>
      <c r="C627" s="320" t="s">
        <v>1446</v>
      </c>
      <c r="D627" s="320" t="s">
        <v>1447</v>
      </c>
      <c r="E627" s="325">
        <v>40798</v>
      </c>
      <c r="F627" s="326">
        <v>40787</v>
      </c>
      <c r="G627" s="320">
        <v>11</v>
      </c>
      <c r="H627" s="320">
        <v>71046</v>
      </c>
      <c r="I627" s="323">
        <v>31.1</v>
      </c>
      <c r="J627" s="323">
        <v>19.329999999999998</v>
      </c>
      <c r="K627" s="323">
        <v>11.77</v>
      </c>
    </row>
    <row r="628" spans="1:11" x14ac:dyDescent="0.2">
      <c r="A628" s="320" t="s">
        <v>1448</v>
      </c>
      <c r="B628" s="320" t="s">
        <v>1</v>
      </c>
      <c r="C628" s="320" t="s">
        <v>1446</v>
      </c>
      <c r="D628" s="320" t="s">
        <v>1447</v>
      </c>
      <c r="E628" s="325">
        <v>40799</v>
      </c>
      <c r="F628" s="326">
        <v>40787</v>
      </c>
      <c r="G628" s="320">
        <v>11</v>
      </c>
      <c r="H628" s="320">
        <v>71274</v>
      </c>
      <c r="I628" s="323">
        <v>16.239999999999998</v>
      </c>
      <c r="J628" s="323">
        <v>12.09</v>
      </c>
      <c r="K628" s="323">
        <v>4.1500000000000004</v>
      </c>
    </row>
    <row r="629" spans="1:11" x14ac:dyDescent="0.2">
      <c r="A629" s="320" t="s">
        <v>1445</v>
      </c>
      <c r="B629" s="320" t="s">
        <v>1</v>
      </c>
      <c r="C629" s="320" t="s">
        <v>1446</v>
      </c>
      <c r="D629" s="320" t="s">
        <v>1447</v>
      </c>
      <c r="E629" s="325">
        <v>40799</v>
      </c>
      <c r="F629" s="326">
        <v>40787</v>
      </c>
      <c r="G629" s="320">
        <v>11</v>
      </c>
      <c r="H629" s="320">
        <v>71247</v>
      </c>
      <c r="I629" s="323">
        <v>30.74</v>
      </c>
      <c r="J629" s="323">
        <v>19.13</v>
      </c>
      <c r="K629" s="323">
        <v>11.61</v>
      </c>
    </row>
    <row r="630" spans="1:11" x14ac:dyDescent="0.2">
      <c r="A630" s="320" t="s">
        <v>1445</v>
      </c>
      <c r="B630" s="320" t="s">
        <v>1</v>
      </c>
      <c r="C630" s="320" t="s">
        <v>1446</v>
      </c>
      <c r="D630" s="320" t="s">
        <v>1447</v>
      </c>
      <c r="E630" s="325">
        <v>40800</v>
      </c>
      <c r="F630" s="326">
        <v>40787</v>
      </c>
      <c r="G630" s="320">
        <v>11</v>
      </c>
      <c r="H630" s="320">
        <v>71455</v>
      </c>
      <c r="I630" s="323">
        <v>30.93</v>
      </c>
      <c r="J630" s="323">
        <v>19.170000000000002</v>
      </c>
      <c r="K630" s="323">
        <v>11.76</v>
      </c>
    </row>
    <row r="631" spans="1:11" x14ac:dyDescent="0.2">
      <c r="A631" s="320" t="s">
        <v>1445</v>
      </c>
      <c r="B631" s="320" t="s">
        <v>1</v>
      </c>
      <c r="C631" s="320" t="s">
        <v>1446</v>
      </c>
      <c r="D631" s="320" t="s">
        <v>1447</v>
      </c>
      <c r="E631" s="325">
        <v>40801</v>
      </c>
      <c r="F631" s="326">
        <v>40787</v>
      </c>
      <c r="G631" s="320">
        <v>11</v>
      </c>
      <c r="H631" s="320">
        <v>71646</v>
      </c>
      <c r="I631" s="323">
        <v>28</v>
      </c>
      <c r="J631" s="323">
        <v>19.3</v>
      </c>
      <c r="K631" s="323">
        <v>8.6999999999999993</v>
      </c>
    </row>
    <row r="632" spans="1:11" x14ac:dyDescent="0.2">
      <c r="A632" s="320" t="s">
        <v>1445</v>
      </c>
      <c r="B632" s="320" t="s">
        <v>1</v>
      </c>
      <c r="C632" s="320" t="s">
        <v>1446</v>
      </c>
      <c r="D632" s="320" t="s">
        <v>1447</v>
      </c>
      <c r="E632" s="325">
        <v>40802</v>
      </c>
      <c r="F632" s="326">
        <v>40787</v>
      </c>
      <c r="G632" s="320">
        <v>11</v>
      </c>
      <c r="H632" s="320">
        <v>71866</v>
      </c>
      <c r="I632" s="323">
        <v>26.02</v>
      </c>
      <c r="J632" s="323">
        <v>19.149999999999999</v>
      </c>
      <c r="K632" s="323">
        <v>6.87</v>
      </c>
    </row>
    <row r="633" spans="1:11" hidden="1" x14ac:dyDescent="0.2">
      <c r="A633" s="320"/>
      <c r="B633" s="320" t="s">
        <v>1</v>
      </c>
      <c r="C633" s="320" t="s">
        <v>1446</v>
      </c>
      <c r="D633" s="320" t="s">
        <v>1449</v>
      </c>
      <c r="E633" s="325">
        <v>40805</v>
      </c>
      <c r="F633" s="326">
        <v>40787</v>
      </c>
      <c r="G633" s="320">
        <v>11</v>
      </c>
      <c r="H633" s="320">
        <v>72392</v>
      </c>
      <c r="I633" s="323">
        <v>0</v>
      </c>
      <c r="J633" s="323">
        <v>0</v>
      </c>
      <c r="K633" s="323">
        <v>0</v>
      </c>
    </row>
    <row r="634" spans="1:11" x14ac:dyDescent="0.2">
      <c r="A634" s="320" t="s">
        <v>1445</v>
      </c>
      <c r="B634" s="320" t="s">
        <v>1</v>
      </c>
      <c r="C634" s="320" t="s">
        <v>1446</v>
      </c>
      <c r="D634" s="320" t="s">
        <v>1447</v>
      </c>
      <c r="E634" s="325">
        <v>40805</v>
      </c>
      <c r="F634" s="326">
        <v>40787</v>
      </c>
      <c r="G634" s="320">
        <v>11</v>
      </c>
      <c r="H634" s="320">
        <v>72281</v>
      </c>
      <c r="I634" s="323">
        <v>30.5</v>
      </c>
      <c r="J634" s="323">
        <v>19.25</v>
      </c>
      <c r="K634" s="323">
        <v>11.25</v>
      </c>
    </row>
    <row r="635" spans="1:11" x14ac:dyDescent="0.2">
      <c r="A635" s="320" t="s">
        <v>1448</v>
      </c>
      <c r="B635" s="320" t="s">
        <v>1</v>
      </c>
      <c r="C635" s="320" t="s">
        <v>1446</v>
      </c>
      <c r="D635" s="320" t="s">
        <v>1447</v>
      </c>
      <c r="E635" s="325">
        <v>40806</v>
      </c>
      <c r="F635" s="326">
        <v>40787</v>
      </c>
      <c r="G635" s="320">
        <v>11</v>
      </c>
      <c r="H635" s="320">
        <v>72525</v>
      </c>
      <c r="I635" s="323">
        <v>15.14</v>
      </c>
      <c r="J635" s="323">
        <v>12.16</v>
      </c>
      <c r="K635" s="323">
        <v>2.98</v>
      </c>
    </row>
    <row r="636" spans="1:11" x14ac:dyDescent="0.2">
      <c r="A636" s="320" t="s">
        <v>1445</v>
      </c>
      <c r="B636" s="320" t="s">
        <v>1</v>
      </c>
      <c r="C636" s="320" t="s">
        <v>1446</v>
      </c>
      <c r="D636" s="320" t="s">
        <v>1447</v>
      </c>
      <c r="E636" s="325">
        <v>40806</v>
      </c>
      <c r="F636" s="326">
        <v>40787</v>
      </c>
      <c r="G636" s="320">
        <v>11</v>
      </c>
      <c r="H636" s="320">
        <v>72501</v>
      </c>
      <c r="I636" s="323">
        <v>30.32</v>
      </c>
      <c r="J636" s="323">
        <v>19.23</v>
      </c>
      <c r="K636" s="323">
        <v>11.09</v>
      </c>
    </row>
    <row r="637" spans="1:11" x14ac:dyDescent="0.2">
      <c r="A637" s="320" t="s">
        <v>1445</v>
      </c>
      <c r="B637" s="320" t="s">
        <v>1</v>
      </c>
      <c r="C637" s="320" t="s">
        <v>1446</v>
      </c>
      <c r="D637" s="320" t="s">
        <v>1447</v>
      </c>
      <c r="E637" s="325">
        <v>40807</v>
      </c>
      <c r="F637" s="326">
        <v>40787</v>
      </c>
      <c r="G637" s="320">
        <v>11</v>
      </c>
      <c r="H637" s="320">
        <v>72679</v>
      </c>
      <c r="I637" s="323">
        <v>30.89</v>
      </c>
      <c r="J637" s="323">
        <v>19.309999999999999</v>
      </c>
      <c r="K637" s="323">
        <v>11.58</v>
      </c>
    </row>
    <row r="638" spans="1:11" x14ac:dyDescent="0.2">
      <c r="A638" s="320" t="s">
        <v>1445</v>
      </c>
      <c r="B638" s="320" t="s">
        <v>1</v>
      </c>
      <c r="C638" s="320" t="s">
        <v>1446</v>
      </c>
      <c r="D638" s="320" t="s">
        <v>1447</v>
      </c>
      <c r="E638" s="325">
        <v>40808</v>
      </c>
      <c r="F638" s="326">
        <v>40787</v>
      </c>
      <c r="G638" s="320">
        <v>11</v>
      </c>
      <c r="H638" s="320">
        <v>72847</v>
      </c>
      <c r="I638" s="323">
        <v>29.82</v>
      </c>
      <c r="J638" s="323">
        <v>19.32</v>
      </c>
      <c r="K638" s="323">
        <v>10.5</v>
      </c>
    </row>
    <row r="639" spans="1:11" x14ac:dyDescent="0.2">
      <c r="A639" s="320" t="s">
        <v>1445</v>
      </c>
      <c r="B639" s="320" t="s">
        <v>1</v>
      </c>
      <c r="C639" s="320" t="s">
        <v>1446</v>
      </c>
      <c r="D639" s="320" t="s">
        <v>1447</v>
      </c>
      <c r="E639" s="325">
        <v>40809</v>
      </c>
      <c r="F639" s="326">
        <v>40787</v>
      </c>
      <c r="G639" s="320">
        <v>11</v>
      </c>
      <c r="H639" s="320">
        <v>73073</v>
      </c>
      <c r="I639" s="323">
        <v>27.32</v>
      </c>
      <c r="J639" s="323">
        <v>19.18</v>
      </c>
      <c r="K639" s="323">
        <v>8.14</v>
      </c>
    </row>
    <row r="640" spans="1:11" x14ac:dyDescent="0.2">
      <c r="A640" s="320" t="s">
        <v>1445</v>
      </c>
      <c r="B640" s="320" t="s">
        <v>1</v>
      </c>
      <c r="C640" s="320" t="s">
        <v>1446</v>
      </c>
      <c r="D640" s="320" t="s">
        <v>1447</v>
      </c>
      <c r="E640" s="325">
        <v>40812</v>
      </c>
      <c r="F640" s="326">
        <v>40787</v>
      </c>
      <c r="G640" s="320">
        <v>11</v>
      </c>
      <c r="H640" s="320">
        <v>73494</v>
      </c>
      <c r="I640" s="323">
        <v>32.1</v>
      </c>
      <c r="J640" s="323">
        <v>19.29</v>
      </c>
      <c r="K640" s="323">
        <v>12.81</v>
      </c>
    </row>
    <row r="641" spans="1:11" x14ac:dyDescent="0.2">
      <c r="A641" s="320" t="s">
        <v>1448</v>
      </c>
      <c r="B641" s="320" t="s">
        <v>1</v>
      </c>
      <c r="C641" s="320" t="s">
        <v>1446</v>
      </c>
      <c r="D641" s="320" t="s">
        <v>1447</v>
      </c>
      <c r="E641" s="325">
        <v>40813</v>
      </c>
      <c r="F641" s="326">
        <v>40787</v>
      </c>
      <c r="G641" s="320">
        <v>11</v>
      </c>
      <c r="H641" s="320">
        <v>73723</v>
      </c>
      <c r="I641" s="323">
        <v>15.56</v>
      </c>
      <c r="J641" s="323">
        <v>12.09</v>
      </c>
      <c r="K641" s="323">
        <v>3.47</v>
      </c>
    </row>
    <row r="642" spans="1:11" x14ac:dyDescent="0.2">
      <c r="A642" s="320" t="s">
        <v>1445</v>
      </c>
      <c r="B642" s="320" t="s">
        <v>1</v>
      </c>
      <c r="C642" s="320" t="s">
        <v>1446</v>
      </c>
      <c r="D642" s="320" t="s">
        <v>1447</v>
      </c>
      <c r="E642" s="325">
        <v>40813</v>
      </c>
      <c r="F642" s="326">
        <v>40787</v>
      </c>
      <c r="G642" s="320">
        <v>11</v>
      </c>
      <c r="H642" s="320">
        <v>73693</v>
      </c>
      <c r="I642" s="323">
        <v>29.1</v>
      </c>
      <c r="J642" s="323">
        <v>19.350000000000001</v>
      </c>
      <c r="K642" s="323">
        <v>9.75</v>
      </c>
    </row>
    <row r="643" spans="1:11" x14ac:dyDescent="0.2">
      <c r="A643" s="320" t="s">
        <v>1445</v>
      </c>
      <c r="B643" s="320" t="s">
        <v>1</v>
      </c>
      <c r="C643" s="320" t="s">
        <v>1446</v>
      </c>
      <c r="D643" s="320" t="s">
        <v>1447</v>
      </c>
      <c r="E643" s="325">
        <v>40814</v>
      </c>
      <c r="F643" s="326">
        <v>40787</v>
      </c>
      <c r="G643" s="320">
        <v>11</v>
      </c>
      <c r="H643" s="320">
        <v>73870</v>
      </c>
      <c r="I643" s="323">
        <v>31.15</v>
      </c>
      <c r="J643" s="323">
        <v>19.23</v>
      </c>
      <c r="K643" s="323">
        <v>11.92</v>
      </c>
    </row>
    <row r="644" spans="1:11" x14ac:dyDescent="0.2">
      <c r="A644" s="320" t="s">
        <v>1445</v>
      </c>
      <c r="B644" s="320" t="s">
        <v>1</v>
      </c>
      <c r="C644" s="320" t="s">
        <v>1446</v>
      </c>
      <c r="D644" s="320" t="s">
        <v>1447</v>
      </c>
      <c r="E644" s="325">
        <v>40815</v>
      </c>
      <c r="F644" s="326">
        <v>40787</v>
      </c>
      <c r="G644" s="320">
        <v>11</v>
      </c>
      <c r="H644" s="320">
        <v>74055</v>
      </c>
      <c r="I644" s="323">
        <v>32.56</v>
      </c>
      <c r="J644" s="323">
        <v>19.39</v>
      </c>
      <c r="K644" s="323">
        <v>13.17</v>
      </c>
    </row>
    <row r="645" spans="1:11" x14ac:dyDescent="0.2">
      <c r="A645" s="320" t="s">
        <v>1445</v>
      </c>
      <c r="B645" s="320" t="s">
        <v>1</v>
      </c>
      <c r="C645" s="320" t="s">
        <v>1446</v>
      </c>
      <c r="D645" s="320" t="s">
        <v>1447</v>
      </c>
      <c r="E645" s="325">
        <v>40816</v>
      </c>
      <c r="F645" s="326">
        <v>40787</v>
      </c>
      <c r="G645" s="320">
        <v>11</v>
      </c>
      <c r="H645" s="320">
        <v>74316</v>
      </c>
      <c r="I645" s="323">
        <v>27.53</v>
      </c>
      <c r="J645" s="323">
        <v>19.14</v>
      </c>
      <c r="K645" s="323">
        <v>8.39</v>
      </c>
    </row>
    <row r="646" spans="1:11" x14ac:dyDescent="0.2">
      <c r="A646" s="320" t="s">
        <v>1445</v>
      </c>
      <c r="B646" s="320" t="s">
        <v>1</v>
      </c>
      <c r="C646" s="320" t="s">
        <v>1446</v>
      </c>
      <c r="D646" s="320" t="s">
        <v>1447</v>
      </c>
      <c r="E646" s="325">
        <v>40819</v>
      </c>
      <c r="F646" s="326">
        <v>40817</v>
      </c>
      <c r="G646" s="320">
        <v>11</v>
      </c>
      <c r="H646" s="320">
        <v>74690</v>
      </c>
      <c r="I646" s="323">
        <v>32.67</v>
      </c>
      <c r="J646" s="323">
        <v>19.27</v>
      </c>
      <c r="K646" s="323">
        <v>13.4</v>
      </c>
    </row>
    <row r="647" spans="1:11" x14ac:dyDescent="0.2">
      <c r="A647" s="320" t="s">
        <v>1448</v>
      </c>
      <c r="B647" s="320" t="s">
        <v>1</v>
      </c>
      <c r="C647" s="320" t="s">
        <v>1446</v>
      </c>
      <c r="D647" s="320" t="s">
        <v>1447</v>
      </c>
      <c r="E647" s="325">
        <v>40820</v>
      </c>
      <c r="F647" s="326">
        <v>40817</v>
      </c>
      <c r="G647" s="320">
        <v>11</v>
      </c>
      <c r="H647" s="320">
        <v>74903</v>
      </c>
      <c r="I647" s="323">
        <v>15.9</v>
      </c>
      <c r="J647" s="323">
        <v>12.08</v>
      </c>
      <c r="K647" s="323">
        <v>3.82</v>
      </c>
    </row>
    <row r="648" spans="1:11" x14ac:dyDescent="0.2">
      <c r="A648" s="320" t="s">
        <v>1445</v>
      </c>
      <c r="B648" s="320" t="s">
        <v>1</v>
      </c>
      <c r="C648" s="320" t="s">
        <v>1446</v>
      </c>
      <c r="D648" s="320" t="s">
        <v>1447</v>
      </c>
      <c r="E648" s="325">
        <v>40820</v>
      </c>
      <c r="F648" s="326">
        <v>40817</v>
      </c>
      <c r="G648" s="320">
        <v>11</v>
      </c>
      <c r="H648" s="320">
        <v>74883</v>
      </c>
      <c r="I648" s="323">
        <v>28.76</v>
      </c>
      <c r="J648" s="323">
        <v>19.22</v>
      </c>
      <c r="K648" s="323">
        <v>9.5399999999999991</v>
      </c>
    </row>
    <row r="649" spans="1:11" x14ac:dyDescent="0.2">
      <c r="A649" s="320" t="s">
        <v>1445</v>
      </c>
      <c r="B649" s="320" t="s">
        <v>1</v>
      </c>
      <c r="C649" s="320" t="s">
        <v>1446</v>
      </c>
      <c r="D649" s="320" t="s">
        <v>1447</v>
      </c>
      <c r="E649" s="325">
        <v>40821</v>
      </c>
      <c r="F649" s="326">
        <v>40817</v>
      </c>
      <c r="G649" s="320">
        <v>11</v>
      </c>
      <c r="H649" s="320">
        <v>75048</v>
      </c>
      <c r="I649" s="323">
        <v>28.39</v>
      </c>
      <c r="J649" s="323">
        <v>19.149999999999999</v>
      </c>
      <c r="K649" s="323">
        <v>9.24</v>
      </c>
    </row>
    <row r="650" spans="1:11" x14ac:dyDescent="0.2">
      <c r="A650" s="320" t="s">
        <v>1445</v>
      </c>
      <c r="B650" s="320" t="s">
        <v>1</v>
      </c>
      <c r="C650" s="320" t="s">
        <v>1446</v>
      </c>
      <c r="D650" s="320" t="s">
        <v>1447</v>
      </c>
      <c r="E650" s="325">
        <v>40822</v>
      </c>
      <c r="F650" s="326">
        <v>40817</v>
      </c>
      <c r="G650" s="320">
        <v>11</v>
      </c>
      <c r="H650" s="320">
        <v>75252</v>
      </c>
      <c r="I650" s="323">
        <v>29.04</v>
      </c>
      <c r="J650" s="323">
        <v>19.329999999999998</v>
      </c>
      <c r="K650" s="323">
        <v>9.7100000000000009</v>
      </c>
    </row>
    <row r="651" spans="1:11" x14ac:dyDescent="0.2">
      <c r="A651" s="320" t="s">
        <v>1445</v>
      </c>
      <c r="B651" s="320" t="s">
        <v>1</v>
      </c>
      <c r="C651" s="320" t="s">
        <v>1446</v>
      </c>
      <c r="D651" s="320" t="s">
        <v>1447</v>
      </c>
      <c r="E651" s="325">
        <v>40823</v>
      </c>
      <c r="F651" s="326">
        <v>40817</v>
      </c>
      <c r="G651" s="320">
        <v>11</v>
      </c>
      <c r="H651" s="320">
        <v>75486</v>
      </c>
      <c r="I651" s="323">
        <v>26</v>
      </c>
      <c r="J651" s="323">
        <v>19.170000000000002</v>
      </c>
      <c r="K651" s="323">
        <v>6.83</v>
      </c>
    </row>
    <row r="652" spans="1:11" x14ac:dyDescent="0.2">
      <c r="A652" s="320" t="s">
        <v>1445</v>
      </c>
      <c r="B652" s="320" t="s">
        <v>1</v>
      </c>
      <c r="C652" s="320" t="s">
        <v>1446</v>
      </c>
      <c r="D652" s="320" t="s">
        <v>1447</v>
      </c>
      <c r="E652" s="325">
        <v>40826</v>
      </c>
      <c r="F652" s="326">
        <v>40817</v>
      </c>
      <c r="G652" s="320">
        <v>11</v>
      </c>
      <c r="H652" s="320">
        <v>75902</v>
      </c>
      <c r="I652" s="323">
        <v>31.76</v>
      </c>
      <c r="J652" s="323">
        <v>19.28</v>
      </c>
      <c r="K652" s="323">
        <v>12.48</v>
      </c>
    </row>
    <row r="653" spans="1:11" x14ac:dyDescent="0.2">
      <c r="A653" s="320" t="s">
        <v>1448</v>
      </c>
      <c r="B653" s="320" t="s">
        <v>1</v>
      </c>
      <c r="C653" s="320" t="s">
        <v>1446</v>
      </c>
      <c r="D653" s="320" t="s">
        <v>1447</v>
      </c>
      <c r="E653" s="325">
        <v>40827</v>
      </c>
      <c r="F653" s="326">
        <v>40817</v>
      </c>
      <c r="G653" s="320">
        <v>11</v>
      </c>
      <c r="H653" s="320">
        <v>76119</v>
      </c>
      <c r="I653" s="323">
        <v>16.32</v>
      </c>
      <c r="J653" s="323">
        <v>12.12</v>
      </c>
      <c r="K653" s="323">
        <v>4.2</v>
      </c>
    </row>
    <row r="654" spans="1:11" x14ac:dyDescent="0.2">
      <c r="A654" s="320" t="s">
        <v>1445</v>
      </c>
      <c r="B654" s="320" t="s">
        <v>1</v>
      </c>
      <c r="C654" s="320" t="s">
        <v>1446</v>
      </c>
      <c r="D654" s="320" t="s">
        <v>1447</v>
      </c>
      <c r="E654" s="325">
        <v>40827</v>
      </c>
      <c r="F654" s="326">
        <v>40817</v>
      </c>
      <c r="G654" s="320">
        <v>11</v>
      </c>
      <c r="H654" s="320">
        <v>76088</v>
      </c>
      <c r="I654" s="323">
        <v>30.41</v>
      </c>
      <c r="J654" s="323">
        <v>19.27</v>
      </c>
      <c r="K654" s="323">
        <v>11.14</v>
      </c>
    </row>
    <row r="655" spans="1:11" x14ac:dyDescent="0.2">
      <c r="A655" s="320" t="s">
        <v>1445</v>
      </c>
      <c r="B655" s="320" t="s">
        <v>1</v>
      </c>
      <c r="C655" s="320" t="s">
        <v>1446</v>
      </c>
      <c r="D655" s="320" t="s">
        <v>1447</v>
      </c>
      <c r="E655" s="325">
        <v>40828</v>
      </c>
      <c r="F655" s="326">
        <v>40817</v>
      </c>
      <c r="G655" s="320">
        <v>11</v>
      </c>
      <c r="H655" s="320">
        <v>76259</v>
      </c>
      <c r="I655" s="323">
        <v>31.28</v>
      </c>
      <c r="J655" s="323">
        <v>19.23</v>
      </c>
      <c r="K655" s="323">
        <v>12.05</v>
      </c>
    </row>
    <row r="656" spans="1:11" x14ac:dyDescent="0.2">
      <c r="A656" s="320" t="s">
        <v>1445</v>
      </c>
      <c r="B656" s="320" t="s">
        <v>1</v>
      </c>
      <c r="C656" s="320" t="s">
        <v>1446</v>
      </c>
      <c r="D656" s="320" t="s">
        <v>1447</v>
      </c>
      <c r="E656" s="325">
        <v>40829</v>
      </c>
      <c r="F656" s="326">
        <v>40817</v>
      </c>
      <c r="G656" s="320">
        <v>11</v>
      </c>
      <c r="H656" s="320">
        <v>76453</v>
      </c>
      <c r="I656" s="323">
        <v>29.94</v>
      </c>
      <c r="J656" s="323">
        <v>19.34</v>
      </c>
      <c r="K656" s="323">
        <v>10.6</v>
      </c>
    </row>
    <row r="657" spans="1:11" x14ac:dyDescent="0.2">
      <c r="A657" s="320" t="s">
        <v>1445</v>
      </c>
      <c r="B657" s="320" t="s">
        <v>1</v>
      </c>
      <c r="C657" s="320" t="s">
        <v>1446</v>
      </c>
      <c r="D657" s="320" t="s">
        <v>1447</v>
      </c>
      <c r="E657" s="325">
        <v>40830</v>
      </c>
      <c r="F657" s="326">
        <v>40817</v>
      </c>
      <c r="G657" s="320">
        <v>11</v>
      </c>
      <c r="H657" s="320">
        <v>76654</v>
      </c>
      <c r="I657" s="323">
        <v>27.22</v>
      </c>
      <c r="J657" s="323">
        <v>19.170000000000002</v>
      </c>
      <c r="K657" s="323">
        <v>8.0500000000000007</v>
      </c>
    </row>
    <row r="658" spans="1:11" hidden="1" x14ac:dyDescent="0.2">
      <c r="A658" s="320"/>
      <c r="B658" s="320" t="s">
        <v>1</v>
      </c>
      <c r="C658" s="320" t="s">
        <v>1446</v>
      </c>
      <c r="D658" s="320" t="s">
        <v>1449</v>
      </c>
      <c r="E658" s="325">
        <v>40833</v>
      </c>
      <c r="F658" s="326">
        <v>40817</v>
      </c>
      <c r="G658" s="320">
        <v>11</v>
      </c>
      <c r="H658" s="320">
        <v>77099</v>
      </c>
      <c r="I658" s="323">
        <v>0</v>
      </c>
      <c r="J658" s="323">
        <v>0</v>
      </c>
      <c r="K658" s="323">
        <v>0</v>
      </c>
    </row>
    <row r="659" spans="1:11" x14ac:dyDescent="0.2">
      <c r="A659" s="320" t="s">
        <v>1445</v>
      </c>
      <c r="B659" s="320" t="s">
        <v>1</v>
      </c>
      <c r="C659" s="320" t="s">
        <v>1446</v>
      </c>
      <c r="D659" s="320" t="s">
        <v>1447</v>
      </c>
      <c r="E659" s="325">
        <v>40833</v>
      </c>
      <c r="F659" s="326">
        <v>40817</v>
      </c>
      <c r="G659" s="320">
        <v>11</v>
      </c>
      <c r="H659" s="320">
        <v>77070</v>
      </c>
      <c r="I659" s="323">
        <v>31.54</v>
      </c>
      <c r="J659" s="323">
        <v>19.25</v>
      </c>
      <c r="K659" s="323">
        <v>12.29</v>
      </c>
    </row>
    <row r="660" spans="1:11" x14ac:dyDescent="0.2">
      <c r="A660" s="320" t="s">
        <v>1448</v>
      </c>
      <c r="B660" s="320" t="s">
        <v>1</v>
      </c>
      <c r="C660" s="320" t="s">
        <v>1446</v>
      </c>
      <c r="D660" s="320" t="s">
        <v>1447</v>
      </c>
      <c r="E660" s="325">
        <v>40834</v>
      </c>
      <c r="F660" s="326">
        <v>40817</v>
      </c>
      <c r="G660" s="320">
        <v>11</v>
      </c>
      <c r="H660" s="320">
        <v>77302</v>
      </c>
      <c r="I660" s="323">
        <v>15.93</v>
      </c>
      <c r="J660" s="323">
        <v>12.06</v>
      </c>
      <c r="K660" s="323">
        <v>3.87</v>
      </c>
    </row>
    <row r="661" spans="1:11" x14ac:dyDescent="0.2">
      <c r="A661" s="320" t="s">
        <v>1445</v>
      </c>
      <c r="B661" s="320" t="s">
        <v>1</v>
      </c>
      <c r="C661" s="320" t="s">
        <v>1446</v>
      </c>
      <c r="D661" s="320" t="s">
        <v>1447</v>
      </c>
      <c r="E661" s="325">
        <v>40834</v>
      </c>
      <c r="F661" s="326">
        <v>40817</v>
      </c>
      <c r="G661" s="320">
        <v>11</v>
      </c>
      <c r="H661" s="320">
        <v>77271</v>
      </c>
      <c r="I661" s="323">
        <v>30.88</v>
      </c>
      <c r="J661" s="323">
        <v>19.25</v>
      </c>
      <c r="K661" s="323">
        <v>11.63</v>
      </c>
    </row>
    <row r="662" spans="1:11" x14ac:dyDescent="0.2">
      <c r="A662" s="320" t="s">
        <v>1445</v>
      </c>
      <c r="B662" s="320" t="s">
        <v>1</v>
      </c>
      <c r="C662" s="320" t="s">
        <v>1446</v>
      </c>
      <c r="D662" s="320" t="s">
        <v>1447</v>
      </c>
      <c r="E662" s="325">
        <v>40835</v>
      </c>
      <c r="F662" s="326">
        <v>40817</v>
      </c>
      <c r="G662" s="320">
        <v>11</v>
      </c>
      <c r="H662" s="320">
        <v>77478</v>
      </c>
      <c r="I662" s="323">
        <v>28.64</v>
      </c>
      <c r="J662" s="323">
        <v>19.239999999999998</v>
      </c>
      <c r="K662" s="323">
        <v>9.4</v>
      </c>
    </row>
    <row r="663" spans="1:11" x14ac:dyDescent="0.2">
      <c r="A663" s="320" t="s">
        <v>1445</v>
      </c>
      <c r="B663" s="320" t="s">
        <v>1</v>
      </c>
      <c r="C663" s="320" t="s">
        <v>1446</v>
      </c>
      <c r="D663" s="320" t="s">
        <v>1447</v>
      </c>
      <c r="E663" s="325">
        <v>40836</v>
      </c>
      <c r="F663" s="326">
        <v>40817</v>
      </c>
      <c r="G663" s="320">
        <v>11</v>
      </c>
      <c r="H663" s="320">
        <v>77602</v>
      </c>
      <c r="I663" s="323">
        <v>29.8</v>
      </c>
      <c r="J663" s="323">
        <v>19.32</v>
      </c>
      <c r="K663" s="323">
        <v>10.48</v>
      </c>
    </row>
    <row r="664" spans="1:11" x14ac:dyDescent="0.2">
      <c r="A664" s="320" t="s">
        <v>1445</v>
      </c>
      <c r="B664" s="320" t="s">
        <v>1</v>
      </c>
      <c r="C664" s="320" t="s">
        <v>1446</v>
      </c>
      <c r="D664" s="320" t="s">
        <v>1447</v>
      </c>
      <c r="E664" s="325">
        <v>40837</v>
      </c>
      <c r="F664" s="326">
        <v>40817</v>
      </c>
      <c r="G664" s="320">
        <v>11</v>
      </c>
      <c r="H664" s="320">
        <v>77811</v>
      </c>
      <c r="I664" s="323">
        <v>28.27</v>
      </c>
      <c r="J664" s="323">
        <v>19.16</v>
      </c>
      <c r="K664" s="323">
        <v>9.11</v>
      </c>
    </row>
    <row r="665" spans="1:11" x14ac:dyDescent="0.2">
      <c r="A665" s="320" t="s">
        <v>1445</v>
      </c>
      <c r="B665" s="320" t="s">
        <v>1</v>
      </c>
      <c r="C665" s="320" t="s">
        <v>1446</v>
      </c>
      <c r="D665" s="320" t="s">
        <v>1447</v>
      </c>
      <c r="E665" s="325">
        <v>40840</v>
      </c>
      <c r="F665" s="326">
        <v>40817</v>
      </c>
      <c r="G665" s="320">
        <v>11</v>
      </c>
      <c r="H665" s="320">
        <v>78224</v>
      </c>
      <c r="I665" s="323">
        <v>31.99</v>
      </c>
      <c r="J665" s="323">
        <v>19.260000000000002</v>
      </c>
      <c r="K665" s="323">
        <v>12.73</v>
      </c>
    </row>
    <row r="666" spans="1:11" x14ac:dyDescent="0.2">
      <c r="A666" s="320" t="s">
        <v>1448</v>
      </c>
      <c r="B666" s="320" t="s">
        <v>1</v>
      </c>
      <c r="C666" s="320" t="s">
        <v>1446</v>
      </c>
      <c r="D666" s="320" t="s">
        <v>1447</v>
      </c>
      <c r="E666" s="325">
        <v>40841</v>
      </c>
      <c r="F666" s="326">
        <v>40817</v>
      </c>
      <c r="G666" s="320">
        <v>11</v>
      </c>
      <c r="H666" s="320">
        <v>78427</v>
      </c>
      <c r="I666" s="323">
        <v>15.57</v>
      </c>
      <c r="J666" s="323">
        <v>12.08</v>
      </c>
      <c r="K666" s="323">
        <v>3.49</v>
      </c>
    </row>
    <row r="667" spans="1:11" x14ac:dyDescent="0.2">
      <c r="A667" s="320" t="s">
        <v>1445</v>
      </c>
      <c r="B667" s="320" t="s">
        <v>1</v>
      </c>
      <c r="C667" s="320" t="s">
        <v>1446</v>
      </c>
      <c r="D667" s="320" t="s">
        <v>1447</v>
      </c>
      <c r="E667" s="325">
        <v>40841</v>
      </c>
      <c r="F667" s="326">
        <v>40817</v>
      </c>
      <c r="G667" s="320">
        <v>11</v>
      </c>
      <c r="H667" s="320">
        <v>78409</v>
      </c>
      <c r="I667" s="323">
        <v>32.57</v>
      </c>
      <c r="J667" s="323">
        <v>19.309999999999999</v>
      </c>
      <c r="K667" s="323">
        <v>13.26</v>
      </c>
    </row>
    <row r="668" spans="1:11" x14ac:dyDescent="0.2">
      <c r="A668" s="320" t="s">
        <v>1445</v>
      </c>
      <c r="B668" s="320" t="s">
        <v>1</v>
      </c>
      <c r="C668" s="320" t="s">
        <v>1446</v>
      </c>
      <c r="D668" s="320" t="s">
        <v>1447</v>
      </c>
      <c r="E668" s="325">
        <v>40842</v>
      </c>
      <c r="F668" s="326">
        <v>40817</v>
      </c>
      <c r="G668" s="320">
        <v>11</v>
      </c>
      <c r="H668" s="320">
        <v>78582</v>
      </c>
      <c r="I668" s="323">
        <v>28.88</v>
      </c>
      <c r="J668" s="323">
        <v>19.260000000000002</v>
      </c>
      <c r="K668" s="323">
        <v>9.6199999999999992</v>
      </c>
    </row>
    <row r="669" spans="1:11" x14ac:dyDescent="0.2">
      <c r="A669" s="320" t="s">
        <v>1445</v>
      </c>
      <c r="B669" s="320" t="s">
        <v>1</v>
      </c>
      <c r="C669" s="320" t="s">
        <v>1446</v>
      </c>
      <c r="D669" s="320" t="s">
        <v>1447</v>
      </c>
      <c r="E669" s="325">
        <v>40843</v>
      </c>
      <c r="F669" s="326">
        <v>40817</v>
      </c>
      <c r="G669" s="320">
        <v>11</v>
      </c>
      <c r="H669" s="320">
        <v>78775</v>
      </c>
      <c r="I669" s="323">
        <v>27.85</v>
      </c>
      <c r="J669" s="323">
        <v>19.23</v>
      </c>
      <c r="K669" s="323">
        <v>8.6199999999999992</v>
      </c>
    </row>
    <row r="670" spans="1:11" x14ac:dyDescent="0.2">
      <c r="A670" s="320" t="s">
        <v>1445</v>
      </c>
      <c r="B670" s="320" t="s">
        <v>1</v>
      </c>
      <c r="C670" s="320" t="s">
        <v>1446</v>
      </c>
      <c r="D670" s="320" t="s">
        <v>1447</v>
      </c>
      <c r="E670" s="325">
        <v>40844</v>
      </c>
      <c r="F670" s="326">
        <v>40817</v>
      </c>
      <c r="G670" s="320">
        <v>11</v>
      </c>
      <c r="H670" s="320">
        <v>79037</v>
      </c>
      <c r="I670" s="323">
        <v>28.26</v>
      </c>
      <c r="J670" s="323">
        <v>19.09</v>
      </c>
      <c r="K670" s="323">
        <v>9.17</v>
      </c>
    </row>
    <row r="671" spans="1:11" x14ac:dyDescent="0.2">
      <c r="A671" s="320" t="s">
        <v>1445</v>
      </c>
      <c r="B671" s="320" t="s">
        <v>1</v>
      </c>
      <c r="C671" s="320" t="s">
        <v>1446</v>
      </c>
      <c r="D671" s="320" t="s">
        <v>1447</v>
      </c>
      <c r="E671" s="325">
        <v>40847</v>
      </c>
      <c r="F671" s="326">
        <v>40817</v>
      </c>
      <c r="G671" s="320">
        <v>11</v>
      </c>
      <c r="H671" s="320">
        <v>79316</v>
      </c>
      <c r="I671" s="323">
        <v>32.76</v>
      </c>
      <c r="J671" s="323">
        <v>19.260000000000002</v>
      </c>
      <c r="K671" s="323">
        <v>13.5</v>
      </c>
    </row>
    <row r="672" spans="1:11" x14ac:dyDescent="0.2">
      <c r="A672" s="320" t="s">
        <v>1448</v>
      </c>
      <c r="B672" s="320" t="s">
        <v>1</v>
      </c>
      <c r="C672" s="320" t="s">
        <v>1446</v>
      </c>
      <c r="D672" s="320" t="s">
        <v>1447</v>
      </c>
      <c r="E672" s="325">
        <v>40848</v>
      </c>
      <c r="F672" s="326">
        <v>40848</v>
      </c>
      <c r="G672" s="320">
        <v>11</v>
      </c>
      <c r="H672" s="320">
        <v>79525</v>
      </c>
      <c r="I672" s="323">
        <v>15.52</v>
      </c>
      <c r="J672" s="323">
        <v>12.15</v>
      </c>
      <c r="K672" s="323">
        <v>3.37</v>
      </c>
    </row>
    <row r="673" spans="1:11" x14ac:dyDescent="0.2">
      <c r="A673" s="320" t="s">
        <v>1445</v>
      </c>
      <c r="B673" s="320" t="s">
        <v>1</v>
      </c>
      <c r="C673" s="320" t="s">
        <v>1446</v>
      </c>
      <c r="D673" s="320" t="s">
        <v>1447</v>
      </c>
      <c r="E673" s="325">
        <v>40848</v>
      </c>
      <c r="F673" s="326">
        <v>40848</v>
      </c>
      <c r="G673" s="320">
        <v>11</v>
      </c>
      <c r="H673" s="320">
        <v>79498</v>
      </c>
      <c r="I673" s="323">
        <v>31.08</v>
      </c>
      <c r="J673" s="323">
        <v>19.29</v>
      </c>
      <c r="K673" s="323">
        <v>11.79</v>
      </c>
    </row>
    <row r="674" spans="1:11" x14ac:dyDescent="0.2">
      <c r="A674" s="320" t="s">
        <v>1445</v>
      </c>
      <c r="B674" s="320" t="s">
        <v>1</v>
      </c>
      <c r="C674" s="320" t="s">
        <v>1446</v>
      </c>
      <c r="D674" s="320" t="s">
        <v>1447</v>
      </c>
      <c r="E674" s="325">
        <v>40849</v>
      </c>
      <c r="F674" s="326">
        <v>40848</v>
      </c>
      <c r="G674" s="320">
        <v>11</v>
      </c>
      <c r="H674" s="320">
        <v>79661</v>
      </c>
      <c r="I674" s="323">
        <v>27.2</v>
      </c>
      <c r="J674" s="323">
        <v>19.32</v>
      </c>
      <c r="K674" s="323">
        <v>7.88</v>
      </c>
    </row>
    <row r="675" spans="1:11" x14ac:dyDescent="0.2">
      <c r="A675" s="320" t="s">
        <v>1445</v>
      </c>
      <c r="B675" s="320" t="s">
        <v>1</v>
      </c>
      <c r="C675" s="320" t="s">
        <v>1446</v>
      </c>
      <c r="D675" s="320" t="s">
        <v>1447</v>
      </c>
      <c r="E675" s="325">
        <v>40850</v>
      </c>
      <c r="F675" s="326">
        <v>40848</v>
      </c>
      <c r="G675" s="320">
        <v>11</v>
      </c>
      <c r="H675" s="320">
        <v>79870</v>
      </c>
      <c r="I675" s="323">
        <v>28.67</v>
      </c>
      <c r="J675" s="323">
        <v>19.239999999999998</v>
      </c>
      <c r="K675" s="323">
        <v>9.43</v>
      </c>
    </row>
    <row r="676" spans="1:11" x14ac:dyDescent="0.2">
      <c r="A676" s="320" t="s">
        <v>1445</v>
      </c>
      <c r="B676" s="320" t="s">
        <v>1</v>
      </c>
      <c r="C676" s="320" t="s">
        <v>1446</v>
      </c>
      <c r="D676" s="320" t="s">
        <v>1447</v>
      </c>
      <c r="E676" s="325">
        <v>40851</v>
      </c>
      <c r="F676" s="326">
        <v>40848</v>
      </c>
      <c r="G676" s="320">
        <v>11</v>
      </c>
      <c r="H676" s="320">
        <v>80132</v>
      </c>
      <c r="I676" s="323">
        <v>27.01</v>
      </c>
      <c r="J676" s="323">
        <v>19.11</v>
      </c>
      <c r="K676" s="323">
        <v>7.9</v>
      </c>
    </row>
    <row r="677" spans="1:11" x14ac:dyDescent="0.2">
      <c r="A677" s="320" t="s">
        <v>1445</v>
      </c>
      <c r="B677" s="320" t="s">
        <v>1</v>
      </c>
      <c r="C677" s="320" t="s">
        <v>1446</v>
      </c>
      <c r="D677" s="320" t="s">
        <v>1447</v>
      </c>
      <c r="E677" s="325">
        <v>40854</v>
      </c>
      <c r="F677" s="326">
        <v>40848</v>
      </c>
      <c r="G677" s="320">
        <v>11</v>
      </c>
      <c r="H677" s="320">
        <v>80477</v>
      </c>
      <c r="I677" s="323">
        <v>33.840000000000003</v>
      </c>
      <c r="J677" s="323">
        <v>19.350000000000001</v>
      </c>
      <c r="K677" s="323">
        <v>14.49</v>
      </c>
    </row>
    <row r="678" spans="1:11" x14ac:dyDescent="0.2">
      <c r="A678" s="320" t="s">
        <v>1448</v>
      </c>
      <c r="B678" s="320" t="s">
        <v>1</v>
      </c>
      <c r="C678" s="320" t="s">
        <v>1446</v>
      </c>
      <c r="D678" s="320" t="s">
        <v>1447</v>
      </c>
      <c r="E678" s="325">
        <v>40855</v>
      </c>
      <c r="F678" s="326">
        <v>40848</v>
      </c>
      <c r="G678" s="320">
        <v>11</v>
      </c>
      <c r="H678" s="320">
        <v>80699</v>
      </c>
      <c r="I678" s="323">
        <v>15.77</v>
      </c>
      <c r="J678" s="323">
        <v>12.11</v>
      </c>
      <c r="K678" s="323">
        <v>3.66</v>
      </c>
    </row>
    <row r="679" spans="1:11" x14ac:dyDescent="0.2">
      <c r="A679" s="320" t="s">
        <v>1445</v>
      </c>
      <c r="B679" s="320" t="s">
        <v>1</v>
      </c>
      <c r="C679" s="320" t="s">
        <v>1446</v>
      </c>
      <c r="D679" s="320" t="s">
        <v>1447</v>
      </c>
      <c r="E679" s="325">
        <v>40855</v>
      </c>
      <c r="F679" s="326">
        <v>40848</v>
      </c>
      <c r="G679" s="320">
        <v>11</v>
      </c>
      <c r="H679" s="320">
        <v>80736</v>
      </c>
      <c r="I679" s="323">
        <v>29.9</v>
      </c>
      <c r="J679" s="323">
        <v>19.350000000000001</v>
      </c>
      <c r="K679" s="323">
        <v>10.55</v>
      </c>
    </row>
    <row r="680" spans="1:11" x14ac:dyDescent="0.2">
      <c r="A680" s="320" t="s">
        <v>1445</v>
      </c>
      <c r="B680" s="320" t="s">
        <v>1</v>
      </c>
      <c r="C680" s="320" t="s">
        <v>1446</v>
      </c>
      <c r="D680" s="320" t="s">
        <v>1447</v>
      </c>
      <c r="E680" s="325">
        <v>40856</v>
      </c>
      <c r="F680" s="326">
        <v>40848</v>
      </c>
      <c r="G680" s="320">
        <v>11</v>
      </c>
      <c r="H680" s="320">
        <v>80841</v>
      </c>
      <c r="I680" s="323">
        <v>29.55</v>
      </c>
      <c r="J680" s="323">
        <v>19.309999999999999</v>
      </c>
      <c r="K680" s="323">
        <v>10.24</v>
      </c>
    </row>
    <row r="681" spans="1:11" x14ac:dyDescent="0.2">
      <c r="A681" s="320" t="s">
        <v>1445</v>
      </c>
      <c r="B681" s="320" t="s">
        <v>1</v>
      </c>
      <c r="C681" s="320" t="s">
        <v>1446</v>
      </c>
      <c r="D681" s="320" t="s">
        <v>1447</v>
      </c>
      <c r="E681" s="325">
        <v>40857</v>
      </c>
      <c r="F681" s="326">
        <v>40848</v>
      </c>
      <c r="G681" s="320">
        <v>11</v>
      </c>
      <c r="H681" s="320">
        <v>80990</v>
      </c>
      <c r="I681" s="323">
        <v>31.15</v>
      </c>
      <c r="J681" s="323">
        <v>19.350000000000001</v>
      </c>
      <c r="K681" s="323">
        <v>11.8</v>
      </c>
    </row>
    <row r="682" spans="1:11" x14ac:dyDescent="0.2">
      <c r="A682" s="320" t="s">
        <v>1445</v>
      </c>
      <c r="B682" s="320" t="s">
        <v>1</v>
      </c>
      <c r="C682" s="320" t="s">
        <v>1446</v>
      </c>
      <c r="D682" s="320" t="s">
        <v>1447</v>
      </c>
      <c r="E682" s="325">
        <v>40858</v>
      </c>
      <c r="F682" s="326">
        <v>40848</v>
      </c>
      <c r="G682" s="320">
        <v>11</v>
      </c>
      <c r="H682" s="320">
        <v>81215</v>
      </c>
      <c r="I682" s="323">
        <v>28.06</v>
      </c>
      <c r="J682" s="323">
        <v>19.329999999999998</v>
      </c>
      <c r="K682" s="323">
        <v>8.73</v>
      </c>
    </row>
    <row r="683" spans="1:11" x14ac:dyDescent="0.2">
      <c r="A683" s="320" t="s">
        <v>1445</v>
      </c>
      <c r="B683" s="320" t="s">
        <v>1</v>
      </c>
      <c r="C683" s="320" t="s">
        <v>1446</v>
      </c>
      <c r="D683" s="320" t="s">
        <v>1447</v>
      </c>
      <c r="E683" s="325">
        <v>40861</v>
      </c>
      <c r="F683" s="326">
        <v>40848</v>
      </c>
      <c r="G683" s="320">
        <v>11</v>
      </c>
      <c r="H683" s="320">
        <v>81555</v>
      </c>
      <c r="I683" s="323">
        <v>31.78</v>
      </c>
      <c r="J683" s="323">
        <v>19.07</v>
      </c>
      <c r="K683" s="323">
        <v>12.71</v>
      </c>
    </row>
    <row r="684" spans="1:11" x14ac:dyDescent="0.2">
      <c r="A684" s="320" t="s">
        <v>1448</v>
      </c>
      <c r="B684" s="320" t="s">
        <v>1</v>
      </c>
      <c r="C684" s="320" t="s">
        <v>1446</v>
      </c>
      <c r="D684" s="320" t="s">
        <v>1447</v>
      </c>
      <c r="E684" s="325">
        <v>40862</v>
      </c>
      <c r="F684" s="326">
        <v>40848</v>
      </c>
      <c r="G684" s="320">
        <v>11</v>
      </c>
      <c r="H684" s="320">
        <v>81784</v>
      </c>
      <c r="I684" s="323">
        <v>15.4</v>
      </c>
      <c r="J684" s="323">
        <v>12.03</v>
      </c>
      <c r="K684" s="323">
        <v>3.37</v>
      </c>
    </row>
    <row r="685" spans="1:11" x14ac:dyDescent="0.2">
      <c r="A685" s="320" t="s">
        <v>1445</v>
      </c>
      <c r="B685" s="320" t="s">
        <v>1</v>
      </c>
      <c r="C685" s="320" t="s">
        <v>1446</v>
      </c>
      <c r="D685" s="320" t="s">
        <v>1447</v>
      </c>
      <c r="E685" s="325">
        <v>40862</v>
      </c>
      <c r="F685" s="326">
        <v>40848</v>
      </c>
      <c r="G685" s="320">
        <v>11</v>
      </c>
      <c r="H685" s="320">
        <v>81752</v>
      </c>
      <c r="I685" s="323">
        <v>29.88</v>
      </c>
      <c r="J685" s="323">
        <v>19.239999999999998</v>
      </c>
      <c r="K685" s="323">
        <v>10.64</v>
      </c>
    </row>
    <row r="686" spans="1:11" x14ac:dyDescent="0.2">
      <c r="A686" s="320" t="s">
        <v>1450</v>
      </c>
      <c r="B686" s="320" t="s">
        <v>1</v>
      </c>
      <c r="C686" s="320" t="s">
        <v>1446</v>
      </c>
      <c r="D686" s="320" t="s">
        <v>1447</v>
      </c>
      <c r="E686" s="325">
        <v>40863</v>
      </c>
      <c r="F686" s="326">
        <v>40848</v>
      </c>
      <c r="G686" s="320">
        <v>11</v>
      </c>
      <c r="H686" s="320">
        <v>81952</v>
      </c>
      <c r="I686" s="323">
        <v>27.99</v>
      </c>
      <c r="J686" s="323">
        <v>19.34</v>
      </c>
      <c r="K686" s="323">
        <v>8.65</v>
      </c>
    </row>
    <row r="687" spans="1:11" x14ac:dyDescent="0.2">
      <c r="A687" s="320" t="s">
        <v>1450</v>
      </c>
      <c r="B687" s="320" t="s">
        <v>1</v>
      </c>
      <c r="C687" s="320" t="s">
        <v>1446</v>
      </c>
      <c r="D687" s="320" t="s">
        <v>1447</v>
      </c>
      <c r="E687" s="325">
        <v>40864</v>
      </c>
      <c r="F687" s="326">
        <v>40848</v>
      </c>
      <c r="G687" s="320">
        <v>11</v>
      </c>
      <c r="H687" s="320">
        <v>82107</v>
      </c>
      <c r="I687" s="323">
        <v>28.09</v>
      </c>
      <c r="J687" s="323">
        <v>19.37</v>
      </c>
      <c r="K687" s="323">
        <v>8.7200000000000006</v>
      </c>
    </row>
    <row r="688" spans="1:11" x14ac:dyDescent="0.2">
      <c r="A688" s="320" t="s">
        <v>1450</v>
      </c>
      <c r="B688" s="320" t="s">
        <v>1</v>
      </c>
      <c r="C688" s="320" t="s">
        <v>1446</v>
      </c>
      <c r="D688" s="320" t="s">
        <v>1447</v>
      </c>
      <c r="E688" s="325">
        <v>40865</v>
      </c>
      <c r="F688" s="326">
        <v>40848</v>
      </c>
      <c r="G688" s="320">
        <v>11</v>
      </c>
      <c r="H688" s="320">
        <v>82296</v>
      </c>
      <c r="I688" s="323">
        <v>29.42</v>
      </c>
      <c r="J688" s="323">
        <v>19.149999999999999</v>
      </c>
      <c r="K688" s="323">
        <v>10.27</v>
      </c>
    </row>
    <row r="689" spans="1:11" hidden="1" x14ac:dyDescent="0.2">
      <c r="A689" s="320"/>
      <c r="B689" s="320" t="s">
        <v>1</v>
      </c>
      <c r="C689" s="320" t="s">
        <v>1446</v>
      </c>
      <c r="D689" s="320" t="s">
        <v>1449</v>
      </c>
      <c r="E689" s="325">
        <v>40868</v>
      </c>
      <c r="F689" s="326">
        <v>40848</v>
      </c>
      <c r="G689" s="320">
        <v>11</v>
      </c>
      <c r="H689" s="320">
        <v>82631</v>
      </c>
      <c r="I689" s="323">
        <v>0</v>
      </c>
      <c r="J689" s="323">
        <v>0</v>
      </c>
      <c r="K689" s="323">
        <v>0</v>
      </c>
    </row>
    <row r="690" spans="1:11" x14ac:dyDescent="0.2">
      <c r="A690" s="320" t="s">
        <v>1450</v>
      </c>
      <c r="B690" s="320" t="s">
        <v>1</v>
      </c>
      <c r="C690" s="320" t="s">
        <v>1446</v>
      </c>
      <c r="D690" s="320" t="s">
        <v>1447</v>
      </c>
      <c r="E690" s="325">
        <v>40868</v>
      </c>
      <c r="F690" s="326">
        <v>40848</v>
      </c>
      <c r="G690" s="320">
        <v>11</v>
      </c>
      <c r="H690" s="320">
        <v>82696</v>
      </c>
      <c r="I690" s="323">
        <v>31.38</v>
      </c>
      <c r="J690" s="323">
        <v>19.29</v>
      </c>
      <c r="K690" s="323">
        <v>12.09</v>
      </c>
    </row>
    <row r="691" spans="1:11" x14ac:dyDescent="0.2">
      <c r="A691" s="320" t="s">
        <v>1448</v>
      </c>
      <c r="B691" s="320" t="s">
        <v>1</v>
      </c>
      <c r="C691" s="320" t="s">
        <v>1446</v>
      </c>
      <c r="D691" s="320" t="s">
        <v>1447</v>
      </c>
      <c r="E691" s="325">
        <v>40869</v>
      </c>
      <c r="F691" s="326">
        <v>40848</v>
      </c>
      <c r="G691" s="320">
        <v>11</v>
      </c>
      <c r="H691" s="320">
        <v>82951</v>
      </c>
      <c r="I691" s="323">
        <v>17.87</v>
      </c>
      <c r="J691" s="323">
        <v>12.13</v>
      </c>
      <c r="K691" s="323">
        <v>5.74</v>
      </c>
    </row>
    <row r="692" spans="1:11" x14ac:dyDescent="0.2">
      <c r="A692" s="320" t="s">
        <v>1450</v>
      </c>
      <c r="B692" s="320" t="s">
        <v>1</v>
      </c>
      <c r="C692" s="320" t="s">
        <v>1446</v>
      </c>
      <c r="D692" s="320" t="s">
        <v>1447</v>
      </c>
      <c r="E692" s="325">
        <v>40869</v>
      </c>
      <c r="F692" s="326">
        <v>40848</v>
      </c>
      <c r="G692" s="320">
        <v>11</v>
      </c>
      <c r="H692" s="320">
        <v>82884</v>
      </c>
      <c r="I692" s="323">
        <v>30.63</v>
      </c>
      <c r="J692" s="323">
        <v>19.420000000000002</v>
      </c>
      <c r="K692" s="323">
        <v>11.21</v>
      </c>
    </row>
    <row r="693" spans="1:11" x14ac:dyDescent="0.2">
      <c r="A693" s="320" t="s">
        <v>1450</v>
      </c>
      <c r="B693" s="320" t="s">
        <v>1</v>
      </c>
      <c r="C693" s="320" t="s">
        <v>1446</v>
      </c>
      <c r="D693" s="320" t="s">
        <v>1447</v>
      </c>
      <c r="E693" s="325">
        <v>40870</v>
      </c>
      <c r="F693" s="326">
        <v>40848</v>
      </c>
      <c r="G693" s="320">
        <v>11</v>
      </c>
      <c r="H693" s="320">
        <v>83066</v>
      </c>
      <c r="I693" s="323">
        <v>32.119999999999997</v>
      </c>
      <c r="J693" s="323">
        <v>19.440000000000001</v>
      </c>
      <c r="K693" s="323">
        <v>12.68</v>
      </c>
    </row>
    <row r="694" spans="1:11" x14ac:dyDescent="0.2">
      <c r="A694" s="320" t="s">
        <v>1450</v>
      </c>
      <c r="B694" s="320" t="s">
        <v>1</v>
      </c>
      <c r="C694" s="320" t="s">
        <v>1446</v>
      </c>
      <c r="D694" s="320" t="s">
        <v>1447</v>
      </c>
      <c r="E694" s="325">
        <v>40870</v>
      </c>
      <c r="F694" s="326">
        <v>40848</v>
      </c>
      <c r="G694" s="320">
        <v>11</v>
      </c>
      <c r="H694" s="320">
        <v>83107</v>
      </c>
      <c r="I694" s="323">
        <v>21.43</v>
      </c>
      <c r="J694" s="323">
        <v>19.34</v>
      </c>
      <c r="K694" s="323">
        <v>2.09</v>
      </c>
    </row>
    <row r="695" spans="1:11" x14ac:dyDescent="0.2">
      <c r="A695" s="320" t="s">
        <v>1450</v>
      </c>
      <c r="B695" s="320" t="s">
        <v>1</v>
      </c>
      <c r="C695" s="320" t="s">
        <v>1446</v>
      </c>
      <c r="D695" s="320" t="s">
        <v>1447</v>
      </c>
      <c r="E695" s="325">
        <v>40872</v>
      </c>
      <c r="F695" s="326">
        <v>40848</v>
      </c>
      <c r="G695" s="320">
        <v>11</v>
      </c>
      <c r="H695" s="320">
        <v>83218</v>
      </c>
      <c r="I695" s="323">
        <v>31.55</v>
      </c>
      <c r="J695" s="323">
        <v>19.34</v>
      </c>
      <c r="K695" s="323">
        <v>12.21</v>
      </c>
    </row>
    <row r="696" spans="1:11" x14ac:dyDescent="0.2">
      <c r="A696" s="320" t="s">
        <v>1450</v>
      </c>
      <c r="B696" s="320" t="s">
        <v>1</v>
      </c>
      <c r="C696" s="320" t="s">
        <v>1446</v>
      </c>
      <c r="D696" s="320" t="s">
        <v>1447</v>
      </c>
      <c r="E696" s="325">
        <v>40872</v>
      </c>
      <c r="F696" s="326">
        <v>40848</v>
      </c>
      <c r="G696" s="320">
        <v>11</v>
      </c>
      <c r="H696" s="320">
        <v>83251</v>
      </c>
      <c r="I696" s="323">
        <v>21.12</v>
      </c>
      <c r="J696" s="323">
        <v>19.28</v>
      </c>
      <c r="K696" s="323">
        <v>1.84</v>
      </c>
    </row>
    <row r="697" spans="1:11" x14ac:dyDescent="0.2">
      <c r="A697" s="320" t="s">
        <v>1450</v>
      </c>
      <c r="B697" s="320" t="s">
        <v>1</v>
      </c>
      <c r="C697" s="320" t="s">
        <v>1446</v>
      </c>
      <c r="D697" s="320" t="s">
        <v>1447</v>
      </c>
      <c r="E697" s="325">
        <v>40875</v>
      </c>
      <c r="F697" s="326">
        <v>40848</v>
      </c>
      <c r="G697" s="320">
        <v>11</v>
      </c>
      <c r="H697" s="320">
        <v>83641</v>
      </c>
      <c r="I697" s="323">
        <v>32.5</v>
      </c>
      <c r="J697" s="323">
        <v>19.28</v>
      </c>
      <c r="K697" s="323">
        <v>13.22</v>
      </c>
    </row>
    <row r="698" spans="1:11" x14ac:dyDescent="0.2">
      <c r="A698" s="320" t="s">
        <v>1448</v>
      </c>
      <c r="B698" s="320" t="s">
        <v>1</v>
      </c>
      <c r="C698" s="320" t="s">
        <v>1446</v>
      </c>
      <c r="D698" s="320" t="s">
        <v>1447</v>
      </c>
      <c r="E698" s="325">
        <v>40876</v>
      </c>
      <c r="F698" s="326">
        <v>40848</v>
      </c>
      <c r="G698" s="320">
        <v>11</v>
      </c>
      <c r="H698" s="320">
        <v>83808</v>
      </c>
      <c r="I698" s="323">
        <v>15.03</v>
      </c>
      <c r="J698" s="323">
        <v>12.03</v>
      </c>
      <c r="K698" s="323">
        <v>3</v>
      </c>
    </row>
    <row r="699" spans="1:11" x14ac:dyDescent="0.2">
      <c r="A699" s="320" t="s">
        <v>1450</v>
      </c>
      <c r="B699" s="320" t="s">
        <v>1</v>
      </c>
      <c r="C699" s="320" t="s">
        <v>1446</v>
      </c>
      <c r="D699" s="320" t="s">
        <v>1447</v>
      </c>
      <c r="E699" s="325">
        <v>40876</v>
      </c>
      <c r="F699" s="326">
        <v>40848</v>
      </c>
      <c r="G699" s="320">
        <v>11</v>
      </c>
      <c r="H699" s="320">
        <v>83775</v>
      </c>
      <c r="I699" s="323">
        <v>32.96</v>
      </c>
      <c r="J699" s="323">
        <v>19.190000000000001</v>
      </c>
      <c r="K699" s="323">
        <v>13.77</v>
      </c>
    </row>
    <row r="700" spans="1:11" x14ac:dyDescent="0.2">
      <c r="A700" s="320" t="s">
        <v>1445</v>
      </c>
      <c r="B700" s="320" t="s">
        <v>1</v>
      </c>
      <c r="C700" s="320" t="s">
        <v>1446</v>
      </c>
      <c r="D700" s="320" t="s">
        <v>1447</v>
      </c>
      <c r="E700" s="325">
        <v>40877</v>
      </c>
      <c r="F700" s="326">
        <v>40848</v>
      </c>
      <c r="G700" s="320">
        <v>11</v>
      </c>
      <c r="H700" s="320">
        <v>83955</v>
      </c>
      <c r="I700" s="323">
        <v>29.55</v>
      </c>
      <c r="J700" s="323">
        <v>19.399999999999999</v>
      </c>
      <c r="K700" s="323">
        <v>10.15</v>
      </c>
    </row>
    <row r="701" spans="1:11" x14ac:dyDescent="0.2">
      <c r="A701" s="320" t="s">
        <v>1459</v>
      </c>
      <c r="B701" s="320" t="s">
        <v>2</v>
      </c>
      <c r="C701" s="320" t="s">
        <v>1446</v>
      </c>
      <c r="D701" s="320" t="s">
        <v>1447</v>
      </c>
      <c r="E701" s="325">
        <v>40134</v>
      </c>
      <c r="F701" s="326">
        <v>40118</v>
      </c>
      <c r="G701" s="320">
        <v>1</v>
      </c>
      <c r="H701" s="320">
        <v>854461</v>
      </c>
      <c r="I701" s="323">
        <v>14.22</v>
      </c>
      <c r="J701" s="323">
        <v>12.17</v>
      </c>
      <c r="K701" s="323">
        <v>2.0499999999999998</v>
      </c>
    </row>
    <row r="702" spans="1:11" x14ac:dyDescent="0.2">
      <c r="A702" s="320" t="s">
        <v>1463</v>
      </c>
      <c r="B702" s="320" t="s">
        <v>2</v>
      </c>
      <c r="C702" s="320" t="s">
        <v>1446</v>
      </c>
      <c r="D702" s="320" t="s">
        <v>1447</v>
      </c>
      <c r="E702" s="325">
        <v>40137</v>
      </c>
      <c r="F702" s="326">
        <v>40118</v>
      </c>
      <c r="G702" s="320">
        <v>1</v>
      </c>
      <c r="H702" s="320">
        <v>854972</v>
      </c>
      <c r="I702" s="323">
        <v>27.15</v>
      </c>
      <c r="J702" s="323">
        <v>19.09</v>
      </c>
      <c r="K702" s="323">
        <v>8.06</v>
      </c>
    </row>
    <row r="703" spans="1:11" hidden="1" x14ac:dyDescent="0.2">
      <c r="A703" s="320" t="s">
        <v>1458</v>
      </c>
      <c r="B703" s="320" t="s">
        <v>2</v>
      </c>
      <c r="C703" s="320" t="s">
        <v>1446</v>
      </c>
      <c r="D703" s="320" t="s">
        <v>1464</v>
      </c>
      <c r="E703" s="325">
        <v>40119</v>
      </c>
      <c r="F703" s="326">
        <v>40118</v>
      </c>
      <c r="G703" s="320">
        <v>1</v>
      </c>
      <c r="H703" s="320">
        <v>851573</v>
      </c>
      <c r="I703" s="323">
        <v>7.3</v>
      </c>
      <c r="J703" s="323">
        <v>6.62</v>
      </c>
      <c r="K703" s="323">
        <v>0.68</v>
      </c>
    </row>
    <row r="704" spans="1:11" hidden="1" x14ac:dyDescent="0.2">
      <c r="A704" s="320" t="s">
        <v>1458</v>
      </c>
      <c r="B704" s="320" t="s">
        <v>2</v>
      </c>
      <c r="C704" s="320" t="s">
        <v>1446</v>
      </c>
      <c r="D704" s="320" t="s">
        <v>1464</v>
      </c>
      <c r="E704" s="325">
        <v>40119</v>
      </c>
      <c r="F704" s="326">
        <v>40118</v>
      </c>
      <c r="G704" s="320">
        <v>1</v>
      </c>
      <c r="H704" s="320">
        <v>851718</v>
      </c>
      <c r="I704" s="323">
        <v>7.29</v>
      </c>
      <c r="J704" s="323">
        <v>6.61</v>
      </c>
      <c r="K704" s="323">
        <v>0.68</v>
      </c>
    </row>
    <row r="705" spans="1:11" hidden="1" x14ac:dyDescent="0.2">
      <c r="A705" s="320" t="s">
        <v>1458</v>
      </c>
      <c r="B705" s="320" t="s">
        <v>2</v>
      </c>
      <c r="C705" s="320" t="s">
        <v>1446</v>
      </c>
      <c r="D705" s="320" t="s">
        <v>1464</v>
      </c>
      <c r="E705" s="325">
        <v>40119</v>
      </c>
      <c r="F705" s="326">
        <v>40118</v>
      </c>
      <c r="G705" s="320">
        <v>1</v>
      </c>
      <c r="H705" s="320">
        <v>851750</v>
      </c>
      <c r="I705" s="323">
        <v>6.73</v>
      </c>
      <c r="J705" s="323">
        <v>6.61</v>
      </c>
      <c r="K705" s="323">
        <v>0.12</v>
      </c>
    </row>
    <row r="706" spans="1:11" x14ac:dyDescent="0.2">
      <c r="A706" s="320"/>
      <c r="B706" s="320" t="s">
        <v>2</v>
      </c>
      <c r="C706" s="320" t="s">
        <v>1446</v>
      </c>
      <c r="D706" s="320" t="s">
        <v>1447</v>
      </c>
      <c r="E706" s="325">
        <v>40144</v>
      </c>
      <c r="F706" s="326">
        <v>40118</v>
      </c>
      <c r="G706" s="320">
        <v>1</v>
      </c>
      <c r="H706" s="320">
        <v>856174</v>
      </c>
      <c r="I706" s="323">
        <v>0</v>
      </c>
      <c r="J706" s="323">
        <v>0</v>
      </c>
      <c r="K706" s="323">
        <v>-8.06</v>
      </c>
    </row>
    <row r="707" spans="1:11" x14ac:dyDescent="0.2">
      <c r="A707" s="320"/>
      <c r="B707" s="320" t="s">
        <v>2</v>
      </c>
      <c r="C707" s="320" t="s">
        <v>1446</v>
      </c>
      <c r="D707" s="320" t="s">
        <v>1447</v>
      </c>
      <c r="E707" s="325">
        <v>40144</v>
      </c>
      <c r="F707" s="326">
        <v>40118</v>
      </c>
      <c r="G707" s="320">
        <v>1</v>
      </c>
      <c r="H707" s="320">
        <v>856179</v>
      </c>
      <c r="I707" s="323">
        <v>0</v>
      </c>
      <c r="J707" s="323">
        <v>0</v>
      </c>
      <c r="K707" s="323">
        <v>-2.0499999999999998</v>
      </c>
    </row>
    <row r="708" spans="1:11" x14ac:dyDescent="0.2">
      <c r="A708" s="320" t="s">
        <v>1465</v>
      </c>
      <c r="B708" s="320" t="s">
        <v>2</v>
      </c>
      <c r="C708" s="320" t="s">
        <v>1446</v>
      </c>
      <c r="D708" s="320" t="s">
        <v>1447</v>
      </c>
      <c r="E708" s="325">
        <v>40163</v>
      </c>
      <c r="F708" s="326">
        <v>40148</v>
      </c>
      <c r="G708" s="320">
        <v>1</v>
      </c>
      <c r="H708" s="320">
        <v>858971</v>
      </c>
      <c r="I708" s="323">
        <v>30.01</v>
      </c>
      <c r="J708" s="323">
        <v>19.170000000000002</v>
      </c>
      <c r="K708" s="323">
        <v>10.84</v>
      </c>
    </row>
    <row r="709" spans="1:11" x14ac:dyDescent="0.2">
      <c r="A709" s="320" t="s">
        <v>1456</v>
      </c>
      <c r="B709" s="320" t="s">
        <v>2</v>
      </c>
      <c r="C709" s="320" t="s">
        <v>1446</v>
      </c>
      <c r="D709" s="320" t="s">
        <v>1447</v>
      </c>
      <c r="E709" s="325">
        <v>40171</v>
      </c>
      <c r="F709" s="326">
        <v>40148</v>
      </c>
      <c r="G709" s="320">
        <v>1</v>
      </c>
      <c r="H709" s="320">
        <v>859917</v>
      </c>
      <c r="I709" s="323">
        <v>13.34</v>
      </c>
      <c r="J709" s="323">
        <v>10.97</v>
      </c>
      <c r="K709" s="323">
        <v>2.37</v>
      </c>
    </row>
    <row r="710" spans="1:11" hidden="1" x14ac:dyDescent="0.2">
      <c r="A710" s="320" t="s">
        <v>1458</v>
      </c>
      <c r="B710" s="320" t="s">
        <v>2</v>
      </c>
      <c r="C710" s="320" t="s">
        <v>1446</v>
      </c>
      <c r="D710" s="320" t="s">
        <v>1464</v>
      </c>
      <c r="E710" s="325">
        <v>40120</v>
      </c>
      <c r="F710" s="326">
        <v>40118</v>
      </c>
      <c r="G710" s="320">
        <v>1</v>
      </c>
      <c r="H710" s="320">
        <v>851788</v>
      </c>
      <c r="I710" s="323">
        <v>6.98</v>
      </c>
      <c r="J710" s="323">
        <v>6.59</v>
      </c>
      <c r="K710" s="323">
        <v>0.39</v>
      </c>
    </row>
    <row r="711" spans="1:11" hidden="1" x14ac:dyDescent="0.2">
      <c r="A711" s="320" t="s">
        <v>1458</v>
      </c>
      <c r="B711" s="320" t="s">
        <v>2</v>
      </c>
      <c r="C711" s="320" t="s">
        <v>1446</v>
      </c>
      <c r="D711" s="320" t="s">
        <v>1464</v>
      </c>
      <c r="E711" s="325">
        <v>40120</v>
      </c>
      <c r="F711" s="326">
        <v>40118</v>
      </c>
      <c r="G711" s="320">
        <v>1</v>
      </c>
      <c r="H711" s="320">
        <v>851894</v>
      </c>
      <c r="I711" s="323">
        <v>7.23</v>
      </c>
      <c r="J711" s="323">
        <v>6.58</v>
      </c>
      <c r="K711" s="323">
        <v>0.65</v>
      </c>
    </row>
    <row r="712" spans="1:11" x14ac:dyDescent="0.2">
      <c r="A712" s="320" t="s">
        <v>1465</v>
      </c>
      <c r="B712" s="320" t="s">
        <v>2</v>
      </c>
      <c r="C712" s="320" t="s">
        <v>1446</v>
      </c>
      <c r="D712" s="320" t="s">
        <v>1447</v>
      </c>
      <c r="E712" s="325">
        <v>40175</v>
      </c>
      <c r="F712" s="326">
        <v>40148</v>
      </c>
      <c r="G712" s="320">
        <v>1</v>
      </c>
      <c r="H712" s="320">
        <v>860217</v>
      </c>
      <c r="I712" s="323">
        <v>0</v>
      </c>
      <c r="J712" s="323">
        <v>0</v>
      </c>
      <c r="K712" s="323">
        <v>-10.84</v>
      </c>
    </row>
    <row r="713" spans="1:11" x14ac:dyDescent="0.2">
      <c r="A713" s="320" t="s">
        <v>1456</v>
      </c>
      <c r="B713" s="320" t="s">
        <v>2</v>
      </c>
      <c r="C713" s="320" t="s">
        <v>1446</v>
      </c>
      <c r="D713" s="320" t="s">
        <v>1447</v>
      </c>
      <c r="E713" s="325">
        <v>40175</v>
      </c>
      <c r="F713" s="326">
        <v>40148</v>
      </c>
      <c r="G713" s="320">
        <v>1</v>
      </c>
      <c r="H713" s="320">
        <v>860216</v>
      </c>
      <c r="I713" s="323">
        <v>0</v>
      </c>
      <c r="J713" s="323">
        <v>0</v>
      </c>
      <c r="K713" s="323">
        <v>-2.37</v>
      </c>
    </row>
    <row r="714" spans="1:11" hidden="1" x14ac:dyDescent="0.2">
      <c r="A714" s="320"/>
      <c r="B714" s="320" t="s">
        <v>2</v>
      </c>
      <c r="C714" s="320" t="s">
        <v>1446</v>
      </c>
      <c r="D714" s="320" t="s">
        <v>1466</v>
      </c>
      <c r="E714" s="325">
        <v>40121</v>
      </c>
      <c r="F714" s="326">
        <v>40118</v>
      </c>
      <c r="G714" s="320">
        <v>1</v>
      </c>
      <c r="H714" s="320">
        <v>851961</v>
      </c>
      <c r="I714" s="323">
        <v>3.4</v>
      </c>
      <c r="J714" s="323">
        <v>3.38</v>
      </c>
      <c r="K714" s="323">
        <v>0.02</v>
      </c>
    </row>
    <row r="715" spans="1:11" hidden="1" x14ac:dyDescent="0.2">
      <c r="A715" s="320" t="s">
        <v>1458</v>
      </c>
      <c r="B715" s="320" t="s">
        <v>2</v>
      </c>
      <c r="C715" s="320" t="s">
        <v>1446</v>
      </c>
      <c r="D715" s="320" t="s">
        <v>1464</v>
      </c>
      <c r="E715" s="325">
        <v>40121</v>
      </c>
      <c r="F715" s="326">
        <v>40118</v>
      </c>
      <c r="G715" s="320">
        <v>1</v>
      </c>
      <c r="H715" s="320">
        <v>851975</v>
      </c>
      <c r="I715" s="323">
        <v>7.1</v>
      </c>
      <c r="J715" s="323">
        <v>6.61</v>
      </c>
      <c r="K715" s="323">
        <v>0.49</v>
      </c>
    </row>
    <row r="716" spans="1:11" hidden="1" x14ac:dyDescent="0.2">
      <c r="A716" s="320" t="s">
        <v>1458</v>
      </c>
      <c r="B716" s="320" t="s">
        <v>2</v>
      </c>
      <c r="C716" s="320" t="s">
        <v>1446</v>
      </c>
      <c r="D716" s="320" t="s">
        <v>1464</v>
      </c>
      <c r="E716" s="325">
        <v>40121</v>
      </c>
      <c r="F716" s="326">
        <v>40118</v>
      </c>
      <c r="G716" s="320">
        <v>1</v>
      </c>
      <c r="H716" s="320">
        <v>852100</v>
      </c>
      <c r="I716" s="323">
        <v>7.07</v>
      </c>
      <c r="J716" s="323">
        <v>6.59</v>
      </c>
      <c r="K716" s="323">
        <v>0.48</v>
      </c>
    </row>
    <row r="717" spans="1:11" x14ac:dyDescent="0.2">
      <c r="A717" s="320" t="s">
        <v>1456</v>
      </c>
      <c r="B717" s="320" t="s">
        <v>2</v>
      </c>
      <c r="C717" s="320" t="s">
        <v>1446</v>
      </c>
      <c r="D717" s="320" t="s">
        <v>1447</v>
      </c>
      <c r="E717" s="325">
        <v>40330</v>
      </c>
      <c r="F717" s="326">
        <v>40330</v>
      </c>
      <c r="G717" s="320">
        <v>1</v>
      </c>
      <c r="H717" s="320">
        <v>887254</v>
      </c>
      <c r="I717" s="323">
        <v>14.7</v>
      </c>
      <c r="J717" s="323">
        <v>10.99</v>
      </c>
      <c r="K717" s="323">
        <v>3.71</v>
      </c>
    </row>
    <row r="718" spans="1:11" x14ac:dyDescent="0.2">
      <c r="A718" s="320" t="s">
        <v>1459</v>
      </c>
      <c r="B718" s="320" t="s">
        <v>2</v>
      </c>
      <c r="C718" s="320" t="s">
        <v>1446</v>
      </c>
      <c r="D718" s="320" t="s">
        <v>1447</v>
      </c>
      <c r="E718" s="325">
        <v>40337</v>
      </c>
      <c r="F718" s="326">
        <v>40330</v>
      </c>
      <c r="G718" s="320">
        <v>1</v>
      </c>
      <c r="H718" s="320">
        <v>888714</v>
      </c>
      <c r="I718" s="323">
        <v>15.22</v>
      </c>
      <c r="J718" s="323">
        <v>12.18</v>
      </c>
      <c r="K718" s="323">
        <v>3.04</v>
      </c>
    </row>
    <row r="719" spans="1:11" x14ac:dyDescent="0.2">
      <c r="A719" s="320"/>
      <c r="B719" s="320" t="s">
        <v>2</v>
      </c>
      <c r="C719" s="320" t="s">
        <v>1446</v>
      </c>
      <c r="D719" s="320" t="s">
        <v>1447</v>
      </c>
      <c r="E719" s="325">
        <v>40359</v>
      </c>
      <c r="F719" s="326">
        <v>40330</v>
      </c>
      <c r="G719" s="320">
        <v>2</v>
      </c>
      <c r="H719" s="320">
        <v>918736</v>
      </c>
      <c r="I719" s="323">
        <v>0</v>
      </c>
      <c r="J719" s="323">
        <v>0</v>
      </c>
      <c r="K719" s="323">
        <v>-3.71</v>
      </c>
    </row>
    <row r="720" spans="1:11" x14ac:dyDescent="0.2">
      <c r="A720" s="320"/>
      <c r="B720" s="320" t="s">
        <v>2</v>
      </c>
      <c r="C720" s="320" t="s">
        <v>1446</v>
      </c>
      <c r="D720" s="320" t="s">
        <v>1447</v>
      </c>
      <c r="E720" s="325">
        <v>40359</v>
      </c>
      <c r="F720" s="326">
        <v>40330</v>
      </c>
      <c r="G720" s="320">
        <v>2</v>
      </c>
      <c r="H720" s="320">
        <v>918738</v>
      </c>
      <c r="I720" s="323">
        <v>0</v>
      </c>
      <c r="J720" s="323">
        <v>0</v>
      </c>
      <c r="K720" s="323">
        <v>-3.04</v>
      </c>
    </row>
    <row r="721" spans="1:11" hidden="1" x14ac:dyDescent="0.2">
      <c r="A721" s="320" t="s">
        <v>1458</v>
      </c>
      <c r="B721" s="320" t="s">
        <v>2</v>
      </c>
      <c r="C721" s="320" t="s">
        <v>1446</v>
      </c>
      <c r="D721" s="320" t="s">
        <v>1464</v>
      </c>
      <c r="E721" s="325">
        <v>40122</v>
      </c>
      <c r="F721" s="326">
        <v>40118</v>
      </c>
      <c r="G721" s="320">
        <v>1</v>
      </c>
      <c r="H721" s="320">
        <v>852214</v>
      </c>
      <c r="I721" s="323">
        <v>7.7</v>
      </c>
      <c r="J721" s="323">
        <v>6.59</v>
      </c>
      <c r="K721" s="323">
        <v>1.1100000000000001</v>
      </c>
    </row>
    <row r="722" spans="1:11" hidden="1" x14ac:dyDescent="0.2">
      <c r="A722" s="320" t="s">
        <v>1458</v>
      </c>
      <c r="B722" s="320" t="s">
        <v>2</v>
      </c>
      <c r="C722" s="320" t="s">
        <v>1446</v>
      </c>
      <c r="D722" s="320" t="s">
        <v>1464</v>
      </c>
      <c r="E722" s="325">
        <v>40122</v>
      </c>
      <c r="F722" s="326">
        <v>40118</v>
      </c>
      <c r="G722" s="320">
        <v>1</v>
      </c>
      <c r="H722" s="320">
        <v>852371</v>
      </c>
      <c r="I722" s="323">
        <v>7.67</v>
      </c>
      <c r="J722" s="323">
        <v>6.57</v>
      </c>
      <c r="K722" s="323">
        <v>1.1000000000000001</v>
      </c>
    </row>
    <row r="723" spans="1:11" hidden="1" x14ac:dyDescent="0.2">
      <c r="A723" s="320" t="s">
        <v>1461</v>
      </c>
      <c r="B723" s="320" t="s">
        <v>2</v>
      </c>
      <c r="C723" s="320" t="s">
        <v>1446</v>
      </c>
      <c r="D723" s="320" t="s">
        <v>1464</v>
      </c>
      <c r="E723" s="325">
        <v>40122</v>
      </c>
      <c r="F723" s="326">
        <v>40118</v>
      </c>
      <c r="G723" s="320">
        <v>1</v>
      </c>
      <c r="H723" s="320">
        <v>852370</v>
      </c>
      <c r="I723" s="323">
        <v>7.43</v>
      </c>
      <c r="J723" s="323">
        <v>6.63</v>
      </c>
      <c r="K723" s="323">
        <v>0.8</v>
      </c>
    </row>
    <row r="724" spans="1:11" x14ac:dyDescent="0.2">
      <c r="A724" s="320"/>
      <c r="B724" s="320" t="s">
        <v>2</v>
      </c>
      <c r="C724" s="320" t="s">
        <v>1446</v>
      </c>
      <c r="D724" s="320" t="s">
        <v>1447</v>
      </c>
      <c r="E724" s="325">
        <v>40421</v>
      </c>
      <c r="F724" s="326">
        <v>40391</v>
      </c>
      <c r="G724" s="320">
        <v>2</v>
      </c>
      <c r="H724" s="320">
        <v>918955</v>
      </c>
      <c r="I724" s="323">
        <v>0</v>
      </c>
      <c r="J724" s="323">
        <v>0</v>
      </c>
      <c r="K724" s="323">
        <v>-3.15</v>
      </c>
    </row>
    <row r="725" spans="1:11" hidden="1" x14ac:dyDescent="0.2">
      <c r="A725" s="320" t="s">
        <v>1458</v>
      </c>
      <c r="B725" s="320" t="s">
        <v>2</v>
      </c>
      <c r="C725" s="320" t="s">
        <v>1446</v>
      </c>
      <c r="D725" s="320" t="s">
        <v>1464</v>
      </c>
      <c r="E725" s="325">
        <v>40123</v>
      </c>
      <c r="F725" s="326">
        <v>40118</v>
      </c>
      <c r="G725" s="320">
        <v>1</v>
      </c>
      <c r="H725" s="320">
        <v>852563</v>
      </c>
      <c r="I725" s="323">
        <v>7.1</v>
      </c>
      <c r="J725" s="323">
        <v>6.59</v>
      </c>
      <c r="K725" s="323">
        <v>0.51</v>
      </c>
    </row>
    <row r="726" spans="1:11" x14ac:dyDescent="0.2">
      <c r="A726" s="320" t="s">
        <v>1448</v>
      </c>
      <c r="B726" s="320" t="s">
        <v>2</v>
      </c>
      <c r="C726" s="320" t="s">
        <v>1446</v>
      </c>
      <c r="D726" s="320" t="s">
        <v>1447</v>
      </c>
      <c r="E726" s="325">
        <v>40421</v>
      </c>
      <c r="F726" s="326">
        <v>40391</v>
      </c>
      <c r="G726" s="320">
        <v>1</v>
      </c>
      <c r="H726" s="320">
        <v>5536</v>
      </c>
      <c r="I726" s="323">
        <v>15.21</v>
      </c>
      <c r="J726" s="323">
        <v>12.06</v>
      </c>
      <c r="K726" s="323">
        <v>3.15</v>
      </c>
    </row>
    <row r="727" spans="1:11" x14ac:dyDescent="0.2">
      <c r="A727" s="320" t="s">
        <v>1459</v>
      </c>
      <c r="B727" s="320" t="s">
        <v>2</v>
      </c>
      <c r="C727" s="320" t="s">
        <v>1446</v>
      </c>
      <c r="D727" s="320" t="s">
        <v>1447</v>
      </c>
      <c r="E727" s="325">
        <v>40484</v>
      </c>
      <c r="F727" s="326">
        <v>40483</v>
      </c>
      <c r="G727" s="320">
        <v>1</v>
      </c>
      <c r="H727" s="320">
        <v>16609</v>
      </c>
      <c r="I727" s="323">
        <v>15.63</v>
      </c>
      <c r="J727" s="323">
        <v>12.17</v>
      </c>
      <c r="K727" s="323">
        <v>3.46</v>
      </c>
    </row>
    <row r="728" spans="1:11" x14ac:dyDescent="0.2">
      <c r="A728" s="320" t="s">
        <v>1459</v>
      </c>
      <c r="B728" s="320" t="s">
        <v>2</v>
      </c>
      <c r="C728" s="320" t="s">
        <v>1446</v>
      </c>
      <c r="D728" s="320" t="s">
        <v>1447</v>
      </c>
      <c r="E728" s="325">
        <v>40715</v>
      </c>
      <c r="F728" s="326">
        <v>40695</v>
      </c>
      <c r="G728" s="320">
        <v>11</v>
      </c>
      <c r="H728" s="320">
        <v>55761</v>
      </c>
      <c r="I728" s="323">
        <v>15.28</v>
      </c>
      <c r="J728" s="323">
        <v>12.14</v>
      </c>
      <c r="K728" s="323">
        <v>3.14</v>
      </c>
    </row>
    <row r="729" spans="1:11" x14ac:dyDescent="0.2">
      <c r="A729" s="320" t="s">
        <v>1467</v>
      </c>
      <c r="B729" s="320" t="s">
        <v>2</v>
      </c>
      <c r="C729" s="320" t="s">
        <v>1446</v>
      </c>
      <c r="D729" s="320" t="s">
        <v>1468</v>
      </c>
      <c r="E729" s="325">
        <v>40119</v>
      </c>
      <c r="F729" s="326">
        <v>40118</v>
      </c>
      <c r="G729" s="320">
        <v>1</v>
      </c>
      <c r="H729" s="320">
        <v>851592</v>
      </c>
      <c r="I729" s="323">
        <v>18.28</v>
      </c>
      <c r="J729" s="323">
        <v>12.57</v>
      </c>
      <c r="K729" s="323">
        <v>5.71</v>
      </c>
    </row>
    <row r="730" spans="1:11" x14ac:dyDescent="0.2">
      <c r="A730" s="320" t="s">
        <v>1467</v>
      </c>
      <c r="B730" s="320" t="s">
        <v>2</v>
      </c>
      <c r="C730" s="320" t="s">
        <v>1446</v>
      </c>
      <c r="D730" s="320" t="s">
        <v>1468</v>
      </c>
      <c r="E730" s="325">
        <v>40119</v>
      </c>
      <c r="F730" s="326">
        <v>40118</v>
      </c>
      <c r="G730" s="320">
        <v>1</v>
      </c>
      <c r="H730" s="320">
        <v>851741</v>
      </c>
      <c r="I730" s="323">
        <v>17.55</v>
      </c>
      <c r="J730" s="323">
        <v>12.51</v>
      </c>
      <c r="K730" s="323">
        <v>5.04</v>
      </c>
    </row>
    <row r="731" spans="1:11" x14ac:dyDescent="0.2">
      <c r="A731" s="320" t="s">
        <v>1459</v>
      </c>
      <c r="B731" s="320" t="s">
        <v>2</v>
      </c>
      <c r="C731" s="320" t="s">
        <v>1446</v>
      </c>
      <c r="D731" s="320" t="s">
        <v>1468</v>
      </c>
      <c r="E731" s="325">
        <v>40120</v>
      </c>
      <c r="F731" s="326">
        <v>40118</v>
      </c>
      <c r="G731" s="320">
        <v>1</v>
      </c>
      <c r="H731" s="320">
        <v>851820</v>
      </c>
      <c r="I731" s="323">
        <v>15.15</v>
      </c>
      <c r="J731" s="323">
        <v>12.2</v>
      </c>
      <c r="K731" s="323">
        <v>2.95</v>
      </c>
    </row>
    <row r="732" spans="1:11" hidden="1" x14ac:dyDescent="0.2">
      <c r="A732" s="320" t="s">
        <v>1458</v>
      </c>
      <c r="B732" s="320" t="s">
        <v>2</v>
      </c>
      <c r="C732" s="320" t="s">
        <v>1446</v>
      </c>
      <c r="D732" s="320" t="s">
        <v>1464</v>
      </c>
      <c r="E732" s="325">
        <v>40126</v>
      </c>
      <c r="F732" s="326">
        <v>40118</v>
      </c>
      <c r="G732" s="320">
        <v>1</v>
      </c>
      <c r="H732" s="320">
        <v>852874</v>
      </c>
      <c r="I732" s="323">
        <v>7.32</v>
      </c>
      <c r="J732" s="323">
        <v>6.6</v>
      </c>
      <c r="K732" s="323">
        <v>0.72</v>
      </c>
    </row>
    <row r="733" spans="1:11" hidden="1" x14ac:dyDescent="0.2">
      <c r="A733" s="320" t="s">
        <v>1458</v>
      </c>
      <c r="B733" s="320" t="s">
        <v>2</v>
      </c>
      <c r="C733" s="320" t="s">
        <v>1446</v>
      </c>
      <c r="D733" s="320" t="s">
        <v>1464</v>
      </c>
      <c r="E733" s="325">
        <v>40126</v>
      </c>
      <c r="F733" s="326">
        <v>40118</v>
      </c>
      <c r="G733" s="320">
        <v>1</v>
      </c>
      <c r="H733" s="320">
        <v>853022</v>
      </c>
      <c r="I733" s="323">
        <v>7.35</v>
      </c>
      <c r="J733" s="323">
        <v>6.57</v>
      </c>
      <c r="K733" s="323">
        <v>0.78</v>
      </c>
    </row>
    <row r="734" spans="1:11" x14ac:dyDescent="0.2">
      <c r="A734" s="320" t="s">
        <v>1459</v>
      </c>
      <c r="B734" s="320" t="s">
        <v>2</v>
      </c>
      <c r="C734" s="320" t="s">
        <v>1446</v>
      </c>
      <c r="D734" s="320" t="s">
        <v>1468</v>
      </c>
      <c r="E734" s="325">
        <v>40120</v>
      </c>
      <c r="F734" s="326">
        <v>40118</v>
      </c>
      <c r="G734" s="320">
        <v>1</v>
      </c>
      <c r="H734" s="320">
        <v>851904</v>
      </c>
      <c r="I734" s="323">
        <v>14.1</v>
      </c>
      <c r="J734" s="323">
        <v>12.12</v>
      </c>
      <c r="K734" s="323">
        <v>1.98</v>
      </c>
    </row>
    <row r="735" spans="1:11" x14ac:dyDescent="0.2">
      <c r="A735" s="320" t="s">
        <v>1467</v>
      </c>
      <c r="B735" s="320" t="s">
        <v>2</v>
      </c>
      <c r="C735" s="320" t="s">
        <v>1446</v>
      </c>
      <c r="D735" s="320" t="s">
        <v>1468</v>
      </c>
      <c r="E735" s="325">
        <v>40120</v>
      </c>
      <c r="F735" s="326">
        <v>40118</v>
      </c>
      <c r="G735" s="320">
        <v>1</v>
      </c>
      <c r="H735" s="320">
        <v>851804</v>
      </c>
      <c r="I735" s="323">
        <v>18.510000000000002</v>
      </c>
      <c r="J735" s="323">
        <v>12.51</v>
      </c>
      <c r="K735" s="323">
        <v>6</v>
      </c>
    </row>
    <row r="736" spans="1:11" x14ac:dyDescent="0.2">
      <c r="A736" s="320" t="s">
        <v>1467</v>
      </c>
      <c r="B736" s="320" t="s">
        <v>2</v>
      </c>
      <c r="C736" s="320" t="s">
        <v>1446</v>
      </c>
      <c r="D736" s="320" t="s">
        <v>1468</v>
      </c>
      <c r="E736" s="325">
        <v>40120</v>
      </c>
      <c r="F736" s="326">
        <v>40118</v>
      </c>
      <c r="G736" s="320">
        <v>1</v>
      </c>
      <c r="H736" s="320">
        <v>851900</v>
      </c>
      <c r="I736" s="323">
        <v>16.79</v>
      </c>
      <c r="J736" s="323">
        <v>12.46</v>
      </c>
      <c r="K736" s="323">
        <v>4.33</v>
      </c>
    </row>
    <row r="737" spans="1:11" x14ac:dyDescent="0.2">
      <c r="A737" s="320" t="s">
        <v>1467</v>
      </c>
      <c r="B737" s="320" t="s">
        <v>2</v>
      </c>
      <c r="C737" s="320" t="s">
        <v>1446</v>
      </c>
      <c r="D737" s="320" t="s">
        <v>1468</v>
      </c>
      <c r="E737" s="325">
        <v>40121</v>
      </c>
      <c r="F737" s="326">
        <v>40118</v>
      </c>
      <c r="G737" s="320">
        <v>1</v>
      </c>
      <c r="H737" s="320">
        <v>851995</v>
      </c>
      <c r="I737" s="323">
        <v>18.920000000000002</v>
      </c>
      <c r="J737" s="323">
        <v>12.53</v>
      </c>
      <c r="K737" s="323">
        <v>6.39</v>
      </c>
    </row>
    <row r="738" spans="1:11" x14ac:dyDescent="0.2">
      <c r="A738" s="320" t="s">
        <v>1467</v>
      </c>
      <c r="B738" s="320" t="s">
        <v>2</v>
      </c>
      <c r="C738" s="320" t="s">
        <v>1446</v>
      </c>
      <c r="D738" s="320" t="s">
        <v>1468</v>
      </c>
      <c r="E738" s="325">
        <v>40121</v>
      </c>
      <c r="F738" s="326">
        <v>40118</v>
      </c>
      <c r="G738" s="320">
        <v>1</v>
      </c>
      <c r="H738" s="320">
        <v>852114</v>
      </c>
      <c r="I738" s="323">
        <v>17.63</v>
      </c>
      <c r="J738" s="323">
        <v>12.51</v>
      </c>
      <c r="K738" s="323">
        <v>5.12</v>
      </c>
    </row>
    <row r="739" spans="1:11" x14ac:dyDescent="0.2">
      <c r="A739" s="320" t="s">
        <v>1459</v>
      </c>
      <c r="B739" s="320" t="s">
        <v>2</v>
      </c>
      <c r="C739" s="320" t="s">
        <v>1446</v>
      </c>
      <c r="D739" s="320" t="s">
        <v>1468</v>
      </c>
      <c r="E739" s="325">
        <v>40122</v>
      </c>
      <c r="F739" s="326">
        <v>40118</v>
      </c>
      <c r="G739" s="320">
        <v>1</v>
      </c>
      <c r="H739" s="320">
        <v>852228</v>
      </c>
      <c r="I739" s="323">
        <v>17.64</v>
      </c>
      <c r="J739" s="323">
        <v>12.19</v>
      </c>
      <c r="K739" s="323">
        <v>5.45</v>
      </c>
    </row>
    <row r="740" spans="1:11" hidden="1" x14ac:dyDescent="0.2">
      <c r="A740" s="320" t="s">
        <v>1458</v>
      </c>
      <c r="B740" s="320" t="s">
        <v>2</v>
      </c>
      <c r="C740" s="320" t="s">
        <v>1446</v>
      </c>
      <c r="D740" s="320" t="s">
        <v>1464</v>
      </c>
      <c r="E740" s="325">
        <v>40127</v>
      </c>
      <c r="F740" s="326">
        <v>40118</v>
      </c>
      <c r="G740" s="320">
        <v>1</v>
      </c>
      <c r="H740" s="320">
        <v>853087</v>
      </c>
      <c r="I740" s="323">
        <v>7.24</v>
      </c>
      <c r="J740" s="323">
        <v>6.65</v>
      </c>
      <c r="K740" s="323">
        <v>0.59</v>
      </c>
    </row>
    <row r="741" spans="1:11" hidden="1" x14ac:dyDescent="0.2">
      <c r="A741" s="320" t="s">
        <v>1458</v>
      </c>
      <c r="B741" s="320" t="s">
        <v>2</v>
      </c>
      <c r="C741" s="320" t="s">
        <v>1446</v>
      </c>
      <c r="D741" s="320" t="s">
        <v>1464</v>
      </c>
      <c r="E741" s="325">
        <v>40127</v>
      </c>
      <c r="F741" s="326">
        <v>40118</v>
      </c>
      <c r="G741" s="320">
        <v>1</v>
      </c>
      <c r="H741" s="320">
        <v>853142</v>
      </c>
      <c r="I741" s="323">
        <v>7.36</v>
      </c>
      <c r="J741" s="323">
        <v>6.64</v>
      </c>
      <c r="K741" s="323">
        <v>0.72</v>
      </c>
    </row>
    <row r="742" spans="1:11" hidden="1" x14ac:dyDescent="0.2">
      <c r="A742" s="320" t="s">
        <v>1458</v>
      </c>
      <c r="B742" s="320" t="s">
        <v>2</v>
      </c>
      <c r="C742" s="320" t="s">
        <v>1446</v>
      </c>
      <c r="D742" s="320" t="s">
        <v>1464</v>
      </c>
      <c r="E742" s="325">
        <v>40127</v>
      </c>
      <c r="F742" s="326">
        <v>40118</v>
      </c>
      <c r="G742" s="320">
        <v>1</v>
      </c>
      <c r="H742" s="320">
        <v>853158</v>
      </c>
      <c r="I742" s="323">
        <v>6.93</v>
      </c>
      <c r="J742" s="323">
        <v>6.63</v>
      </c>
      <c r="K742" s="323">
        <v>0.3</v>
      </c>
    </row>
    <row r="743" spans="1:11" x14ac:dyDescent="0.2">
      <c r="A743" s="320" t="s">
        <v>1459</v>
      </c>
      <c r="B743" s="320" t="s">
        <v>2</v>
      </c>
      <c r="C743" s="320" t="s">
        <v>1446</v>
      </c>
      <c r="D743" s="320" t="s">
        <v>1468</v>
      </c>
      <c r="E743" s="325">
        <v>40122</v>
      </c>
      <c r="F743" s="326">
        <v>40118</v>
      </c>
      <c r="G743" s="320">
        <v>1</v>
      </c>
      <c r="H743" s="320">
        <v>852375</v>
      </c>
      <c r="I743" s="323">
        <v>14.44</v>
      </c>
      <c r="J743" s="323">
        <v>12.1</v>
      </c>
      <c r="K743" s="323">
        <v>2.34</v>
      </c>
    </row>
    <row r="744" spans="1:11" x14ac:dyDescent="0.2">
      <c r="A744" s="320" t="s">
        <v>1467</v>
      </c>
      <c r="B744" s="320" t="s">
        <v>2</v>
      </c>
      <c r="C744" s="320" t="s">
        <v>1446</v>
      </c>
      <c r="D744" s="320" t="s">
        <v>1468</v>
      </c>
      <c r="E744" s="325">
        <v>40122</v>
      </c>
      <c r="F744" s="326">
        <v>40118</v>
      </c>
      <c r="G744" s="320">
        <v>1</v>
      </c>
      <c r="H744" s="320">
        <v>852222</v>
      </c>
      <c r="I744" s="323">
        <v>18.23</v>
      </c>
      <c r="J744" s="323">
        <v>12.55</v>
      </c>
      <c r="K744" s="323">
        <v>5.68</v>
      </c>
    </row>
    <row r="745" spans="1:11" x14ac:dyDescent="0.2">
      <c r="A745" s="320" t="s">
        <v>1467</v>
      </c>
      <c r="B745" s="320" t="s">
        <v>2</v>
      </c>
      <c r="C745" s="320" t="s">
        <v>1446</v>
      </c>
      <c r="D745" s="320" t="s">
        <v>1468</v>
      </c>
      <c r="E745" s="325">
        <v>40122</v>
      </c>
      <c r="F745" s="326">
        <v>40118</v>
      </c>
      <c r="G745" s="320">
        <v>1</v>
      </c>
      <c r="H745" s="320">
        <v>852366</v>
      </c>
      <c r="I745" s="323">
        <v>15.66</v>
      </c>
      <c r="J745" s="323">
        <v>12.5</v>
      </c>
      <c r="K745" s="323">
        <v>3.16</v>
      </c>
    </row>
    <row r="746" spans="1:11" x14ac:dyDescent="0.2">
      <c r="A746" s="320" t="s">
        <v>1467</v>
      </c>
      <c r="B746" s="320" t="s">
        <v>2</v>
      </c>
      <c r="C746" s="320" t="s">
        <v>1446</v>
      </c>
      <c r="D746" s="320" t="s">
        <v>1468</v>
      </c>
      <c r="E746" s="325">
        <v>40123</v>
      </c>
      <c r="F746" s="326">
        <v>40118</v>
      </c>
      <c r="G746" s="320">
        <v>1</v>
      </c>
      <c r="H746" s="320">
        <v>852523</v>
      </c>
      <c r="I746" s="323">
        <v>16.34</v>
      </c>
      <c r="J746" s="323">
        <v>12.44</v>
      </c>
      <c r="K746" s="323">
        <v>3.9</v>
      </c>
    </row>
    <row r="747" spans="1:11" x14ac:dyDescent="0.2">
      <c r="A747" s="320" t="s">
        <v>1469</v>
      </c>
      <c r="B747" s="320" t="s">
        <v>2</v>
      </c>
      <c r="C747" s="320" t="s">
        <v>1446</v>
      </c>
      <c r="D747" s="320" t="s">
        <v>1468</v>
      </c>
      <c r="E747" s="325">
        <v>40126</v>
      </c>
      <c r="F747" s="326">
        <v>40118</v>
      </c>
      <c r="G747" s="320">
        <v>1</v>
      </c>
      <c r="H747" s="320">
        <v>852838</v>
      </c>
      <c r="I747" s="323">
        <v>6.09</v>
      </c>
      <c r="J747" s="323">
        <v>5.67</v>
      </c>
      <c r="K747" s="323">
        <v>0.42</v>
      </c>
    </row>
    <row r="748" spans="1:11" hidden="1" x14ac:dyDescent="0.2">
      <c r="A748" s="320" t="s">
        <v>1458</v>
      </c>
      <c r="B748" s="320" t="s">
        <v>2</v>
      </c>
      <c r="C748" s="320" t="s">
        <v>1446</v>
      </c>
      <c r="D748" s="320" t="s">
        <v>1464</v>
      </c>
      <c r="E748" s="325">
        <v>40128</v>
      </c>
      <c r="F748" s="326">
        <v>40118</v>
      </c>
      <c r="G748" s="320">
        <v>1</v>
      </c>
      <c r="H748" s="320">
        <v>853252</v>
      </c>
      <c r="I748" s="323">
        <v>7.26</v>
      </c>
      <c r="J748" s="323">
        <v>6.61</v>
      </c>
      <c r="K748" s="323">
        <v>0.65</v>
      </c>
    </row>
    <row r="749" spans="1:11" hidden="1" x14ac:dyDescent="0.2">
      <c r="A749" s="320" t="s">
        <v>1458</v>
      </c>
      <c r="B749" s="320" t="s">
        <v>2</v>
      </c>
      <c r="C749" s="320" t="s">
        <v>1446</v>
      </c>
      <c r="D749" s="320" t="s">
        <v>1464</v>
      </c>
      <c r="E749" s="325">
        <v>40128</v>
      </c>
      <c r="F749" s="326">
        <v>40118</v>
      </c>
      <c r="G749" s="320">
        <v>1</v>
      </c>
      <c r="H749" s="320">
        <v>853285</v>
      </c>
      <c r="I749" s="323">
        <v>6.66</v>
      </c>
      <c r="J749" s="323">
        <v>6.61</v>
      </c>
      <c r="K749" s="323">
        <v>0.05</v>
      </c>
    </row>
    <row r="750" spans="1:11" x14ac:dyDescent="0.2">
      <c r="A750" s="320" t="s">
        <v>1469</v>
      </c>
      <c r="B750" s="320" t="s">
        <v>2</v>
      </c>
      <c r="C750" s="320" t="s">
        <v>1446</v>
      </c>
      <c r="D750" s="320" t="s">
        <v>1468</v>
      </c>
      <c r="E750" s="325">
        <v>40126</v>
      </c>
      <c r="F750" s="326">
        <v>40118</v>
      </c>
      <c r="G750" s="320">
        <v>1</v>
      </c>
      <c r="H750" s="320">
        <v>852891</v>
      </c>
      <c r="I750" s="323">
        <v>5.93</v>
      </c>
      <c r="J750" s="323">
        <v>5.68</v>
      </c>
      <c r="K750" s="323">
        <v>0.25</v>
      </c>
    </row>
    <row r="751" spans="1:11" x14ac:dyDescent="0.2">
      <c r="A751" s="320" t="s">
        <v>1469</v>
      </c>
      <c r="B751" s="320" t="s">
        <v>2</v>
      </c>
      <c r="C751" s="320" t="s">
        <v>1446</v>
      </c>
      <c r="D751" s="320" t="s">
        <v>1468</v>
      </c>
      <c r="E751" s="325">
        <v>40126</v>
      </c>
      <c r="F751" s="326">
        <v>40118</v>
      </c>
      <c r="G751" s="320">
        <v>1</v>
      </c>
      <c r="H751" s="320">
        <v>852975</v>
      </c>
      <c r="I751" s="323">
        <v>6.07</v>
      </c>
      <c r="J751" s="323">
        <v>5.66</v>
      </c>
      <c r="K751" s="323">
        <v>0.41</v>
      </c>
    </row>
    <row r="752" spans="1:11" x14ac:dyDescent="0.2">
      <c r="A752" s="320" t="s">
        <v>1469</v>
      </c>
      <c r="B752" s="320" t="s">
        <v>2</v>
      </c>
      <c r="C752" s="320" t="s">
        <v>1446</v>
      </c>
      <c r="D752" s="320" t="s">
        <v>1468</v>
      </c>
      <c r="E752" s="325">
        <v>40126</v>
      </c>
      <c r="F752" s="326">
        <v>40118</v>
      </c>
      <c r="G752" s="320">
        <v>1</v>
      </c>
      <c r="H752" s="320">
        <v>853029</v>
      </c>
      <c r="I752" s="323">
        <v>5.88</v>
      </c>
      <c r="J752" s="323">
        <v>5.57</v>
      </c>
      <c r="K752" s="323">
        <v>0.31</v>
      </c>
    </row>
    <row r="753" spans="1:11" x14ac:dyDescent="0.2">
      <c r="A753" s="320" t="s">
        <v>1467</v>
      </c>
      <c r="B753" s="320" t="s">
        <v>2</v>
      </c>
      <c r="C753" s="320" t="s">
        <v>1446</v>
      </c>
      <c r="D753" s="320" t="s">
        <v>1468</v>
      </c>
      <c r="E753" s="325">
        <v>40126</v>
      </c>
      <c r="F753" s="326">
        <v>40118</v>
      </c>
      <c r="G753" s="320">
        <v>1</v>
      </c>
      <c r="H753" s="320">
        <v>852882</v>
      </c>
      <c r="I753" s="323">
        <v>18.350000000000001</v>
      </c>
      <c r="J753" s="323">
        <v>12.54</v>
      </c>
      <c r="K753" s="323">
        <v>5.81</v>
      </c>
    </row>
    <row r="754" spans="1:11" x14ac:dyDescent="0.2">
      <c r="A754" s="320" t="s">
        <v>1467</v>
      </c>
      <c r="B754" s="320" t="s">
        <v>2</v>
      </c>
      <c r="C754" s="320" t="s">
        <v>1446</v>
      </c>
      <c r="D754" s="320" t="s">
        <v>1468</v>
      </c>
      <c r="E754" s="325">
        <v>40126</v>
      </c>
      <c r="F754" s="326">
        <v>40118</v>
      </c>
      <c r="G754" s="320">
        <v>1</v>
      </c>
      <c r="H754" s="320">
        <v>853012</v>
      </c>
      <c r="I754" s="323">
        <v>17.600000000000001</v>
      </c>
      <c r="J754" s="323">
        <v>12.47</v>
      </c>
      <c r="K754" s="323">
        <v>5.13</v>
      </c>
    </row>
    <row r="755" spans="1:11" x14ac:dyDescent="0.2">
      <c r="A755" s="320" t="s">
        <v>1459</v>
      </c>
      <c r="B755" s="320" t="s">
        <v>2</v>
      </c>
      <c r="C755" s="320" t="s">
        <v>1446</v>
      </c>
      <c r="D755" s="320" t="s">
        <v>1468</v>
      </c>
      <c r="E755" s="325">
        <v>40127</v>
      </c>
      <c r="F755" s="326">
        <v>40118</v>
      </c>
      <c r="G755" s="320">
        <v>1</v>
      </c>
      <c r="H755" s="320">
        <v>853147</v>
      </c>
      <c r="I755" s="323">
        <v>15.33</v>
      </c>
      <c r="J755" s="323">
        <v>12.1</v>
      </c>
      <c r="K755" s="323">
        <v>3.23</v>
      </c>
    </row>
    <row r="756" spans="1:11" x14ac:dyDescent="0.2">
      <c r="A756" s="320" t="s">
        <v>1469</v>
      </c>
      <c r="B756" s="320" t="s">
        <v>2</v>
      </c>
      <c r="C756" s="320" t="s">
        <v>1446</v>
      </c>
      <c r="D756" s="320" t="s">
        <v>1468</v>
      </c>
      <c r="E756" s="325">
        <v>40127</v>
      </c>
      <c r="F756" s="326">
        <v>40118</v>
      </c>
      <c r="G756" s="320">
        <v>1</v>
      </c>
      <c r="H756" s="320">
        <v>853076</v>
      </c>
      <c r="I756" s="323">
        <v>6.18</v>
      </c>
      <c r="J756" s="323">
        <v>5.66</v>
      </c>
      <c r="K756" s="323">
        <v>0.52</v>
      </c>
    </row>
    <row r="757" spans="1:11" hidden="1" x14ac:dyDescent="0.2">
      <c r="A757" s="320" t="s">
        <v>1458</v>
      </c>
      <c r="B757" s="320" t="s">
        <v>2</v>
      </c>
      <c r="C757" s="320" t="s">
        <v>1446</v>
      </c>
      <c r="D757" s="320" t="s">
        <v>1464</v>
      </c>
      <c r="E757" s="325">
        <v>40129</v>
      </c>
      <c r="F757" s="326">
        <v>40118</v>
      </c>
      <c r="G757" s="320">
        <v>1</v>
      </c>
      <c r="H757" s="320">
        <v>853431</v>
      </c>
      <c r="I757" s="323">
        <v>7.62</v>
      </c>
      <c r="J757" s="323">
        <v>6.64</v>
      </c>
      <c r="K757" s="323">
        <v>0.98</v>
      </c>
    </row>
    <row r="758" spans="1:11" hidden="1" x14ac:dyDescent="0.2">
      <c r="A758" s="320" t="s">
        <v>1458</v>
      </c>
      <c r="B758" s="320" t="s">
        <v>2</v>
      </c>
      <c r="C758" s="320" t="s">
        <v>1446</v>
      </c>
      <c r="D758" s="320" t="s">
        <v>1464</v>
      </c>
      <c r="E758" s="325">
        <v>40129</v>
      </c>
      <c r="F758" s="326">
        <v>40118</v>
      </c>
      <c r="G758" s="320">
        <v>1</v>
      </c>
      <c r="H758" s="320">
        <v>853572</v>
      </c>
      <c r="I758" s="323">
        <v>7.14</v>
      </c>
      <c r="J758" s="323">
        <v>6.63</v>
      </c>
      <c r="K758" s="323">
        <v>0.51</v>
      </c>
    </row>
    <row r="759" spans="1:11" hidden="1" x14ac:dyDescent="0.2">
      <c r="A759" s="320" t="s">
        <v>1461</v>
      </c>
      <c r="B759" s="320" t="s">
        <v>2</v>
      </c>
      <c r="C759" s="320" t="s">
        <v>1446</v>
      </c>
      <c r="D759" s="320" t="s">
        <v>1464</v>
      </c>
      <c r="E759" s="325">
        <v>40129</v>
      </c>
      <c r="F759" s="326">
        <v>40118</v>
      </c>
      <c r="G759" s="320">
        <v>1</v>
      </c>
      <c r="H759" s="320">
        <v>853531</v>
      </c>
      <c r="I759" s="323">
        <v>7.49</v>
      </c>
      <c r="J759" s="323">
        <v>6.65</v>
      </c>
      <c r="K759" s="323">
        <v>0.84</v>
      </c>
    </row>
    <row r="760" spans="1:11" x14ac:dyDescent="0.2">
      <c r="A760" s="320" t="s">
        <v>1469</v>
      </c>
      <c r="B760" s="320" t="s">
        <v>2</v>
      </c>
      <c r="C760" s="320" t="s">
        <v>1446</v>
      </c>
      <c r="D760" s="320" t="s">
        <v>1468</v>
      </c>
      <c r="E760" s="325">
        <v>40127</v>
      </c>
      <c r="F760" s="326">
        <v>40118</v>
      </c>
      <c r="G760" s="320">
        <v>1</v>
      </c>
      <c r="H760" s="320">
        <v>853135</v>
      </c>
      <c r="I760" s="323">
        <v>6.2</v>
      </c>
      <c r="J760" s="323">
        <v>5.65</v>
      </c>
      <c r="K760" s="323">
        <v>0.55000000000000004</v>
      </c>
    </row>
    <row r="761" spans="1:11" x14ac:dyDescent="0.2">
      <c r="A761" s="320" t="s">
        <v>1469</v>
      </c>
      <c r="B761" s="320" t="s">
        <v>2</v>
      </c>
      <c r="C761" s="320" t="s">
        <v>1446</v>
      </c>
      <c r="D761" s="320" t="s">
        <v>1468</v>
      </c>
      <c r="E761" s="325">
        <v>40127</v>
      </c>
      <c r="F761" s="326">
        <v>40118</v>
      </c>
      <c r="G761" s="320">
        <v>1</v>
      </c>
      <c r="H761" s="320">
        <v>853174</v>
      </c>
      <c r="I761" s="323">
        <v>6.26</v>
      </c>
      <c r="J761" s="323">
        <v>5.65</v>
      </c>
      <c r="K761" s="323">
        <v>0.61</v>
      </c>
    </row>
    <row r="762" spans="1:11" x14ac:dyDescent="0.2">
      <c r="A762" s="320" t="s">
        <v>1456</v>
      </c>
      <c r="B762" s="320" t="s">
        <v>2</v>
      </c>
      <c r="C762" s="320" t="s">
        <v>1446</v>
      </c>
      <c r="D762" s="320" t="s">
        <v>1468</v>
      </c>
      <c r="E762" s="325">
        <v>40127</v>
      </c>
      <c r="F762" s="326">
        <v>40118</v>
      </c>
      <c r="G762" s="320">
        <v>1</v>
      </c>
      <c r="H762" s="320">
        <v>853113</v>
      </c>
      <c r="I762" s="323">
        <v>16.25</v>
      </c>
      <c r="J762" s="323">
        <v>11.03</v>
      </c>
      <c r="K762" s="323">
        <v>5.22</v>
      </c>
    </row>
    <row r="763" spans="1:11" hidden="1" x14ac:dyDescent="0.2">
      <c r="A763" s="320" t="s">
        <v>1458</v>
      </c>
      <c r="B763" s="320" t="s">
        <v>2</v>
      </c>
      <c r="C763" s="320" t="s">
        <v>1446</v>
      </c>
      <c r="D763" s="320" t="s">
        <v>1464</v>
      </c>
      <c r="E763" s="325">
        <v>40130</v>
      </c>
      <c r="F763" s="326">
        <v>40118</v>
      </c>
      <c r="G763" s="320">
        <v>1</v>
      </c>
      <c r="H763" s="320">
        <v>853787</v>
      </c>
      <c r="I763" s="323">
        <v>6.98</v>
      </c>
      <c r="J763" s="323">
        <v>6.58</v>
      </c>
      <c r="K763" s="323">
        <v>0.4</v>
      </c>
    </row>
    <row r="764" spans="1:11" x14ac:dyDescent="0.2">
      <c r="A764" s="320" t="s">
        <v>1456</v>
      </c>
      <c r="B764" s="320" t="s">
        <v>2</v>
      </c>
      <c r="C764" s="320" t="s">
        <v>1446</v>
      </c>
      <c r="D764" s="320" t="s">
        <v>1468</v>
      </c>
      <c r="E764" s="325">
        <v>40127</v>
      </c>
      <c r="F764" s="326">
        <v>40118</v>
      </c>
      <c r="G764" s="320">
        <v>1</v>
      </c>
      <c r="H764" s="320">
        <v>853148</v>
      </c>
      <c r="I764" s="323">
        <v>13.18</v>
      </c>
      <c r="J764" s="323">
        <v>11.02</v>
      </c>
      <c r="K764" s="323">
        <v>2.16</v>
      </c>
    </row>
    <row r="765" spans="1:11" x14ac:dyDescent="0.2">
      <c r="A765" s="320" t="s">
        <v>1459</v>
      </c>
      <c r="B765" s="320" t="s">
        <v>2</v>
      </c>
      <c r="C765" s="320" t="s">
        <v>1446</v>
      </c>
      <c r="D765" s="320" t="s">
        <v>1468</v>
      </c>
      <c r="E765" s="325">
        <v>40128</v>
      </c>
      <c r="F765" s="326">
        <v>40118</v>
      </c>
      <c r="G765" s="320">
        <v>1</v>
      </c>
      <c r="H765" s="320">
        <v>853206</v>
      </c>
      <c r="I765" s="323">
        <v>17.78</v>
      </c>
      <c r="J765" s="323">
        <v>12.33</v>
      </c>
      <c r="K765" s="323">
        <v>5.45</v>
      </c>
    </row>
    <row r="766" spans="1:11" hidden="1" x14ac:dyDescent="0.2">
      <c r="A766" s="320" t="s">
        <v>1458</v>
      </c>
      <c r="B766" s="320" t="s">
        <v>2</v>
      </c>
      <c r="C766" s="320" t="s">
        <v>1446</v>
      </c>
      <c r="D766" s="320" t="s">
        <v>1464</v>
      </c>
      <c r="E766" s="325">
        <v>40133</v>
      </c>
      <c r="F766" s="326">
        <v>40118</v>
      </c>
      <c r="G766" s="320">
        <v>1</v>
      </c>
      <c r="H766" s="320">
        <v>854111</v>
      </c>
      <c r="I766" s="323">
        <v>7.36</v>
      </c>
      <c r="J766" s="323">
        <v>6.63</v>
      </c>
      <c r="K766" s="323">
        <v>0.73</v>
      </c>
    </row>
    <row r="767" spans="1:11" hidden="1" x14ac:dyDescent="0.2">
      <c r="A767" s="320" t="s">
        <v>1458</v>
      </c>
      <c r="B767" s="320" t="s">
        <v>2</v>
      </c>
      <c r="C767" s="320" t="s">
        <v>1446</v>
      </c>
      <c r="D767" s="320" t="s">
        <v>1464</v>
      </c>
      <c r="E767" s="325">
        <v>40133</v>
      </c>
      <c r="F767" s="326">
        <v>40118</v>
      </c>
      <c r="G767" s="320">
        <v>1</v>
      </c>
      <c r="H767" s="320">
        <v>854242</v>
      </c>
      <c r="I767" s="323">
        <v>7.43</v>
      </c>
      <c r="J767" s="323">
        <v>6.62</v>
      </c>
      <c r="K767" s="323">
        <v>0.81</v>
      </c>
    </row>
    <row r="768" spans="1:11" x14ac:dyDescent="0.2">
      <c r="A768" s="320" t="s">
        <v>1459</v>
      </c>
      <c r="B768" s="320" t="s">
        <v>2</v>
      </c>
      <c r="C768" s="320" t="s">
        <v>1446</v>
      </c>
      <c r="D768" s="320" t="s">
        <v>1468</v>
      </c>
      <c r="E768" s="325">
        <v>40128</v>
      </c>
      <c r="F768" s="326">
        <v>40118</v>
      </c>
      <c r="G768" s="320">
        <v>1</v>
      </c>
      <c r="H768" s="320">
        <v>853263</v>
      </c>
      <c r="I768" s="323">
        <v>17.22</v>
      </c>
      <c r="J768" s="323">
        <v>12.25</v>
      </c>
      <c r="K768" s="323">
        <v>4.97</v>
      </c>
    </row>
    <row r="769" spans="1:11" x14ac:dyDescent="0.2">
      <c r="A769" s="320" t="s">
        <v>1469</v>
      </c>
      <c r="B769" s="320" t="s">
        <v>2</v>
      </c>
      <c r="C769" s="320" t="s">
        <v>1446</v>
      </c>
      <c r="D769" s="320" t="s">
        <v>1468</v>
      </c>
      <c r="E769" s="325">
        <v>40128</v>
      </c>
      <c r="F769" s="326">
        <v>40118</v>
      </c>
      <c r="G769" s="320">
        <v>1</v>
      </c>
      <c r="H769" s="320">
        <v>853187</v>
      </c>
      <c r="I769" s="323">
        <v>6.28</v>
      </c>
      <c r="J769" s="323">
        <v>5.73</v>
      </c>
      <c r="K769" s="323">
        <v>0.55000000000000004</v>
      </c>
    </row>
    <row r="770" spans="1:11" x14ac:dyDescent="0.2">
      <c r="A770" s="320" t="s">
        <v>1469</v>
      </c>
      <c r="B770" s="320" t="s">
        <v>2</v>
      </c>
      <c r="C770" s="320" t="s">
        <v>1446</v>
      </c>
      <c r="D770" s="320" t="s">
        <v>1468</v>
      </c>
      <c r="E770" s="325">
        <v>40128</v>
      </c>
      <c r="F770" s="326">
        <v>40118</v>
      </c>
      <c r="G770" s="320">
        <v>1</v>
      </c>
      <c r="H770" s="320">
        <v>853251</v>
      </c>
      <c r="I770" s="323">
        <v>6.38</v>
      </c>
      <c r="J770" s="323">
        <v>5.72</v>
      </c>
      <c r="K770" s="323">
        <v>0.66</v>
      </c>
    </row>
    <row r="771" spans="1:11" x14ac:dyDescent="0.2">
      <c r="A771" s="320" t="s">
        <v>1469</v>
      </c>
      <c r="B771" s="320" t="s">
        <v>2</v>
      </c>
      <c r="C771" s="320" t="s">
        <v>1446</v>
      </c>
      <c r="D771" s="320" t="s">
        <v>1468</v>
      </c>
      <c r="E771" s="325">
        <v>40128</v>
      </c>
      <c r="F771" s="326">
        <v>40118</v>
      </c>
      <c r="G771" s="320">
        <v>1</v>
      </c>
      <c r="H771" s="320">
        <v>853299</v>
      </c>
      <c r="I771" s="323">
        <v>6.09</v>
      </c>
      <c r="J771" s="323">
        <v>5.71</v>
      </c>
      <c r="K771" s="323">
        <v>0.38</v>
      </c>
    </row>
    <row r="772" spans="1:11" hidden="1" x14ac:dyDescent="0.2">
      <c r="A772" s="320" t="s">
        <v>1458</v>
      </c>
      <c r="B772" s="320" t="s">
        <v>2</v>
      </c>
      <c r="C772" s="320" t="s">
        <v>1446</v>
      </c>
      <c r="D772" s="320" t="s">
        <v>1464</v>
      </c>
      <c r="E772" s="325">
        <v>40134</v>
      </c>
      <c r="F772" s="326">
        <v>40118</v>
      </c>
      <c r="G772" s="320">
        <v>1</v>
      </c>
      <c r="H772" s="320">
        <v>854322</v>
      </c>
      <c r="I772" s="323">
        <v>7.2</v>
      </c>
      <c r="J772" s="323">
        <v>6.6</v>
      </c>
      <c r="K772" s="323">
        <v>0.6</v>
      </c>
    </row>
    <row r="773" spans="1:11" hidden="1" x14ac:dyDescent="0.2">
      <c r="A773" s="320" t="s">
        <v>1458</v>
      </c>
      <c r="B773" s="320" t="s">
        <v>2</v>
      </c>
      <c r="C773" s="320" t="s">
        <v>1446</v>
      </c>
      <c r="D773" s="320" t="s">
        <v>1464</v>
      </c>
      <c r="E773" s="325">
        <v>40134</v>
      </c>
      <c r="F773" s="326">
        <v>40118</v>
      </c>
      <c r="G773" s="320">
        <v>1</v>
      </c>
      <c r="H773" s="320">
        <v>854453</v>
      </c>
      <c r="I773" s="323">
        <v>7.26</v>
      </c>
      <c r="J773" s="323">
        <v>6.59</v>
      </c>
      <c r="K773" s="323">
        <v>0.67</v>
      </c>
    </row>
    <row r="774" spans="1:11" x14ac:dyDescent="0.2">
      <c r="A774" s="320" t="s">
        <v>1459</v>
      </c>
      <c r="B774" s="320" t="s">
        <v>2</v>
      </c>
      <c r="C774" s="320" t="s">
        <v>1446</v>
      </c>
      <c r="D774" s="320" t="s">
        <v>1468</v>
      </c>
      <c r="E774" s="325">
        <v>40129</v>
      </c>
      <c r="F774" s="326">
        <v>40118</v>
      </c>
      <c r="G774" s="320">
        <v>1</v>
      </c>
      <c r="H774" s="320">
        <v>853391</v>
      </c>
      <c r="I774" s="323">
        <v>17.52</v>
      </c>
      <c r="J774" s="323">
        <v>12.25</v>
      </c>
      <c r="K774" s="323">
        <v>5.27</v>
      </c>
    </row>
    <row r="775" spans="1:11" x14ac:dyDescent="0.2">
      <c r="A775" s="320" t="s">
        <v>1459</v>
      </c>
      <c r="B775" s="320" t="s">
        <v>2</v>
      </c>
      <c r="C775" s="320" t="s">
        <v>1446</v>
      </c>
      <c r="D775" s="320" t="s">
        <v>1468</v>
      </c>
      <c r="E775" s="325">
        <v>40129</v>
      </c>
      <c r="F775" s="326">
        <v>40118</v>
      </c>
      <c r="G775" s="320">
        <v>1</v>
      </c>
      <c r="H775" s="320">
        <v>853598</v>
      </c>
      <c r="I775" s="323">
        <v>14.24</v>
      </c>
      <c r="J775" s="323">
        <v>12.17</v>
      </c>
      <c r="K775" s="323">
        <v>2.0699999999999998</v>
      </c>
    </row>
    <row r="776" spans="1:11" hidden="1" x14ac:dyDescent="0.2">
      <c r="A776" s="320" t="s">
        <v>1458</v>
      </c>
      <c r="B776" s="320" t="s">
        <v>2</v>
      </c>
      <c r="C776" s="320" t="s">
        <v>1446</v>
      </c>
      <c r="D776" s="320" t="s">
        <v>1464</v>
      </c>
      <c r="E776" s="325">
        <v>40135</v>
      </c>
      <c r="F776" s="326">
        <v>40118</v>
      </c>
      <c r="G776" s="320">
        <v>1</v>
      </c>
      <c r="H776" s="320">
        <v>854529</v>
      </c>
      <c r="I776" s="323">
        <v>7.23</v>
      </c>
      <c r="J776" s="323">
        <v>6.59</v>
      </c>
      <c r="K776" s="323">
        <v>0.64</v>
      </c>
    </row>
    <row r="777" spans="1:11" hidden="1" x14ac:dyDescent="0.2">
      <c r="A777" s="320" t="s">
        <v>1458</v>
      </c>
      <c r="B777" s="320" t="s">
        <v>2</v>
      </c>
      <c r="C777" s="320" t="s">
        <v>1446</v>
      </c>
      <c r="D777" s="320" t="s">
        <v>1464</v>
      </c>
      <c r="E777" s="325">
        <v>40135</v>
      </c>
      <c r="F777" s="326">
        <v>40118</v>
      </c>
      <c r="G777" s="320">
        <v>1</v>
      </c>
      <c r="H777" s="320">
        <v>854601</v>
      </c>
      <c r="I777" s="323">
        <v>7.08</v>
      </c>
      <c r="J777" s="323">
        <v>6.57</v>
      </c>
      <c r="K777" s="323">
        <v>0.51</v>
      </c>
    </row>
    <row r="778" spans="1:11" x14ac:dyDescent="0.2">
      <c r="A778" s="320" t="s">
        <v>1469</v>
      </c>
      <c r="B778" s="320" t="s">
        <v>2</v>
      </c>
      <c r="C778" s="320" t="s">
        <v>1446</v>
      </c>
      <c r="D778" s="320" t="s">
        <v>1468</v>
      </c>
      <c r="E778" s="325">
        <v>40129</v>
      </c>
      <c r="F778" s="326">
        <v>40118</v>
      </c>
      <c r="G778" s="320">
        <v>1</v>
      </c>
      <c r="H778" s="320">
        <v>853338</v>
      </c>
      <c r="I778" s="323">
        <v>6.45</v>
      </c>
      <c r="J778" s="323">
        <v>5.7</v>
      </c>
      <c r="K778" s="323">
        <v>0.75</v>
      </c>
    </row>
    <row r="779" spans="1:11" x14ac:dyDescent="0.2">
      <c r="A779" s="320" t="s">
        <v>1469</v>
      </c>
      <c r="B779" s="320" t="s">
        <v>2</v>
      </c>
      <c r="C779" s="320" t="s">
        <v>1446</v>
      </c>
      <c r="D779" s="320" t="s">
        <v>1468</v>
      </c>
      <c r="E779" s="325">
        <v>40129</v>
      </c>
      <c r="F779" s="326">
        <v>40118</v>
      </c>
      <c r="G779" s="320">
        <v>1</v>
      </c>
      <c r="H779" s="320">
        <v>853517</v>
      </c>
      <c r="I779" s="323">
        <v>6.03</v>
      </c>
      <c r="J779" s="323">
        <v>5.68</v>
      </c>
      <c r="K779" s="323">
        <v>0.35</v>
      </c>
    </row>
    <row r="780" spans="1:11" x14ac:dyDescent="0.2">
      <c r="A780" s="320" t="s">
        <v>1469</v>
      </c>
      <c r="B780" s="320" t="s">
        <v>2</v>
      </c>
      <c r="C780" s="320" t="s">
        <v>1446</v>
      </c>
      <c r="D780" s="320" t="s">
        <v>1468</v>
      </c>
      <c r="E780" s="325">
        <v>40129</v>
      </c>
      <c r="F780" s="326">
        <v>40118</v>
      </c>
      <c r="G780" s="320">
        <v>1</v>
      </c>
      <c r="H780" s="320">
        <v>853603</v>
      </c>
      <c r="I780" s="323">
        <v>6.23</v>
      </c>
      <c r="J780" s="323">
        <v>5.67</v>
      </c>
      <c r="K780" s="323">
        <v>0.56000000000000005</v>
      </c>
    </row>
    <row r="781" spans="1:11" x14ac:dyDescent="0.2">
      <c r="A781" s="320" t="s">
        <v>1456</v>
      </c>
      <c r="B781" s="320" t="s">
        <v>2</v>
      </c>
      <c r="C781" s="320" t="s">
        <v>1446</v>
      </c>
      <c r="D781" s="320" t="s">
        <v>1468</v>
      </c>
      <c r="E781" s="325">
        <v>40129</v>
      </c>
      <c r="F781" s="326">
        <v>40118</v>
      </c>
      <c r="G781" s="320">
        <v>1</v>
      </c>
      <c r="H781" s="320">
        <v>853396</v>
      </c>
      <c r="I781" s="323">
        <v>15.95</v>
      </c>
      <c r="J781" s="323">
        <v>11.02</v>
      </c>
      <c r="K781" s="323">
        <v>4.93</v>
      </c>
    </row>
    <row r="782" spans="1:11" hidden="1" x14ac:dyDescent="0.2">
      <c r="A782" s="320" t="s">
        <v>1458</v>
      </c>
      <c r="B782" s="320" t="s">
        <v>2</v>
      </c>
      <c r="C782" s="320" t="s">
        <v>1446</v>
      </c>
      <c r="D782" s="320" t="s">
        <v>1464</v>
      </c>
      <c r="E782" s="325">
        <v>40136</v>
      </c>
      <c r="F782" s="326">
        <v>40118</v>
      </c>
      <c r="G782" s="320">
        <v>1</v>
      </c>
      <c r="H782" s="320">
        <v>854727</v>
      </c>
      <c r="I782" s="323">
        <v>7.81</v>
      </c>
      <c r="J782" s="323">
        <v>6.76</v>
      </c>
      <c r="K782" s="323">
        <v>1.05</v>
      </c>
    </row>
    <row r="783" spans="1:11" hidden="1" x14ac:dyDescent="0.2">
      <c r="A783" s="320" t="s">
        <v>1458</v>
      </c>
      <c r="B783" s="320" t="s">
        <v>2</v>
      </c>
      <c r="C783" s="320" t="s">
        <v>1446</v>
      </c>
      <c r="D783" s="320" t="s">
        <v>1464</v>
      </c>
      <c r="E783" s="325">
        <v>40136</v>
      </c>
      <c r="F783" s="326">
        <v>40118</v>
      </c>
      <c r="G783" s="320">
        <v>1</v>
      </c>
      <c r="H783" s="320">
        <v>854909</v>
      </c>
      <c r="I783" s="323">
        <v>7.47</v>
      </c>
      <c r="J783" s="323">
        <v>6.62</v>
      </c>
      <c r="K783" s="323">
        <v>0.85</v>
      </c>
    </row>
    <row r="784" spans="1:11" hidden="1" x14ac:dyDescent="0.2">
      <c r="A784" s="320" t="s">
        <v>1469</v>
      </c>
      <c r="B784" s="320" t="s">
        <v>2</v>
      </c>
      <c r="C784" s="320" t="s">
        <v>1446</v>
      </c>
      <c r="D784" s="320" t="s">
        <v>1464</v>
      </c>
      <c r="E784" s="325">
        <v>40136</v>
      </c>
      <c r="F784" s="326">
        <v>40118</v>
      </c>
      <c r="G784" s="320">
        <v>1</v>
      </c>
      <c r="H784" s="320">
        <v>854862</v>
      </c>
      <c r="I784" s="323">
        <v>6.41</v>
      </c>
      <c r="J784" s="323">
        <v>5.63</v>
      </c>
      <c r="K784" s="323">
        <v>0.78</v>
      </c>
    </row>
    <row r="785" spans="1:11" hidden="1" x14ac:dyDescent="0.2">
      <c r="A785" s="320" t="s">
        <v>1469</v>
      </c>
      <c r="B785" s="320" t="s">
        <v>2</v>
      </c>
      <c r="C785" s="320" t="s">
        <v>1446</v>
      </c>
      <c r="D785" s="320" t="s">
        <v>1464</v>
      </c>
      <c r="E785" s="325">
        <v>40136</v>
      </c>
      <c r="F785" s="326">
        <v>40118</v>
      </c>
      <c r="G785" s="320">
        <v>1</v>
      </c>
      <c r="H785" s="320">
        <v>854901</v>
      </c>
      <c r="I785" s="323">
        <v>5.75</v>
      </c>
      <c r="J785" s="323">
        <v>5.6</v>
      </c>
      <c r="K785" s="323">
        <v>0.15</v>
      </c>
    </row>
    <row r="786" spans="1:11" x14ac:dyDescent="0.2">
      <c r="A786" s="320" t="s">
        <v>1456</v>
      </c>
      <c r="B786" s="320" t="s">
        <v>2</v>
      </c>
      <c r="C786" s="320" t="s">
        <v>1446</v>
      </c>
      <c r="D786" s="320" t="s">
        <v>1468</v>
      </c>
      <c r="E786" s="325">
        <v>40129</v>
      </c>
      <c r="F786" s="326">
        <v>40118</v>
      </c>
      <c r="G786" s="320">
        <v>1</v>
      </c>
      <c r="H786" s="320">
        <v>853585</v>
      </c>
      <c r="I786" s="323">
        <v>13.7</v>
      </c>
      <c r="J786" s="323">
        <v>10.97</v>
      </c>
      <c r="K786" s="323">
        <v>2.73</v>
      </c>
    </row>
    <row r="787" spans="1:11" x14ac:dyDescent="0.2">
      <c r="A787" s="320" t="s">
        <v>1459</v>
      </c>
      <c r="B787" s="320" t="s">
        <v>2</v>
      </c>
      <c r="C787" s="320" t="s">
        <v>1446</v>
      </c>
      <c r="D787" s="320" t="s">
        <v>1468</v>
      </c>
      <c r="E787" s="325">
        <v>40130</v>
      </c>
      <c r="F787" s="326">
        <v>40118</v>
      </c>
      <c r="G787" s="320">
        <v>1</v>
      </c>
      <c r="H787" s="320">
        <v>853758</v>
      </c>
      <c r="I787" s="323">
        <v>15.67</v>
      </c>
      <c r="J787" s="323">
        <v>12.17</v>
      </c>
      <c r="K787" s="323">
        <v>3.5</v>
      </c>
    </row>
    <row r="788" spans="1:11" hidden="1" x14ac:dyDescent="0.2">
      <c r="A788" s="320" t="s">
        <v>1458</v>
      </c>
      <c r="B788" s="320" t="s">
        <v>2</v>
      </c>
      <c r="C788" s="320" t="s">
        <v>1446</v>
      </c>
      <c r="D788" s="320" t="s">
        <v>1464</v>
      </c>
      <c r="E788" s="325">
        <v>40137</v>
      </c>
      <c r="F788" s="326">
        <v>40118</v>
      </c>
      <c r="G788" s="320">
        <v>1</v>
      </c>
      <c r="H788" s="320">
        <v>855081</v>
      </c>
      <c r="I788" s="323">
        <v>6.98</v>
      </c>
      <c r="J788" s="323">
        <v>6.59</v>
      </c>
      <c r="K788" s="323">
        <v>0.39</v>
      </c>
    </row>
    <row r="789" spans="1:11" x14ac:dyDescent="0.2">
      <c r="A789" s="320" t="s">
        <v>1469</v>
      </c>
      <c r="B789" s="320" t="s">
        <v>2</v>
      </c>
      <c r="C789" s="320" t="s">
        <v>1446</v>
      </c>
      <c r="D789" s="320" t="s">
        <v>1468</v>
      </c>
      <c r="E789" s="325">
        <v>40130</v>
      </c>
      <c r="F789" s="326">
        <v>40118</v>
      </c>
      <c r="G789" s="320">
        <v>1</v>
      </c>
      <c r="H789" s="320">
        <v>853639</v>
      </c>
      <c r="I789" s="323">
        <v>5.78</v>
      </c>
      <c r="J789" s="323">
        <v>5.7</v>
      </c>
      <c r="K789" s="323">
        <v>0.08</v>
      </c>
    </row>
    <row r="790" spans="1:11" x14ac:dyDescent="0.2">
      <c r="A790" s="320" t="s">
        <v>1469</v>
      </c>
      <c r="B790" s="320" t="s">
        <v>2</v>
      </c>
      <c r="C790" s="320" t="s">
        <v>1446</v>
      </c>
      <c r="D790" s="320" t="s">
        <v>1468</v>
      </c>
      <c r="E790" s="325">
        <v>40130</v>
      </c>
      <c r="F790" s="326">
        <v>40118</v>
      </c>
      <c r="G790" s="320">
        <v>1</v>
      </c>
      <c r="H790" s="320">
        <v>853745</v>
      </c>
      <c r="I790" s="323">
        <v>6.03</v>
      </c>
      <c r="J790" s="323">
        <v>5.68</v>
      </c>
      <c r="K790" s="323">
        <v>0.35</v>
      </c>
    </row>
    <row r="791" spans="1:11" x14ac:dyDescent="0.2">
      <c r="A791" s="320" t="s">
        <v>1459</v>
      </c>
      <c r="B791" s="320" t="s">
        <v>2</v>
      </c>
      <c r="C791" s="320" t="s">
        <v>1446</v>
      </c>
      <c r="D791" s="320" t="s">
        <v>1468</v>
      </c>
      <c r="E791" s="325">
        <v>40133</v>
      </c>
      <c r="F791" s="326">
        <v>40118</v>
      </c>
      <c r="G791" s="320">
        <v>1</v>
      </c>
      <c r="H791" s="320">
        <v>854125</v>
      </c>
      <c r="I791" s="323">
        <v>18.03</v>
      </c>
      <c r="J791" s="323">
        <v>12.25</v>
      </c>
      <c r="K791" s="323">
        <v>5.78</v>
      </c>
    </row>
    <row r="792" spans="1:11" x14ac:dyDescent="0.2">
      <c r="A792" s="320" t="s">
        <v>1459</v>
      </c>
      <c r="B792" s="320" t="s">
        <v>2</v>
      </c>
      <c r="C792" s="320" t="s">
        <v>1446</v>
      </c>
      <c r="D792" s="320" t="s">
        <v>1468</v>
      </c>
      <c r="E792" s="325">
        <v>40133</v>
      </c>
      <c r="F792" s="326">
        <v>40118</v>
      </c>
      <c r="G792" s="320">
        <v>1</v>
      </c>
      <c r="H792" s="320">
        <v>854252</v>
      </c>
      <c r="I792" s="323">
        <v>17.100000000000001</v>
      </c>
      <c r="J792" s="323">
        <v>12.2</v>
      </c>
      <c r="K792" s="323">
        <v>4.9000000000000004</v>
      </c>
    </row>
    <row r="793" spans="1:11" x14ac:dyDescent="0.2">
      <c r="A793" s="320" t="s">
        <v>1459</v>
      </c>
      <c r="B793" s="320" t="s">
        <v>2</v>
      </c>
      <c r="C793" s="320" t="s">
        <v>1446</v>
      </c>
      <c r="D793" s="320" t="s">
        <v>1468</v>
      </c>
      <c r="E793" s="325">
        <v>40134</v>
      </c>
      <c r="F793" s="326">
        <v>40118</v>
      </c>
      <c r="G793" s="320">
        <v>1</v>
      </c>
      <c r="H793" s="320">
        <v>854355</v>
      </c>
      <c r="I793" s="323">
        <v>15.01</v>
      </c>
      <c r="J793" s="323">
        <v>12.16</v>
      </c>
      <c r="K793" s="323">
        <v>2.85</v>
      </c>
    </row>
    <row r="794" spans="1:11" x14ac:dyDescent="0.2">
      <c r="A794" s="320" t="s">
        <v>1456</v>
      </c>
      <c r="B794" s="320" t="s">
        <v>2</v>
      </c>
      <c r="C794" s="320" t="s">
        <v>1446</v>
      </c>
      <c r="D794" s="320" t="s">
        <v>1468</v>
      </c>
      <c r="E794" s="325">
        <v>40134</v>
      </c>
      <c r="F794" s="326">
        <v>40118</v>
      </c>
      <c r="G794" s="320">
        <v>1</v>
      </c>
      <c r="H794" s="320">
        <v>854331</v>
      </c>
      <c r="I794" s="323">
        <v>16.38</v>
      </c>
      <c r="J794" s="323">
        <v>10.97</v>
      </c>
      <c r="K794" s="323">
        <v>5.41</v>
      </c>
    </row>
    <row r="795" spans="1:11" hidden="1" x14ac:dyDescent="0.2">
      <c r="A795" s="320" t="s">
        <v>1458</v>
      </c>
      <c r="B795" s="320" t="s">
        <v>2</v>
      </c>
      <c r="C795" s="320" t="s">
        <v>1446</v>
      </c>
      <c r="D795" s="320" t="s">
        <v>1464</v>
      </c>
      <c r="E795" s="325">
        <v>40140</v>
      </c>
      <c r="F795" s="326">
        <v>40118</v>
      </c>
      <c r="G795" s="320">
        <v>1</v>
      </c>
      <c r="H795" s="320">
        <v>855432</v>
      </c>
      <c r="I795" s="323">
        <v>7.36</v>
      </c>
      <c r="J795" s="323">
        <v>6.64</v>
      </c>
      <c r="K795" s="323">
        <v>0.72</v>
      </c>
    </row>
    <row r="796" spans="1:11" hidden="1" x14ac:dyDescent="0.2">
      <c r="A796" s="320" t="s">
        <v>1458</v>
      </c>
      <c r="B796" s="320" t="s">
        <v>2</v>
      </c>
      <c r="C796" s="320" t="s">
        <v>1446</v>
      </c>
      <c r="D796" s="320" t="s">
        <v>1464</v>
      </c>
      <c r="E796" s="325">
        <v>40140</v>
      </c>
      <c r="F796" s="326">
        <v>40118</v>
      </c>
      <c r="G796" s="320">
        <v>1</v>
      </c>
      <c r="H796" s="320">
        <v>855537</v>
      </c>
      <c r="I796" s="323">
        <v>7.29</v>
      </c>
      <c r="J796" s="323">
        <v>6.63</v>
      </c>
      <c r="K796" s="323">
        <v>0.66</v>
      </c>
    </row>
    <row r="797" spans="1:11" x14ac:dyDescent="0.2">
      <c r="A797" s="320" t="s">
        <v>1456</v>
      </c>
      <c r="B797" s="320" t="s">
        <v>2</v>
      </c>
      <c r="C797" s="320" t="s">
        <v>1446</v>
      </c>
      <c r="D797" s="320" t="s">
        <v>1468</v>
      </c>
      <c r="E797" s="325">
        <v>40134</v>
      </c>
      <c r="F797" s="326">
        <v>40118</v>
      </c>
      <c r="G797" s="320">
        <v>1</v>
      </c>
      <c r="H797" s="320">
        <v>854465</v>
      </c>
      <c r="I797" s="323">
        <v>15.84</v>
      </c>
      <c r="J797" s="323">
        <v>10.95</v>
      </c>
      <c r="K797" s="323">
        <v>4.8899999999999997</v>
      </c>
    </row>
    <row r="798" spans="1:11" x14ac:dyDescent="0.2">
      <c r="A798" s="320" t="s">
        <v>1456</v>
      </c>
      <c r="B798" s="320" t="s">
        <v>2</v>
      </c>
      <c r="C798" s="320" t="s">
        <v>1446</v>
      </c>
      <c r="D798" s="320" t="s">
        <v>1468</v>
      </c>
      <c r="E798" s="325">
        <v>40135</v>
      </c>
      <c r="F798" s="326">
        <v>40118</v>
      </c>
      <c r="G798" s="320">
        <v>1</v>
      </c>
      <c r="H798" s="320">
        <v>854549</v>
      </c>
      <c r="I798" s="323">
        <v>17.260000000000002</v>
      </c>
      <c r="J798" s="323">
        <v>11</v>
      </c>
      <c r="K798" s="323">
        <v>6.26</v>
      </c>
    </row>
    <row r="799" spans="1:11" x14ac:dyDescent="0.2">
      <c r="A799" s="320" t="s">
        <v>1456</v>
      </c>
      <c r="B799" s="320" t="s">
        <v>2</v>
      </c>
      <c r="C799" s="320" t="s">
        <v>1446</v>
      </c>
      <c r="D799" s="320" t="s">
        <v>1468</v>
      </c>
      <c r="E799" s="325">
        <v>40135</v>
      </c>
      <c r="F799" s="326">
        <v>40118</v>
      </c>
      <c r="G799" s="320">
        <v>1</v>
      </c>
      <c r="H799" s="320">
        <v>854598</v>
      </c>
      <c r="I799" s="323">
        <v>16.84</v>
      </c>
      <c r="J799" s="323">
        <v>10.98</v>
      </c>
      <c r="K799" s="323">
        <v>5.86</v>
      </c>
    </row>
    <row r="800" spans="1:11" x14ac:dyDescent="0.2">
      <c r="A800" s="320" t="s">
        <v>1459</v>
      </c>
      <c r="B800" s="320" t="s">
        <v>2</v>
      </c>
      <c r="C800" s="320" t="s">
        <v>1446</v>
      </c>
      <c r="D800" s="320" t="s">
        <v>1468</v>
      </c>
      <c r="E800" s="325">
        <v>40136</v>
      </c>
      <c r="F800" s="326">
        <v>40118</v>
      </c>
      <c r="G800" s="320">
        <v>1</v>
      </c>
      <c r="H800" s="320">
        <v>854760</v>
      </c>
      <c r="I800" s="323">
        <v>17.29</v>
      </c>
      <c r="J800" s="323">
        <v>12.15</v>
      </c>
      <c r="K800" s="323">
        <v>5.14</v>
      </c>
    </row>
    <row r="801" spans="1:11" x14ac:dyDescent="0.2">
      <c r="A801" s="320" t="s">
        <v>1459</v>
      </c>
      <c r="B801" s="320" t="s">
        <v>2</v>
      </c>
      <c r="C801" s="320" t="s">
        <v>1446</v>
      </c>
      <c r="D801" s="320" t="s">
        <v>1468</v>
      </c>
      <c r="E801" s="325">
        <v>40136</v>
      </c>
      <c r="F801" s="326">
        <v>40118</v>
      </c>
      <c r="G801" s="320">
        <v>1</v>
      </c>
      <c r="H801" s="320">
        <v>854929</v>
      </c>
      <c r="I801" s="323">
        <v>14</v>
      </c>
      <c r="J801" s="323">
        <v>12.09</v>
      </c>
      <c r="K801" s="323">
        <v>1.91</v>
      </c>
    </row>
    <row r="802" spans="1:11" x14ac:dyDescent="0.2">
      <c r="A802" s="320" t="s">
        <v>1456</v>
      </c>
      <c r="B802" s="320" t="s">
        <v>2</v>
      </c>
      <c r="C802" s="320" t="s">
        <v>1446</v>
      </c>
      <c r="D802" s="320" t="s">
        <v>1468</v>
      </c>
      <c r="E802" s="325">
        <v>40136</v>
      </c>
      <c r="F802" s="326">
        <v>40118</v>
      </c>
      <c r="G802" s="320">
        <v>1</v>
      </c>
      <c r="H802" s="320">
        <v>854754</v>
      </c>
      <c r="I802" s="323">
        <v>16.600000000000001</v>
      </c>
      <c r="J802" s="323">
        <v>10.99</v>
      </c>
      <c r="K802" s="323">
        <v>5.61</v>
      </c>
    </row>
    <row r="803" spans="1:11" x14ac:dyDescent="0.2">
      <c r="A803" s="320" t="s">
        <v>1456</v>
      </c>
      <c r="B803" s="320" t="s">
        <v>2</v>
      </c>
      <c r="C803" s="320" t="s">
        <v>1446</v>
      </c>
      <c r="D803" s="320" t="s">
        <v>1468</v>
      </c>
      <c r="E803" s="325">
        <v>40136</v>
      </c>
      <c r="F803" s="326">
        <v>40118</v>
      </c>
      <c r="G803" s="320">
        <v>1</v>
      </c>
      <c r="H803" s="320">
        <v>854952</v>
      </c>
      <c r="I803" s="323">
        <v>14.3</v>
      </c>
      <c r="J803" s="323">
        <v>10.93</v>
      </c>
      <c r="K803" s="323">
        <v>3.37</v>
      </c>
    </row>
    <row r="804" spans="1:11" hidden="1" x14ac:dyDescent="0.2">
      <c r="A804" s="320" t="s">
        <v>1458</v>
      </c>
      <c r="B804" s="320" t="s">
        <v>2</v>
      </c>
      <c r="C804" s="320" t="s">
        <v>1446</v>
      </c>
      <c r="D804" s="320" t="s">
        <v>1464</v>
      </c>
      <c r="E804" s="325">
        <v>40141</v>
      </c>
      <c r="F804" s="326">
        <v>40118</v>
      </c>
      <c r="G804" s="320">
        <v>1</v>
      </c>
      <c r="H804" s="320">
        <v>855619</v>
      </c>
      <c r="I804" s="323">
        <v>7.19</v>
      </c>
      <c r="J804" s="323">
        <v>6.61</v>
      </c>
      <c r="K804" s="323">
        <v>0.57999999999999996</v>
      </c>
    </row>
    <row r="805" spans="1:11" hidden="1" x14ac:dyDescent="0.2">
      <c r="A805" s="320" t="s">
        <v>1458</v>
      </c>
      <c r="B805" s="320" t="s">
        <v>2</v>
      </c>
      <c r="C805" s="320" t="s">
        <v>1446</v>
      </c>
      <c r="D805" s="320" t="s">
        <v>1464</v>
      </c>
      <c r="E805" s="325">
        <v>40141</v>
      </c>
      <c r="F805" s="326">
        <v>40118</v>
      </c>
      <c r="G805" s="320">
        <v>1</v>
      </c>
      <c r="H805" s="320">
        <v>855769</v>
      </c>
      <c r="I805" s="323">
        <v>7.42</v>
      </c>
      <c r="J805" s="323">
        <v>6.59</v>
      </c>
      <c r="K805" s="323">
        <v>0.83</v>
      </c>
    </row>
    <row r="806" spans="1:11" x14ac:dyDescent="0.2">
      <c r="A806" s="320" t="s">
        <v>1459</v>
      </c>
      <c r="B806" s="320" t="s">
        <v>2</v>
      </c>
      <c r="C806" s="320" t="s">
        <v>1446</v>
      </c>
      <c r="D806" s="320" t="s">
        <v>1468</v>
      </c>
      <c r="E806" s="325">
        <v>40137</v>
      </c>
      <c r="F806" s="326">
        <v>40118</v>
      </c>
      <c r="G806" s="320">
        <v>1</v>
      </c>
      <c r="H806" s="320">
        <v>855090</v>
      </c>
      <c r="I806" s="323">
        <v>15.27</v>
      </c>
      <c r="J806" s="323">
        <v>12.16</v>
      </c>
      <c r="K806" s="323">
        <v>3.11</v>
      </c>
    </row>
    <row r="807" spans="1:11" x14ac:dyDescent="0.2">
      <c r="A807" s="320" t="s">
        <v>1459</v>
      </c>
      <c r="B807" s="320" t="s">
        <v>2</v>
      </c>
      <c r="C807" s="320" t="s">
        <v>1446</v>
      </c>
      <c r="D807" s="320" t="s">
        <v>1468</v>
      </c>
      <c r="E807" s="325">
        <v>40140</v>
      </c>
      <c r="F807" s="326">
        <v>40118</v>
      </c>
      <c r="G807" s="320">
        <v>1</v>
      </c>
      <c r="H807" s="320">
        <v>855440</v>
      </c>
      <c r="I807" s="323">
        <v>17.739999999999998</v>
      </c>
      <c r="J807" s="323">
        <v>12.15</v>
      </c>
      <c r="K807" s="323">
        <v>5.59</v>
      </c>
    </row>
    <row r="808" spans="1:11" x14ac:dyDescent="0.2">
      <c r="A808" s="320" t="s">
        <v>1459</v>
      </c>
      <c r="B808" s="320" t="s">
        <v>2</v>
      </c>
      <c r="C808" s="320" t="s">
        <v>1446</v>
      </c>
      <c r="D808" s="320" t="s">
        <v>1468</v>
      </c>
      <c r="E808" s="325">
        <v>40140</v>
      </c>
      <c r="F808" s="326">
        <v>40118</v>
      </c>
      <c r="G808" s="320">
        <v>1</v>
      </c>
      <c r="H808" s="320">
        <v>855549</v>
      </c>
      <c r="I808" s="323">
        <v>16.489999999999998</v>
      </c>
      <c r="J808" s="323">
        <v>12.14</v>
      </c>
      <c r="K808" s="323">
        <v>4.3499999999999996</v>
      </c>
    </row>
    <row r="809" spans="1:11" x14ac:dyDescent="0.2">
      <c r="A809" s="320" t="s">
        <v>1469</v>
      </c>
      <c r="B809" s="320" t="s">
        <v>2</v>
      </c>
      <c r="C809" s="320" t="s">
        <v>1446</v>
      </c>
      <c r="D809" s="320" t="s">
        <v>1468</v>
      </c>
      <c r="E809" s="325">
        <v>40140</v>
      </c>
      <c r="F809" s="326">
        <v>40118</v>
      </c>
      <c r="G809" s="320">
        <v>1</v>
      </c>
      <c r="H809" s="320">
        <v>855377</v>
      </c>
      <c r="I809" s="323">
        <v>6.18</v>
      </c>
      <c r="J809" s="323">
        <v>5.68</v>
      </c>
      <c r="K809" s="323">
        <v>0.5</v>
      </c>
    </row>
    <row r="810" spans="1:11" x14ac:dyDescent="0.2">
      <c r="A810" s="320" t="s">
        <v>1469</v>
      </c>
      <c r="B810" s="320" t="s">
        <v>2</v>
      </c>
      <c r="C810" s="320" t="s">
        <v>1446</v>
      </c>
      <c r="D810" s="320" t="s">
        <v>1468</v>
      </c>
      <c r="E810" s="325">
        <v>40140</v>
      </c>
      <c r="F810" s="326">
        <v>40118</v>
      </c>
      <c r="G810" s="320">
        <v>1</v>
      </c>
      <c r="H810" s="320">
        <v>855425</v>
      </c>
      <c r="I810" s="323">
        <v>6.18</v>
      </c>
      <c r="J810" s="323">
        <v>5.68</v>
      </c>
      <c r="K810" s="323">
        <v>0.5</v>
      </c>
    </row>
    <row r="811" spans="1:11" x14ac:dyDescent="0.2">
      <c r="A811" s="320" t="s">
        <v>1469</v>
      </c>
      <c r="B811" s="320" t="s">
        <v>2</v>
      </c>
      <c r="C811" s="320" t="s">
        <v>1446</v>
      </c>
      <c r="D811" s="320" t="s">
        <v>1468</v>
      </c>
      <c r="E811" s="325">
        <v>40140</v>
      </c>
      <c r="F811" s="326">
        <v>40118</v>
      </c>
      <c r="G811" s="320">
        <v>1</v>
      </c>
      <c r="H811" s="320">
        <v>855486</v>
      </c>
      <c r="I811" s="323">
        <v>6.21</v>
      </c>
      <c r="J811" s="323">
        <v>5.66</v>
      </c>
      <c r="K811" s="323">
        <v>0.55000000000000004</v>
      </c>
    </row>
    <row r="812" spans="1:11" hidden="1" x14ac:dyDescent="0.2">
      <c r="A812" s="320" t="s">
        <v>1458</v>
      </c>
      <c r="B812" s="320" t="s">
        <v>2</v>
      </c>
      <c r="C812" s="320" t="s">
        <v>1446</v>
      </c>
      <c r="D812" s="320" t="s">
        <v>1464</v>
      </c>
      <c r="E812" s="325">
        <v>40142</v>
      </c>
      <c r="F812" s="326">
        <v>40118</v>
      </c>
      <c r="G812" s="320">
        <v>1</v>
      </c>
      <c r="H812" s="320">
        <v>855829</v>
      </c>
      <c r="I812" s="323">
        <v>7.11</v>
      </c>
      <c r="J812" s="323">
        <v>6.62</v>
      </c>
      <c r="K812" s="323">
        <v>0.49</v>
      </c>
    </row>
    <row r="813" spans="1:11" hidden="1" x14ac:dyDescent="0.2">
      <c r="A813" s="320" t="s">
        <v>1458</v>
      </c>
      <c r="B813" s="320" t="s">
        <v>2</v>
      </c>
      <c r="C813" s="320" t="s">
        <v>1446</v>
      </c>
      <c r="D813" s="320" t="s">
        <v>1464</v>
      </c>
      <c r="E813" s="325">
        <v>40142</v>
      </c>
      <c r="F813" s="326">
        <v>40118</v>
      </c>
      <c r="G813" s="320">
        <v>1</v>
      </c>
      <c r="H813" s="320">
        <v>855986</v>
      </c>
      <c r="I813" s="323">
        <v>6.89</v>
      </c>
      <c r="J813" s="323">
        <v>6.56</v>
      </c>
      <c r="K813" s="323">
        <v>0.33</v>
      </c>
    </row>
    <row r="814" spans="1:11" x14ac:dyDescent="0.2">
      <c r="A814" s="320" t="s">
        <v>1469</v>
      </c>
      <c r="B814" s="320" t="s">
        <v>2</v>
      </c>
      <c r="C814" s="320" t="s">
        <v>1446</v>
      </c>
      <c r="D814" s="320" t="s">
        <v>1468</v>
      </c>
      <c r="E814" s="325">
        <v>40140</v>
      </c>
      <c r="F814" s="326">
        <v>40118</v>
      </c>
      <c r="G814" s="320">
        <v>1</v>
      </c>
      <c r="H814" s="320">
        <v>855561</v>
      </c>
      <c r="I814" s="323">
        <v>6.16</v>
      </c>
      <c r="J814" s="323">
        <v>5.65</v>
      </c>
      <c r="K814" s="323">
        <v>0.51</v>
      </c>
    </row>
    <row r="815" spans="1:11" x14ac:dyDescent="0.2">
      <c r="A815" s="320" t="s">
        <v>1459</v>
      </c>
      <c r="B815" s="320" t="s">
        <v>2</v>
      </c>
      <c r="C815" s="320" t="s">
        <v>1446</v>
      </c>
      <c r="D815" s="320" t="s">
        <v>1468</v>
      </c>
      <c r="E815" s="325">
        <v>40141</v>
      </c>
      <c r="F815" s="326">
        <v>40118</v>
      </c>
      <c r="G815" s="320">
        <v>1</v>
      </c>
      <c r="H815" s="320">
        <v>855647</v>
      </c>
      <c r="I815" s="323">
        <v>14.87</v>
      </c>
      <c r="J815" s="323">
        <v>12.09</v>
      </c>
      <c r="K815" s="323">
        <v>2.78</v>
      </c>
    </row>
    <row r="816" spans="1:11" x14ac:dyDescent="0.2">
      <c r="A816" s="320" t="s">
        <v>1459</v>
      </c>
      <c r="B816" s="320" t="s">
        <v>2</v>
      </c>
      <c r="C816" s="320" t="s">
        <v>1446</v>
      </c>
      <c r="D816" s="320" t="s">
        <v>1468</v>
      </c>
      <c r="E816" s="325">
        <v>40141</v>
      </c>
      <c r="F816" s="326">
        <v>40118</v>
      </c>
      <c r="G816" s="320">
        <v>1</v>
      </c>
      <c r="H816" s="320">
        <v>855743</v>
      </c>
      <c r="I816" s="323">
        <v>14.36</v>
      </c>
      <c r="J816" s="323">
        <v>12.1</v>
      </c>
      <c r="K816" s="323">
        <v>2.2599999999999998</v>
      </c>
    </row>
    <row r="817" spans="1:11" x14ac:dyDescent="0.2">
      <c r="A817" s="320" t="s">
        <v>1469</v>
      </c>
      <c r="B817" s="320" t="s">
        <v>2</v>
      </c>
      <c r="C817" s="320" t="s">
        <v>1446</v>
      </c>
      <c r="D817" s="320" t="s">
        <v>1468</v>
      </c>
      <c r="E817" s="325">
        <v>40141</v>
      </c>
      <c r="F817" s="326">
        <v>40118</v>
      </c>
      <c r="G817" s="320">
        <v>1</v>
      </c>
      <c r="H817" s="320">
        <v>855591</v>
      </c>
      <c r="I817" s="323">
        <v>6.32</v>
      </c>
      <c r="J817" s="323">
        <v>5.73</v>
      </c>
      <c r="K817" s="323">
        <v>0.59</v>
      </c>
    </row>
    <row r="818" spans="1:11" hidden="1" x14ac:dyDescent="0.2">
      <c r="A818" s="320"/>
      <c r="B818" s="320" t="s">
        <v>2</v>
      </c>
      <c r="C818" s="320" t="s">
        <v>1446</v>
      </c>
      <c r="D818" s="320" t="s">
        <v>1451</v>
      </c>
      <c r="E818" s="325">
        <v>40144</v>
      </c>
      <c r="F818" s="326">
        <v>40118</v>
      </c>
      <c r="G818" s="320">
        <v>1</v>
      </c>
      <c r="H818" s="320">
        <v>856176</v>
      </c>
      <c r="I818" s="323">
        <v>0</v>
      </c>
      <c r="J818" s="323">
        <v>0</v>
      </c>
      <c r="K818" s="323">
        <v>-1.89</v>
      </c>
    </row>
    <row r="819" spans="1:11" hidden="1" x14ac:dyDescent="0.2">
      <c r="A819" s="320"/>
      <c r="B819" s="320" t="s">
        <v>2</v>
      </c>
      <c r="C819" s="320" t="s">
        <v>1446</v>
      </c>
      <c r="D819" s="320" t="s">
        <v>1451</v>
      </c>
      <c r="E819" s="325">
        <v>40144</v>
      </c>
      <c r="F819" s="326">
        <v>40118</v>
      </c>
      <c r="G819" s="320">
        <v>1</v>
      </c>
      <c r="H819" s="320">
        <v>856177</v>
      </c>
      <c r="I819" s="323">
        <v>0</v>
      </c>
      <c r="J819" s="323">
        <v>0</v>
      </c>
      <c r="K819" s="323">
        <v>-2.65</v>
      </c>
    </row>
    <row r="820" spans="1:11" hidden="1" x14ac:dyDescent="0.2">
      <c r="A820" s="320"/>
      <c r="B820" s="320" t="s">
        <v>2</v>
      </c>
      <c r="C820" s="320" t="s">
        <v>1446</v>
      </c>
      <c r="D820" s="320" t="s">
        <v>1451</v>
      </c>
      <c r="E820" s="325">
        <v>40144</v>
      </c>
      <c r="F820" s="326">
        <v>40118</v>
      </c>
      <c r="G820" s="320">
        <v>1</v>
      </c>
      <c r="H820" s="320">
        <v>856178</v>
      </c>
      <c r="I820" s="323">
        <v>0</v>
      </c>
      <c r="J820" s="323">
        <v>0</v>
      </c>
      <c r="K820" s="323">
        <v>-2.25</v>
      </c>
    </row>
    <row r="821" spans="1:11" x14ac:dyDescent="0.2">
      <c r="A821" s="320" t="s">
        <v>1469</v>
      </c>
      <c r="B821" s="320" t="s">
        <v>2</v>
      </c>
      <c r="C821" s="320" t="s">
        <v>1446</v>
      </c>
      <c r="D821" s="320" t="s">
        <v>1468</v>
      </c>
      <c r="E821" s="325">
        <v>40141</v>
      </c>
      <c r="F821" s="326">
        <v>40118</v>
      </c>
      <c r="G821" s="320">
        <v>1</v>
      </c>
      <c r="H821" s="320">
        <v>855649</v>
      </c>
      <c r="I821" s="323">
        <v>6.24</v>
      </c>
      <c r="J821" s="323">
        <v>5.72</v>
      </c>
      <c r="K821" s="323">
        <v>0.52</v>
      </c>
    </row>
    <row r="822" spans="1:11" x14ac:dyDescent="0.2">
      <c r="A822" s="320" t="s">
        <v>1469</v>
      </c>
      <c r="B822" s="320" t="s">
        <v>2</v>
      </c>
      <c r="C822" s="320" t="s">
        <v>1446</v>
      </c>
      <c r="D822" s="320" t="s">
        <v>1468</v>
      </c>
      <c r="E822" s="325">
        <v>40141</v>
      </c>
      <c r="F822" s="326">
        <v>40118</v>
      </c>
      <c r="G822" s="320">
        <v>1</v>
      </c>
      <c r="H822" s="320">
        <v>855735</v>
      </c>
      <c r="I822" s="323">
        <v>6.23</v>
      </c>
      <c r="J822" s="323">
        <v>5.71</v>
      </c>
      <c r="K822" s="323">
        <v>0.52</v>
      </c>
    </row>
    <row r="823" spans="1:11" hidden="1" x14ac:dyDescent="0.2">
      <c r="A823" s="320" t="s">
        <v>1458</v>
      </c>
      <c r="B823" s="320" t="s">
        <v>2</v>
      </c>
      <c r="C823" s="320" t="s">
        <v>1446</v>
      </c>
      <c r="D823" s="320" t="s">
        <v>1464</v>
      </c>
      <c r="E823" s="325">
        <v>40144</v>
      </c>
      <c r="F823" s="326">
        <v>40118</v>
      </c>
      <c r="G823" s="320">
        <v>1</v>
      </c>
      <c r="H823" s="320">
        <v>856087</v>
      </c>
      <c r="I823" s="323">
        <v>7.64</v>
      </c>
      <c r="J823" s="323">
        <v>6.62</v>
      </c>
      <c r="K823" s="323">
        <v>1.02</v>
      </c>
    </row>
    <row r="824" spans="1:11" hidden="1" x14ac:dyDescent="0.2">
      <c r="A824" s="320" t="s">
        <v>1458</v>
      </c>
      <c r="B824" s="320" t="s">
        <v>2</v>
      </c>
      <c r="C824" s="320" t="s">
        <v>1446</v>
      </c>
      <c r="D824" s="320" t="s">
        <v>1464</v>
      </c>
      <c r="E824" s="325">
        <v>40144</v>
      </c>
      <c r="F824" s="326">
        <v>40118</v>
      </c>
      <c r="G824" s="320">
        <v>1</v>
      </c>
      <c r="H824" s="320">
        <v>856170</v>
      </c>
      <c r="I824" s="323">
        <v>7.15</v>
      </c>
      <c r="J824" s="323">
        <v>6.6</v>
      </c>
      <c r="K824" s="323">
        <v>0.55000000000000004</v>
      </c>
    </row>
    <row r="825" spans="1:11" hidden="1" x14ac:dyDescent="0.2">
      <c r="A825" s="320" t="s">
        <v>1461</v>
      </c>
      <c r="B825" s="320" t="s">
        <v>2</v>
      </c>
      <c r="C825" s="320" t="s">
        <v>1446</v>
      </c>
      <c r="D825" s="320" t="s">
        <v>1464</v>
      </c>
      <c r="E825" s="325">
        <v>40144</v>
      </c>
      <c r="F825" s="326">
        <v>40118</v>
      </c>
      <c r="G825" s="320">
        <v>1</v>
      </c>
      <c r="H825" s="320">
        <v>856092</v>
      </c>
      <c r="I825" s="323">
        <v>7.37</v>
      </c>
      <c r="J825" s="323">
        <v>6.64</v>
      </c>
      <c r="K825" s="323">
        <v>0.73</v>
      </c>
    </row>
    <row r="826" spans="1:11" x14ac:dyDescent="0.2">
      <c r="A826" s="320" t="s">
        <v>1456</v>
      </c>
      <c r="B826" s="320" t="s">
        <v>2</v>
      </c>
      <c r="C826" s="320" t="s">
        <v>1446</v>
      </c>
      <c r="D826" s="320" t="s">
        <v>1468</v>
      </c>
      <c r="E826" s="325">
        <v>40141</v>
      </c>
      <c r="F826" s="326">
        <v>40118</v>
      </c>
      <c r="G826" s="320">
        <v>1</v>
      </c>
      <c r="H826" s="320">
        <v>855635</v>
      </c>
      <c r="I826" s="323">
        <v>16.34</v>
      </c>
      <c r="J826" s="323">
        <v>10.97</v>
      </c>
      <c r="K826" s="323">
        <v>5.37</v>
      </c>
    </row>
    <row r="827" spans="1:11" x14ac:dyDescent="0.2">
      <c r="A827" s="320" t="s">
        <v>1456</v>
      </c>
      <c r="B827" s="320" t="s">
        <v>2</v>
      </c>
      <c r="C827" s="320" t="s">
        <v>1446</v>
      </c>
      <c r="D827" s="320" t="s">
        <v>1468</v>
      </c>
      <c r="E827" s="325">
        <v>40141</v>
      </c>
      <c r="F827" s="326">
        <v>40118</v>
      </c>
      <c r="G827" s="320">
        <v>1</v>
      </c>
      <c r="H827" s="320">
        <v>855738</v>
      </c>
      <c r="I827" s="323">
        <v>13.93</v>
      </c>
      <c r="J827" s="323">
        <v>10.96</v>
      </c>
      <c r="K827" s="323">
        <v>2.97</v>
      </c>
    </row>
    <row r="828" spans="1:11" x14ac:dyDescent="0.2">
      <c r="A828" s="320" t="s">
        <v>1469</v>
      </c>
      <c r="B828" s="320" t="s">
        <v>2</v>
      </c>
      <c r="C828" s="320" t="s">
        <v>1446</v>
      </c>
      <c r="D828" s="320" t="s">
        <v>1468</v>
      </c>
      <c r="E828" s="325">
        <v>40142</v>
      </c>
      <c r="F828" s="326">
        <v>40118</v>
      </c>
      <c r="G828" s="320">
        <v>1</v>
      </c>
      <c r="H828" s="320">
        <v>855792</v>
      </c>
      <c r="I828" s="323">
        <v>6.34</v>
      </c>
      <c r="J828" s="323">
        <v>5.69</v>
      </c>
      <c r="K828" s="323">
        <v>0.65</v>
      </c>
    </row>
    <row r="829" spans="1:11" x14ac:dyDescent="0.2">
      <c r="A829" s="320" t="s">
        <v>1469</v>
      </c>
      <c r="B829" s="320" t="s">
        <v>2</v>
      </c>
      <c r="C829" s="320" t="s">
        <v>1446</v>
      </c>
      <c r="D829" s="320" t="s">
        <v>1468</v>
      </c>
      <c r="E829" s="325">
        <v>40142</v>
      </c>
      <c r="F829" s="326">
        <v>40118</v>
      </c>
      <c r="G829" s="320">
        <v>1</v>
      </c>
      <c r="H829" s="320">
        <v>855846</v>
      </c>
      <c r="I829" s="323">
        <v>6.14</v>
      </c>
      <c r="J829" s="323">
        <v>5.69</v>
      </c>
      <c r="K829" s="323">
        <v>0.45</v>
      </c>
    </row>
    <row r="830" spans="1:11" hidden="1" x14ac:dyDescent="0.2">
      <c r="A830" s="320" t="s">
        <v>1458</v>
      </c>
      <c r="B830" s="320" t="s">
        <v>2</v>
      </c>
      <c r="C830" s="320" t="s">
        <v>1446</v>
      </c>
      <c r="D830" s="320" t="s">
        <v>1464</v>
      </c>
      <c r="E830" s="325">
        <v>40147</v>
      </c>
      <c r="F830" s="326">
        <v>40118</v>
      </c>
      <c r="G830" s="320">
        <v>1</v>
      </c>
      <c r="H830" s="320">
        <v>856443</v>
      </c>
      <c r="I830" s="323">
        <v>7.41</v>
      </c>
      <c r="J830" s="323">
        <v>6.61</v>
      </c>
      <c r="K830" s="323">
        <v>0.8</v>
      </c>
    </row>
    <row r="831" spans="1:11" hidden="1" x14ac:dyDescent="0.2">
      <c r="A831" s="320" t="s">
        <v>1458</v>
      </c>
      <c r="B831" s="320" t="s">
        <v>2</v>
      </c>
      <c r="C831" s="320" t="s">
        <v>1446</v>
      </c>
      <c r="D831" s="320" t="s">
        <v>1464</v>
      </c>
      <c r="E831" s="325">
        <v>40147</v>
      </c>
      <c r="F831" s="326">
        <v>40118</v>
      </c>
      <c r="G831" s="320">
        <v>1</v>
      </c>
      <c r="H831" s="320">
        <v>856546</v>
      </c>
      <c r="I831" s="323">
        <v>7.45</v>
      </c>
      <c r="J831" s="323">
        <v>6.59</v>
      </c>
      <c r="K831" s="323">
        <v>0.86</v>
      </c>
    </row>
    <row r="832" spans="1:11" x14ac:dyDescent="0.2">
      <c r="A832" s="320" t="s">
        <v>1469</v>
      </c>
      <c r="B832" s="320" t="s">
        <v>2</v>
      </c>
      <c r="C832" s="320" t="s">
        <v>1446</v>
      </c>
      <c r="D832" s="320" t="s">
        <v>1468</v>
      </c>
      <c r="E832" s="325">
        <v>40142</v>
      </c>
      <c r="F832" s="326">
        <v>40118</v>
      </c>
      <c r="G832" s="320">
        <v>1</v>
      </c>
      <c r="H832" s="320">
        <v>855943</v>
      </c>
      <c r="I832" s="323">
        <v>6.14</v>
      </c>
      <c r="J832" s="323">
        <v>5.68</v>
      </c>
      <c r="K832" s="323">
        <v>0.46</v>
      </c>
    </row>
    <row r="833" spans="1:11" x14ac:dyDescent="0.2">
      <c r="A833" s="320" t="s">
        <v>1469</v>
      </c>
      <c r="B833" s="320" t="s">
        <v>2</v>
      </c>
      <c r="C833" s="320" t="s">
        <v>1446</v>
      </c>
      <c r="D833" s="320" t="s">
        <v>1468</v>
      </c>
      <c r="E833" s="325">
        <v>40142</v>
      </c>
      <c r="F833" s="326">
        <v>40118</v>
      </c>
      <c r="G833" s="320">
        <v>1</v>
      </c>
      <c r="H833" s="320">
        <v>856010</v>
      </c>
      <c r="I833" s="323">
        <v>6.13</v>
      </c>
      <c r="J833" s="323">
        <v>5.67</v>
      </c>
      <c r="K833" s="323">
        <v>0.46</v>
      </c>
    </row>
    <row r="834" spans="1:11" x14ac:dyDescent="0.2">
      <c r="A834" s="320" t="s">
        <v>1456</v>
      </c>
      <c r="B834" s="320" t="s">
        <v>2</v>
      </c>
      <c r="C834" s="320" t="s">
        <v>1446</v>
      </c>
      <c r="D834" s="320" t="s">
        <v>1468</v>
      </c>
      <c r="E834" s="325">
        <v>40142</v>
      </c>
      <c r="F834" s="326">
        <v>40118</v>
      </c>
      <c r="G834" s="320">
        <v>1</v>
      </c>
      <c r="H834" s="320">
        <v>855831</v>
      </c>
      <c r="I834" s="323">
        <v>16.05</v>
      </c>
      <c r="J834" s="323">
        <v>10.97</v>
      </c>
      <c r="K834" s="323">
        <v>5.08</v>
      </c>
    </row>
    <row r="835" spans="1:11" x14ac:dyDescent="0.2">
      <c r="A835" s="320" t="s">
        <v>1456</v>
      </c>
      <c r="B835" s="320" t="s">
        <v>2</v>
      </c>
      <c r="C835" s="320" t="s">
        <v>1446</v>
      </c>
      <c r="D835" s="320" t="s">
        <v>1468</v>
      </c>
      <c r="E835" s="325">
        <v>40142</v>
      </c>
      <c r="F835" s="326">
        <v>40118</v>
      </c>
      <c r="G835" s="320">
        <v>1</v>
      </c>
      <c r="H835" s="320">
        <v>855962</v>
      </c>
      <c r="I835" s="323">
        <v>15.18</v>
      </c>
      <c r="J835" s="323">
        <v>10.94</v>
      </c>
      <c r="K835" s="323">
        <v>4.24</v>
      </c>
    </row>
    <row r="836" spans="1:11" hidden="1" x14ac:dyDescent="0.2">
      <c r="A836" s="320" t="s">
        <v>1458</v>
      </c>
      <c r="B836" s="320" t="s">
        <v>2</v>
      </c>
      <c r="C836" s="320" t="s">
        <v>1446</v>
      </c>
      <c r="D836" s="320" t="s">
        <v>1464</v>
      </c>
      <c r="E836" s="325">
        <v>40148</v>
      </c>
      <c r="F836" s="326">
        <v>40148</v>
      </c>
      <c r="G836" s="320">
        <v>1</v>
      </c>
      <c r="H836" s="320">
        <v>856623</v>
      </c>
      <c r="I836" s="323">
        <v>7.22</v>
      </c>
      <c r="J836" s="323">
        <v>6.64</v>
      </c>
      <c r="K836" s="323">
        <v>0.57999999999999996</v>
      </c>
    </row>
    <row r="837" spans="1:11" hidden="1" x14ac:dyDescent="0.2">
      <c r="A837" s="320" t="s">
        <v>1458</v>
      </c>
      <c r="B837" s="320" t="s">
        <v>2</v>
      </c>
      <c r="C837" s="320" t="s">
        <v>1446</v>
      </c>
      <c r="D837" s="320" t="s">
        <v>1464</v>
      </c>
      <c r="E837" s="325">
        <v>40148</v>
      </c>
      <c r="F837" s="326">
        <v>40148</v>
      </c>
      <c r="G837" s="320">
        <v>1</v>
      </c>
      <c r="H837" s="320">
        <v>856752</v>
      </c>
      <c r="I837" s="323">
        <v>7.4</v>
      </c>
      <c r="J837" s="323">
        <v>6.62</v>
      </c>
      <c r="K837" s="323">
        <v>0.78</v>
      </c>
    </row>
    <row r="838" spans="1:11" x14ac:dyDescent="0.2">
      <c r="A838" s="320" t="s">
        <v>1459</v>
      </c>
      <c r="B838" s="320" t="s">
        <v>2</v>
      </c>
      <c r="C838" s="320" t="s">
        <v>1446</v>
      </c>
      <c r="D838" s="320" t="s">
        <v>1468</v>
      </c>
      <c r="E838" s="325">
        <v>40144</v>
      </c>
      <c r="F838" s="326">
        <v>40118</v>
      </c>
      <c r="G838" s="320">
        <v>1</v>
      </c>
      <c r="H838" s="320">
        <v>856086</v>
      </c>
      <c r="I838" s="323">
        <v>17.239999999999998</v>
      </c>
      <c r="J838" s="323">
        <v>12.21</v>
      </c>
      <c r="K838" s="323">
        <v>5.03</v>
      </c>
    </row>
    <row r="839" spans="1:11" x14ac:dyDescent="0.2">
      <c r="A839" s="320" t="s">
        <v>1459</v>
      </c>
      <c r="B839" s="320" t="s">
        <v>2</v>
      </c>
      <c r="C839" s="320" t="s">
        <v>1446</v>
      </c>
      <c r="D839" s="320" t="s">
        <v>1468</v>
      </c>
      <c r="E839" s="325">
        <v>40144</v>
      </c>
      <c r="F839" s="326">
        <v>40118</v>
      </c>
      <c r="G839" s="320">
        <v>1</v>
      </c>
      <c r="H839" s="320">
        <v>856180</v>
      </c>
      <c r="I839" s="323">
        <v>13.86</v>
      </c>
      <c r="J839" s="323">
        <v>12.16</v>
      </c>
      <c r="K839" s="323">
        <v>1.7</v>
      </c>
    </row>
    <row r="840" spans="1:11" hidden="1" x14ac:dyDescent="0.2">
      <c r="A840" s="320" t="s">
        <v>1458</v>
      </c>
      <c r="B840" s="320" t="s">
        <v>2</v>
      </c>
      <c r="C840" s="320" t="s">
        <v>1446</v>
      </c>
      <c r="D840" s="320" t="s">
        <v>1464</v>
      </c>
      <c r="E840" s="325">
        <v>40149</v>
      </c>
      <c r="F840" s="326">
        <v>40148</v>
      </c>
      <c r="G840" s="320">
        <v>1</v>
      </c>
      <c r="H840" s="320">
        <v>856811</v>
      </c>
      <c r="I840" s="323">
        <v>7.19</v>
      </c>
      <c r="J840" s="323">
        <v>6.62</v>
      </c>
      <c r="K840" s="323">
        <v>0.56999999999999995</v>
      </c>
    </row>
    <row r="841" spans="1:11" hidden="1" x14ac:dyDescent="0.2">
      <c r="A841" s="320" t="s">
        <v>1458</v>
      </c>
      <c r="B841" s="320" t="s">
        <v>2</v>
      </c>
      <c r="C841" s="320" t="s">
        <v>1446</v>
      </c>
      <c r="D841" s="320" t="s">
        <v>1464</v>
      </c>
      <c r="E841" s="325">
        <v>40149</v>
      </c>
      <c r="F841" s="326">
        <v>40148</v>
      </c>
      <c r="G841" s="320">
        <v>1</v>
      </c>
      <c r="H841" s="320">
        <v>856867</v>
      </c>
      <c r="I841" s="323">
        <v>6.93</v>
      </c>
      <c r="J841" s="323">
        <v>6.61</v>
      </c>
      <c r="K841" s="323">
        <v>0.32</v>
      </c>
    </row>
    <row r="842" spans="1:11" x14ac:dyDescent="0.2">
      <c r="A842" s="320" t="s">
        <v>1456</v>
      </c>
      <c r="B842" s="320" t="s">
        <v>2</v>
      </c>
      <c r="C842" s="320" t="s">
        <v>1446</v>
      </c>
      <c r="D842" s="320" t="s">
        <v>1468</v>
      </c>
      <c r="E842" s="325">
        <v>40144</v>
      </c>
      <c r="F842" s="326">
        <v>40118</v>
      </c>
      <c r="G842" s="320">
        <v>1</v>
      </c>
      <c r="H842" s="320">
        <v>856084</v>
      </c>
      <c r="I842" s="323">
        <v>15.88</v>
      </c>
      <c r="J842" s="323">
        <v>11.06</v>
      </c>
      <c r="K842" s="323">
        <v>4.82</v>
      </c>
    </row>
    <row r="843" spans="1:11" x14ac:dyDescent="0.2">
      <c r="A843" s="320" t="s">
        <v>1456</v>
      </c>
      <c r="B843" s="320" t="s">
        <v>2</v>
      </c>
      <c r="C843" s="320" t="s">
        <v>1446</v>
      </c>
      <c r="D843" s="320" t="s">
        <v>1468</v>
      </c>
      <c r="E843" s="325">
        <v>40144</v>
      </c>
      <c r="F843" s="326">
        <v>40118</v>
      </c>
      <c r="G843" s="320">
        <v>1</v>
      </c>
      <c r="H843" s="320">
        <v>856181</v>
      </c>
      <c r="I843" s="323">
        <v>13.95</v>
      </c>
      <c r="J843" s="323">
        <v>10.93</v>
      </c>
      <c r="K843" s="323">
        <v>3.02</v>
      </c>
    </row>
    <row r="844" spans="1:11" x14ac:dyDescent="0.2">
      <c r="A844" s="320" t="s">
        <v>1459</v>
      </c>
      <c r="B844" s="320" t="s">
        <v>2</v>
      </c>
      <c r="C844" s="320" t="s">
        <v>1446</v>
      </c>
      <c r="D844" s="320" t="s">
        <v>1468</v>
      </c>
      <c r="E844" s="325">
        <v>40147</v>
      </c>
      <c r="F844" s="326">
        <v>40118</v>
      </c>
      <c r="G844" s="320">
        <v>1</v>
      </c>
      <c r="H844" s="320">
        <v>856469</v>
      </c>
      <c r="I844" s="323">
        <v>19.149999999999999</v>
      </c>
      <c r="J844" s="323">
        <v>12.16</v>
      </c>
      <c r="K844" s="323">
        <v>6.99</v>
      </c>
    </row>
    <row r="845" spans="1:11" x14ac:dyDescent="0.2">
      <c r="A845" s="320" t="s">
        <v>1459</v>
      </c>
      <c r="B845" s="320" t="s">
        <v>2</v>
      </c>
      <c r="C845" s="320" t="s">
        <v>1446</v>
      </c>
      <c r="D845" s="320" t="s">
        <v>1468</v>
      </c>
      <c r="E845" s="325">
        <v>40147</v>
      </c>
      <c r="F845" s="326">
        <v>40118</v>
      </c>
      <c r="G845" s="320">
        <v>1</v>
      </c>
      <c r="H845" s="320">
        <v>856548</v>
      </c>
      <c r="I845" s="323">
        <v>17.37</v>
      </c>
      <c r="J845" s="323">
        <v>12.13</v>
      </c>
      <c r="K845" s="323">
        <v>5.24</v>
      </c>
    </row>
    <row r="846" spans="1:11" hidden="1" x14ac:dyDescent="0.2">
      <c r="A846" s="320" t="s">
        <v>1458</v>
      </c>
      <c r="B846" s="320" t="s">
        <v>2</v>
      </c>
      <c r="C846" s="320" t="s">
        <v>1446</v>
      </c>
      <c r="D846" s="320" t="s">
        <v>1464</v>
      </c>
      <c r="E846" s="325">
        <v>40150</v>
      </c>
      <c r="F846" s="326">
        <v>40148</v>
      </c>
      <c r="G846" s="320">
        <v>1</v>
      </c>
      <c r="H846" s="320">
        <v>856916</v>
      </c>
      <c r="I846" s="323">
        <v>7.72</v>
      </c>
      <c r="J846" s="323">
        <v>6.74</v>
      </c>
      <c r="K846" s="323">
        <v>0.98</v>
      </c>
    </row>
    <row r="847" spans="1:11" hidden="1" x14ac:dyDescent="0.2">
      <c r="A847" s="320" t="s">
        <v>1458</v>
      </c>
      <c r="B847" s="320" t="s">
        <v>2</v>
      </c>
      <c r="C847" s="320" t="s">
        <v>1446</v>
      </c>
      <c r="D847" s="320" t="s">
        <v>1464</v>
      </c>
      <c r="E847" s="325">
        <v>40150</v>
      </c>
      <c r="F847" s="326">
        <v>40148</v>
      </c>
      <c r="G847" s="320">
        <v>1</v>
      </c>
      <c r="H847" s="320">
        <v>857052</v>
      </c>
      <c r="I847" s="323">
        <v>7.44</v>
      </c>
      <c r="J847" s="323">
        <v>6.62</v>
      </c>
      <c r="K847" s="323">
        <v>0.82</v>
      </c>
    </row>
    <row r="848" spans="1:11" hidden="1" x14ac:dyDescent="0.2">
      <c r="A848" s="320" t="s">
        <v>1458</v>
      </c>
      <c r="B848" s="320" t="s">
        <v>2</v>
      </c>
      <c r="C848" s="320" t="s">
        <v>1446</v>
      </c>
      <c r="D848" s="320" t="s">
        <v>1464</v>
      </c>
      <c r="E848" s="325">
        <v>40150</v>
      </c>
      <c r="F848" s="326">
        <v>40148</v>
      </c>
      <c r="G848" s="320">
        <v>1</v>
      </c>
      <c r="H848" s="320">
        <v>857122</v>
      </c>
      <c r="I848" s="323">
        <v>6.99</v>
      </c>
      <c r="J848" s="323">
        <v>6.61</v>
      </c>
      <c r="K848" s="323">
        <v>0.38</v>
      </c>
    </row>
    <row r="849" spans="1:11" hidden="1" x14ac:dyDescent="0.2">
      <c r="A849" s="320" t="s">
        <v>1461</v>
      </c>
      <c r="B849" s="320" t="s">
        <v>2</v>
      </c>
      <c r="C849" s="320" t="s">
        <v>1446</v>
      </c>
      <c r="D849" s="320" t="s">
        <v>1464</v>
      </c>
      <c r="E849" s="325">
        <v>40150</v>
      </c>
      <c r="F849" s="326">
        <v>40148</v>
      </c>
      <c r="G849" s="320">
        <v>1</v>
      </c>
      <c r="H849" s="320">
        <v>857084</v>
      </c>
      <c r="I849" s="323">
        <v>7.81</v>
      </c>
      <c r="J849" s="323">
        <v>6.71</v>
      </c>
      <c r="K849" s="323">
        <v>1.1000000000000001</v>
      </c>
    </row>
    <row r="850" spans="1:11" x14ac:dyDescent="0.2">
      <c r="A850" s="320" t="s">
        <v>1469</v>
      </c>
      <c r="B850" s="320" t="s">
        <v>2</v>
      </c>
      <c r="C850" s="320" t="s">
        <v>1446</v>
      </c>
      <c r="D850" s="320" t="s">
        <v>1468</v>
      </c>
      <c r="E850" s="325">
        <v>40147</v>
      </c>
      <c r="F850" s="326">
        <v>40118</v>
      </c>
      <c r="G850" s="320">
        <v>1</v>
      </c>
      <c r="H850" s="320">
        <v>856463</v>
      </c>
      <c r="I850" s="323">
        <v>6.13</v>
      </c>
      <c r="J850" s="323">
        <v>5.66</v>
      </c>
      <c r="K850" s="323">
        <v>0.47</v>
      </c>
    </row>
    <row r="851" spans="1:11" hidden="1" x14ac:dyDescent="0.2">
      <c r="A851" s="320" t="s">
        <v>1458</v>
      </c>
      <c r="B851" s="320" t="s">
        <v>2</v>
      </c>
      <c r="C851" s="320" t="s">
        <v>1446</v>
      </c>
      <c r="D851" s="320" t="s">
        <v>1464</v>
      </c>
      <c r="E851" s="325">
        <v>40151</v>
      </c>
      <c r="F851" s="326">
        <v>40148</v>
      </c>
      <c r="G851" s="320">
        <v>1</v>
      </c>
      <c r="H851" s="320">
        <v>857234</v>
      </c>
      <c r="I851" s="323">
        <v>7.01</v>
      </c>
      <c r="J851" s="323">
        <v>6.59</v>
      </c>
      <c r="K851" s="323">
        <v>0.42</v>
      </c>
    </row>
    <row r="852" spans="1:11" x14ac:dyDescent="0.2">
      <c r="A852" s="320" t="s">
        <v>1469</v>
      </c>
      <c r="B852" s="320" t="s">
        <v>2</v>
      </c>
      <c r="C852" s="320" t="s">
        <v>1446</v>
      </c>
      <c r="D852" s="320" t="s">
        <v>1468</v>
      </c>
      <c r="E852" s="325">
        <v>40147</v>
      </c>
      <c r="F852" s="326">
        <v>40118</v>
      </c>
      <c r="G852" s="320">
        <v>1</v>
      </c>
      <c r="H852" s="320">
        <v>856552</v>
      </c>
      <c r="I852" s="323">
        <v>6.3</v>
      </c>
      <c r="J852" s="323">
        <v>5.74</v>
      </c>
      <c r="K852" s="323">
        <v>0.56000000000000005</v>
      </c>
    </row>
    <row r="853" spans="1:11" x14ac:dyDescent="0.2">
      <c r="A853" s="320" t="s">
        <v>1459</v>
      </c>
      <c r="B853" s="320" t="s">
        <v>2</v>
      </c>
      <c r="C853" s="320" t="s">
        <v>1446</v>
      </c>
      <c r="D853" s="320" t="s">
        <v>1468</v>
      </c>
      <c r="E853" s="325">
        <v>40148</v>
      </c>
      <c r="F853" s="326">
        <v>40148</v>
      </c>
      <c r="G853" s="320">
        <v>1</v>
      </c>
      <c r="H853" s="320">
        <v>856654</v>
      </c>
      <c r="I853" s="323">
        <v>15.2</v>
      </c>
      <c r="J853" s="323">
        <v>12.19</v>
      </c>
      <c r="K853" s="323">
        <v>3.01</v>
      </c>
    </row>
    <row r="854" spans="1:11" hidden="1" x14ac:dyDescent="0.2">
      <c r="A854" s="320" t="s">
        <v>1458</v>
      </c>
      <c r="B854" s="320" t="s">
        <v>2</v>
      </c>
      <c r="C854" s="320" t="s">
        <v>1446</v>
      </c>
      <c r="D854" s="320" t="s">
        <v>1464</v>
      </c>
      <c r="E854" s="325">
        <v>40154</v>
      </c>
      <c r="F854" s="326">
        <v>40148</v>
      </c>
      <c r="G854" s="320">
        <v>1</v>
      </c>
      <c r="H854" s="320">
        <v>857534</v>
      </c>
      <c r="I854" s="323">
        <v>7.32</v>
      </c>
      <c r="J854" s="323">
        <v>6.64</v>
      </c>
      <c r="K854" s="323">
        <v>0.68</v>
      </c>
    </row>
    <row r="855" spans="1:11" hidden="1" x14ac:dyDescent="0.2">
      <c r="A855" s="320" t="s">
        <v>1458</v>
      </c>
      <c r="B855" s="320" t="s">
        <v>2</v>
      </c>
      <c r="C855" s="320" t="s">
        <v>1446</v>
      </c>
      <c r="D855" s="320" t="s">
        <v>1464</v>
      </c>
      <c r="E855" s="325">
        <v>40154</v>
      </c>
      <c r="F855" s="326">
        <v>40148</v>
      </c>
      <c r="G855" s="320">
        <v>1</v>
      </c>
      <c r="H855" s="320">
        <v>857635</v>
      </c>
      <c r="I855" s="323">
        <v>7.46</v>
      </c>
      <c r="J855" s="323">
        <v>6.62</v>
      </c>
      <c r="K855" s="323">
        <v>0.84</v>
      </c>
    </row>
    <row r="856" spans="1:11" x14ac:dyDescent="0.2">
      <c r="A856" s="320" t="s">
        <v>1459</v>
      </c>
      <c r="B856" s="320" t="s">
        <v>2</v>
      </c>
      <c r="C856" s="320" t="s">
        <v>1446</v>
      </c>
      <c r="D856" s="320" t="s">
        <v>1468</v>
      </c>
      <c r="E856" s="325">
        <v>40148</v>
      </c>
      <c r="F856" s="326">
        <v>40148</v>
      </c>
      <c r="G856" s="320">
        <v>1</v>
      </c>
      <c r="H856" s="320">
        <v>856734</v>
      </c>
      <c r="I856" s="323">
        <v>14.32</v>
      </c>
      <c r="J856" s="323">
        <v>12.16</v>
      </c>
      <c r="K856" s="323">
        <v>2.16</v>
      </c>
    </row>
    <row r="857" spans="1:11" x14ac:dyDescent="0.2">
      <c r="A857" s="320" t="s">
        <v>1456</v>
      </c>
      <c r="B857" s="320" t="s">
        <v>2</v>
      </c>
      <c r="C857" s="320" t="s">
        <v>1446</v>
      </c>
      <c r="D857" s="320" t="s">
        <v>1468</v>
      </c>
      <c r="E857" s="325">
        <v>40148</v>
      </c>
      <c r="F857" s="326">
        <v>40148</v>
      </c>
      <c r="G857" s="320">
        <v>1</v>
      </c>
      <c r="H857" s="320">
        <v>856637</v>
      </c>
      <c r="I857" s="323">
        <v>16.46</v>
      </c>
      <c r="J857" s="323">
        <v>10.92</v>
      </c>
      <c r="K857" s="323">
        <v>5.54</v>
      </c>
    </row>
    <row r="858" spans="1:11" x14ac:dyDescent="0.2">
      <c r="A858" s="320" t="s">
        <v>1456</v>
      </c>
      <c r="B858" s="320" t="s">
        <v>2</v>
      </c>
      <c r="C858" s="320" t="s">
        <v>1446</v>
      </c>
      <c r="D858" s="320" t="s">
        <v>1468</v>
      </c>
      <c r="E858" s="325">
        <v>40148</v>
      </c>
      <c r="F858" s="326">
        <v>40148</v>
      </c>
      <c r="G858" s="320">
        <v>1</v>
      </c>
      <c r="H858" s="320">
        <v>856737</v>
      </c>
      <c r="I858" s="323">
        <v>14.46</v>
      </c>
      <c r="J858" s="323">
        <v>10.9</v>
      </c>
      <c r="K858" s="323">
        <v>3.56</v>
      </c>
    </row>
    <row r="859" spans="1:11" x14ac:dyDescent="0.2">
      <c r="A859" s="320" t="s">
        <v>1459</v>
      </c>
      <c r="B859" s="320" t="s">
        <v>2</v>
      </c>
      <c r="C859" s="320" t="s">
        <v>1446</v>
      </c>
      <c r="D859" s="320" t="s">
        <v>1468</v>
      </c>
      <c r="E859" s="325">
        <v>40149</v>
      </c>
      <c r="F859" s="326">
        <v>40148</v>
      </c>
      <c r="G859" s="320">
        <v>1</v>
      </c>
      <c r="H859" s="320">
        <v>856817</v>
      </c>
      <c r="I859" s="323">
        <v>18.57</v>
      </c>
      <c r="J859" s="323">
        <v>12.19</v>
      </c>
      <c r="K859" s="323">
        <v>6.38</v>
      </c>
    </row>
    <row r="860" spans="1:11" hidden="1" x14ac:dyDescent="0.2">
      <c r="A860" s="320" t="s">
        <v>1458</v>
      </c>
      <c r="B860" s="320" t="s">
        <v>2</v>
      </c>
      <c r="C860" s="320" t="s">
        <v>1446</v>
      </c>
      <c r="D860" s="320" t="s">
        <v>1464</v>
      </c>
      <c r="E860" s="325">
        <v>40155</v>
      </c>
      <c r="F860" s="326">
        <v>40148</v>
      </c>
      <c r="G860" s="320">
        <v>1</v>
      </c>
      <c r="H860" s="320">
        <v>857716</v>
      </c>
      <c r="I860" s="323">
        <v>7.18</v>
      </c>
      <c r="J860" s="323">
        <v>6.61</v>
      </c>
      <c r="K860" s="323">
        <v>0.56999999999999995</v>
      </c>
    </row>
    <row r="861" spans="1:11" hidden="1" x14ac:dyDescent="0.2">
      <c r="A861" s="320" t="s">
        <v>1458</v>
      </c>
      <c r="B861" s="320" t="s">
        <v>2</v>
      </c>
      <c r="C861" s="320" t="s">
        <v>1446</v>
      </c>
      <c r="D861" s="320" t="s">
        <v>1464</v>
      </c>
      <c r="E861" s="325">
        <v>40155</v>
      </c>
      <c r="F861" s="326">
        <v>40148</v>
      </c>
      <c r="G861" s="320">
        <v>1</v>
      </c>
      <c r="H861" s="320">
        <v>857800</v>
      </c>
      <c r="I861" s="323">
        <v>7.36</v>
      </c>
      <c r="J861" s="323">
        <v>6.6</v>
      </c>
      <c r="K861" s="323">
        <v>0.76</v>
      </c>
    </row>
    <row r="862" spans="1:11" hidden="1" x14ac:dyDescent="0.2">
      <c r="A862" s="320" t="s">
        <v>1458</v>
      </c>
      <c r="B862" s="320" t="s">
        <v>2</v>
      </c>
      <c r="C862" s="320" t="s">
        <v>1446</v>
      </c>
      <c r="D862" s="320" t="s">
        <v>1464</v>
      </c>
      <c r="E862" s="325">
        <v>40155</v>
      </c>
      <c r="F862" s="326">
        <v>40148</v>
      </c>
      <c r="G862" s="320">
        <v>1</v>
      </c>
      <c r="H862" s="320">
        <v>857815</v>
      </c>
      <c r="I862" s="323">
        <v>6.79</v>
      </c>
      <c r="J862" s="323">
        <v>6.6</v>
      </c>
      <c r="K862" s="323">
        <v>0.19</v>
      </c>
    </row>
    <row r="863" spans="1:11" x14ac:dyDescent="0.2">
      <c r="A863" s="320" t="s">
        <v>1459</v>
      </c>
      <c r="B863" s="320" t="s">
        <v>2</v>
      </c>
      <c r="C863" s="320" t="s">
        <v>1446</v>
      </c>
      <c r="D863" s="320" t="s">
        <v>1468</v>
      </c>
      <c r="E863" s="325">
        <v>40149</v>
      </c>
      <c r="F863" s="326">
        <v>40148</v>
      </c>
      <c r="G863" s="320">
        <v>1</v>
      </c>
      <c r="H863" s="320">
        <v>856857</v>
      </c>
      <c r="I863" s="323">
        <v>17.77</v>
      </c>
      <c r="J863" s="323">
        <v>12.05</v>
      </c>
      <c r="K863" s="323">
        <v>5.72</v>
      </c>
    </row>
    <row r="864" spans="1:11" x14ac:dyDescent="0.2">
      <c r="A864" s="320" t="s">
        <v>1459</v>
      </c>
      <c r="B864" s="320" t="s">
        <v>2</v>
      </c>
      <c r="C864" s="320" t="s">
        <v>1446</v>
      </c>
      <c r="D864" s="320" t="s">
        <v>1468</v>
      </c>
      <c r="E864" s="325">
        <v>40150</v>
      </c>
      <c r="F864" s="326">
        <v>40148</v>
      </c>
      <c r="G864" s="320">
        <v>1</v>
      </c>
      <c r="H864" s="320">
        <v>856962</v>
      </c>
      <c r="I864" s="323">
        <v>18.5</v>
      </c>
      <c r="J864" s="323">
        <v>12.22</v>
      </c>
      <c r="K864" s="323">
        <v>6.28</v>
      </c>
    </row>
    <row r="865" spans="1:11" hidden="1" x14ac:dyDescent="0.2">
      <c r="A865" s="320" t="s">
        <v>1458</v>
      </c>
      <c r="B865" s="320" t="s">
        <v>2</v>
      </c>
      <c r="C865" s="320" t="s">
        <v>1446</v>
      </c>
      <c r="D865" s="320" t="s">
        <v>1464</v>
      </c>
      <c r="E865" s="325">
        <v>40156</v>
      </c>
      <c r="F865" s="326">
        <v>40148</v>
      </c>
      <c r="G865" s="320">
        <v>1</v>
      </c>
      <c r="H865" s="320">
        <v>857867</v>
      </c>
      <c r="I865" s="323">
        <v>7.22</v>
      </c>
      <c r="J865" s="323">
        <v>6.59</v>
      </c>
      <c r="K865" s="323">
        <v>0.63</v>
      </c>
    </row>
    <row r="866" spans="1:11" hidden="1" x14ac:dyDescent="0.2">
      <c r="A866" s="320" t="s">
        <v>1458</v>
      </c>
      <c r="B866" s="320" t="s">
        <v>2</v>
      </c>
      <c r="C866" s="320" t="s">
        <v>1446</v>
      </c>
      <c r="D866" s="320" t="s">
        <v>1464</v>
      </c>
      <c r="E866" s="325">
        <v>40156</v>
      </c>
      <c r="F866" s="326">
        <v>40148</v>
      </c>
      <c r="G866" s="320">
        <v>1</v>
      </c>
      <c r="H866" s="320">
        <v>857933</v>
      </c>
      <c r="I866" s="323">
        <v>6.71</v>
      </c>
      <c r="J866" s="323">
        <v>6.56</v>
      </c>
      <c r="K866" s="323">
        <v>0.15</v>
      </c>
    </row>
    <row r="867" spans="1:11" x14ac:dyDescent="0.2">
      <c r="A867" s="320" t="s">
        <v>1459</v>
      </c>
      <c r="B867" s="320" t="s">
        <v>2</v>
      </c>
      <c r="C867" s="320" t="s">
        <v>1446</v>
      </c>
      <c r="D867" s="320" t="s">
        <v>1468</v>
      </c>
      <c r="E867" s="325">
        <v>40150</v>
      </c>
      <c r="F867" s="326">
        <v>40148</v>
      </c>
      <c r="G867" s="320">
        <v>1</v>
      </c>
      <c r="H867" s="320">
        <v>857133</v>
      </c>
      <c r="I867" s="323">
        <v>14.57</v>
      </c>
      <c r="J867" s="323">
        <v>12.1</v>
      </c>
      <c r="K867" s="323">
        <v>2.4700000000000002</v>
      </c>
    </row>
    <row r="868" spans="1:11" x14ac:dyDescent="0.2">
      <c r="A868" s="320" t="s">
        <v>1456</v>
      </c>
      <c r="B868" s="320" t="s">
        <v>2</v>
      </c>
      <c r="C868" s="320" t="s">
        <v>1446</v>
      </c>
      <c r="D868" s="320" t="s">
        <v>1468</v>
      </c>
      <c r="E868" s="325">
        <v>40150</v>
      </c>
      <c r="F868" s="326">
        <v>40148</v>
      </c>
      <c r="G868" s="320">
        <v>1</v>
      </c>
      <c r="H868" s="320">
        <v>856955</v>
      </c>
      <c r="I868" s="323">
        <v>17.309999999999999</v>
      </c>
      <c r="J868" s="323">
        <v>10.99</v>
      </c>
      <c r="K868" s="323">
        <v>6.32</v>
      </c>
    </row>
    <row r="869" spans="1:11" x14ac:dyDescent="0.2">
      <c r="A869" s="320" t="s">
        <v>1456</v>
      </c>
      <c r="B869" s="320" t="s">
        <v>2</v>
      </c>
      <c r="C869" s="320" t="s">
        <v>1446</v>
      </c>
      <c r="D869" s="320" t="s">
        <v>1468</v>
      </c>
      <c r="E869" s="325">
        <v>40150</v>
      </c>
      <c r="F869" s="326">
        <v>40148</v>
      </c>
      <c r="G869" s="320">
        <v>1</v>
      </c>
      <c r="H869" s="320">
        <v>857146</v>
      </c>
      <c r="I869" s="323">
        <v>14.89</v>
      </c>
      <c r="J869" s="323">
        <v>10.92</v>
      </c>
      <c r="K869" s="323">
        <v>3.97</v>
      </c>
    </row>
    <row r="870" spans="1:11" x14ac:dyDescent="0.2">
      <c r="A870" s="320" t="s">
        <v>1459</v>
      </c>
      <c r="B870" s="320" t="s">
        <v>2</v>
      </c>
      <c r="C870" s="320" t="s">
        <v>1446</v>
      </c>
      <c r="D870" s="320" t="s">
        <v>1468</v>
      </c>
      <c r="E870" s="325">
        <v>40151</v>
      </c>
      <c r="F870" s="326">
        <v>40148</v>
      </c>
      <c r="G870" s="320">
        <v>1</v>
      </c>
      <c r="H870" s="320">
        <v>857390</v>
      </c>
      <c r="I870" s="323">
        <v>15.74</v>
      </c>
      <c r="J870" s="323">
        <v>12.13</v>
      </c>
      <c r="K870" s="323">
        <v>3.61</v>
      </c>
    </row>
    <row r="871" spans="1:11" hidden="1" x14ac:dyDescent="0.2">
      <c r="A871" s="320" t="s">
        <v>1458</v>
      </c>
      <c r="B871" s="320" t="s">
        <v>2</v>
      </c>
      <c r="C871" s="320" t="s">
        <v>1446</v>
      </c>
      <c r="D871" s="320" t="s">
        <v>1464</v>
      </c>
      <c r="E871" s="325">
        <v>40157</v>
      </c>
      <c r="F871" s="326">
        <v>40148</v>
      </c>
      <c r="G871" s="320">
        <v>1</v>
      </c>
      <c r="H871" s="320">
        <v>858009</v>
      </c>
      <c r="I871" s="323">
        <v>7.63</v>
      </c>
      <c r="J871" s="323">
        <v>6.73</v>
      </c>
      <c r="K871" s="323">
        <v>0.9</v>
      </c>
    </row>
    <row r="872" spans="1:11" hidden="1" x14ac:dyDescent="0.2">
      <c r="A872" s="320" t="s">
        <v>1458</v>
      </c>
      <c r="B872" s="320" t="s">
        <v>2</v>
      </c>
      <c r="C872" s="320" t="s">
        <v>1446</v>
      </c>
      <c r="D872" s="320" t="s">
        <v>1464</v>
      </c>
      <c r="E872" s="325">
        <v>40157</v>
      </c>
      <c r="F872" s="326">
        <v>40148</v>
      </c>
      <c r="G872" s="320">
        <v>1</v>
      </c>
      <c r="H872" s="320">
        <v>858135</v>
      </c>
      <c r="I872" s="323">
        <v>7.47</v>
      </c>
      <c r="J872" s="323">
        <v>6.6</v>
      </c>
      <c r="K872" s="323">
        <v>0.87</v>
      </c>
    </row>
    <row r="873" spans="1:11" hidden="1" x14ac:dyDescent="0.2">
      <c r="A873" s="320" t="s">
        <v>1458</v>
      </c>
      <c r="B873" s="320" t="s">
        <v>2</v>
      </c>
      <c r="C873" s="320" t="s">
        <v>1446</v>
      </c>
      <c r="D873" s="320" t="s">
        <v>1464</v>
      </c>
      <c r="E873" s="325">
        <v>40157</v>
      </c>
      <c r="F873" s="326">
        <v>40148</v>
      </c>
      <c r="G873" s="320">
        <v>1</v>
      </c>
      <c r="H873" s="320">
        <v>858180</v>
      </c>
      <c r="I873" s="323">
        <v>6.76</v>
      </c>
      <c r="J873" s="323">
        <v>6.6</v>
      </c>
      <c r="K873" s="323">
        <v>0.16</v>
      </c>
    </row>
    <row r="874" spans="1:11" hidden="1" x14ac:dyDescent="0.2">
      <c r="A874" s="320" t="s">
        <v>1469</v>
      </c>
      <c r="B874" s="320" t="s">
        <v>2</v>
      </c>
      <c r="C874" s="320" t="s">
        <v>1446</v>
      </c>
      <c r="D874" s="320" t="s">
        <v>1464</v>
      </c>
      <c r="E874" s="325">
        <v>40157</v>
      </c>
      <c r="F874" s="326">
        <v>40148</v>
      </c>
      <c r="G874" s="320">
        <v>1</v>
      </c>
      <c r="H874" s="320">
        <v>858162</v>
      </c>
      <c r="I874" s="323">
        <v>6.36</v>
      </c>
      <c r="J874" s="323">
        <v>5.59</v>
      </c>
      <c r="K874" s="323">
        <v>0.77</v>
      </c>
    </row>
    <row r="875" spans="1:11" x14ac:dyDescent="0.2">
      <c r="A875" s="320" t="s">
        <v>1459</v>
      </c>
      <c r="B875" s="320" t="s">
        <v>2</v>
      </c>
      <c r="C875" s="320" t="s">
        <v>1446</v>
      </c>
      <c r="D875" s="320" t="s">
        <v>1468</v>
      </c>
      <c r="E875" s="325">
        <v>40154</v>
      </c>
      <c r="F875" s="326">
        <v>40148</v>
      </c>
      <c r="G875" s="320">
        <v>1</v>
      </c>
      <c r="H875" s="320">
        <v>857548</v>
      </c>
      <c r="I875" s="323">
        <v>17.05</v>
      </c>
      <c r="J875" s="323">
        <v>12.13</v>
      </c>
      <c r="K875" s="323">
        <v>4.92</v>
      </c>
    </row>
    <row r="876" spans="1:11" hidden="1" x14ac:dyDescent="0.2">
      <c r="A876" s="320" t="s">
        <v>1458</v>
      </c>
      <c r="B876" s="320" t="s">
        <v>2</v>
      </c>
      <c r="C876" s="320" t="s">
        <v>1446</v>
      </c>
      <c r="D876" s="320" t="s">
        <v>1464</v>
      </c>
      <c r="E876" s="325">
        <v>40158</v>
      </c>
      <c r="F876" s="326">
        <v>40148</v>
      </c>
      <c r="G876" s="320">
        <v>1</v>
      </c>
      <c r="H876" s="320">
        <v>858304</v>
      </c>
      <c r="I876" s="323">
        <v>6.85</v>
      </c>
      <c r="J876" s="323">
        <v>6.58</v>
      </c>
      <c r="K876" s="323">
        <v>0.27</v>
      </c>
    </row>
    <row r="877" spans="1:11" x14ac:dyDescent="0.2">
      <c r="A877" s="320" t="s">
        <v>1459</v>
      </c>
      <c r="B877" s="320" t="s">
        <v>2</v>
      </c>
      <c r="C877" s="320" t="s">
        <v>1446</v>
      </c>
      <c r="D877" s="320" t="s">
        <v>1468</v>
      </c>
      <c r="E877" s="325">
        <v>40154</v>
      </c>
      <c r="F877" s="326">
        <v>40148</v>
      </c>
      <c r="G877" s="320">
        <v>1</v>
      </c>
      <c r="H877" s="320">
        <v>857662</v>
      </c>
      <c r="I877" s="323">
        <v>17.21</v>
      </c>
      <c r="J877" s="323">
        <v>12.11</v>
      </c>
      <c r="K877" s="323">
        <v>5.0999999999999996</v>
      </c>
    </row>
    <row r="878" spans="1:11" x14ac:dyDescent="0.2">
      <c r="A878" s="320" t="s">
        <v>1459</v>
      </c>
      <c r="B878" s="320" t="s">
        <v>2</v>
      </c>
      <c r="C878" s="320" t="s">
        <v>1446</v>
      </c>
      <c r="D878" s="320" t="s">
        <v>1468</v>
      </c>
      <c r="E878" s="325">
        <v>40155</v>
      </c>
      <c r="F878" s="326">
        <v>40148</v>
      </c>
      <c r="G878" s="320">
        <v>1</v>
      </c>
      <c r="H878" s="320">
        <v>857744</v>
      </c>
      <c r="I878" s="323">
        <v>14.85</v>
      </c>
      <c r="J878" s="323">
        <v>12.18</v>
      </c>
      <c r="K878" s="323">
        <v>2.67</v>
      </c>
    </row>
    <row r="879" spans="1:11" x14ac:dyDescent="0.2">
      <c r="A879" s="320" t="s">
        <v>1459</v>
      </c>
      <c r="B879" s="320" t="s">
        <v>2</v>
      </c>
      <c r="C879" s="320" t="s">
        <v>1446</v>
      </c>
      <c r="D879" s="320" t="s">
        <v>1468</v>
      </c>
      <c r="E879" s="325">
        <v>40155</v>
      </c>
      <c r="F879" s="326">
        <v>40148</v>
      </c>
      <c r="G879" s="320">
        <v>1</v>
      </c>
      <c r="H879" s="320">
        <v>857809</v>
      </c>
      <c r="I879" s="323">
        <v>13.95</v>
      </c>
      <c r="J879" s="323">
        <v>12.18</v>
      </c>
      <c r="K879" s="323">
        <v>1.77</v>
      </c>
    </row>
    <row r="880" spans="1:11" x14ac:dyDescent="0.2">
      <c r="A880" s="320" t="s">
        <v>1456</v>
      </c>
      <c r="B880" s="320" t="s">
        <v>2</v>
      </c>
      <c r="C880" s="320" t="s">
        <v>1446</v>
      </c>
      <c r="D880" s="320" t="s">
        <v>1468</v>
      </c>
      <c r="E880" s="325">
        <v>40155</v>
      </c>
      <c r="F880" s="326">
        <v>40148</v>
      </c>
      <c r="G880" s="320">
        <v>1</v>
      </c>
      <c r="H880" s="320">
        <v>857733</v>
      </c>
      <c r="I880" s="323">
        <v>16.260000000000002</v>
      </c>
      <c r="J880" s="323">
        <v>10.94</v>
      </c>
      <c r="K880" s="323">
        <v>5.32</v>
      </c>
    </row>
    <row r="881" spans="1:11" x14ac:dyDescent="0.2">
      <c r="A881" s="320" t="s">
        <v>1456</v>
      </c>
      <c r="B881" s="320" t="s">
        <v>2</v>
      </c>
      <c r="C881" s="320" t="s">
        <v>1446</v>
      </c>
      <c r="D881" s="320" t="s">
        <v>1468</v>
      </c>
      <c r="E881" s="325">
        <v>40155</v>
      </c>
      <c r="F881" s="326">
        <v>40148</v>
      </c>
      <c r="G881" s="320">
        <v>1</v>
      </c>
      <c r="H881" s="320">
        <v>857807</v>
      </c>
      <c r="I881" s="323">
        <v>14.44</v>
      </c>
      <c r="J881" s="323">
        <v>10.92</v>
      </c>
      <c r="K881" s="323">
        <v>3.52</v>
      </c>
    </row>
    <row r="882" spans="1:11" x14ac:dyDescent="0.2">
      <c r="A882" s="320" t="s">
        <v>1459</v>
      </c>
      <c r="B882" s="320" t="s">
        <v>2</v>
      </c>
      <c r="C882" s="320" t="s">
        <v>1446</v>
      </c>
      <c r="D882" s="320" t="s">
        <v>1468</v>
      </c>
      <c r="E882" s="325">
        <v>40156</v>
      </c>
      <c r="F882" s="326">
        <v>40148</v>
      </c>
      <c r="G882" s="320">
        <v>1</v>
      </c>
      <c r="H882" s="320">
        <v>857860</v>
      </c>
      <c r="I882" s="323">
        <v>18.010000000000002</v>
      </c>
      <c r="J882" s="323">
        <v>12.18</v>
      </c>
      <c r="K882" s="323">
        <v>5.83</v>
      </c>
    </row>
    <row r="883" spans="1:11" hidden="1" x14ac:dyDescent="0.2">
      <c r="A883" s="320" t="s">
        <v>1458</v>
      </c>
      <c r="B883" s="320" t="s">
        <v>2</v>
      </c>
      <c r="C883" s="320" t="s">
        <v>1446</v>
      </c>
      <c r="D883" s="320" t="s">
        <v>1464</v>
      </c>
      <c r="E883" s="325">
        <v>40161</v>
      </c>
      <c r="F883" s="326">
        <v>40148</v>
      </c>
      <c r="G883" s="320">
        <v>1</v>
      </c>
      <c r="H883" s="320">
        <v>858574</v>
      </c>
      <c r="I883" s="323">
        <v>7.38</v>
      </c>
      <c r="J883" s="323">
        <v>6.64</v>
      </c>
      <c r="K883" s="323">
        <v>0.74</v>
      </c>
    </row>
    <row r="884" spans="1:11" hidden="1" x14ac:dyDescent="0.2">
      <c r="A884" s="320" t="s">
        <v>1458</v>
      </c>
      <c r="B884" s="320" t="s">
        <v>2</v>
      </c>
      <c r="C884" s="320" t="s">
        <v>1446</v>
      </c>
      <c r="D884" s="320" t="s">
        <v>1464</v>
      </c>
      <c r="E884" s="325">
        <v>40161</v>
      </c>
      <c r="F884" s="326">
        <v>40148</v>
      </c>
      <c r="G884" s="320">
        <v>1</v>
      </c>
      <c r="H884" s="320">
        <v>858705</v>
      </c>
      <c r="I884" s="323">
        <v>7.44</v>
      </c>
      <c r="J884" s="323">
        <v>6.63</v>
      </c>
      <c r="K884" s="323">
        <v>0.81</v>
      </c>
    </row>
    <row r="885" spans="1:11" x14ac:dyDescent="0.2">
      <c r="A885" s="320" t="s">
        <v>1459</v>
      </c>
      <c r="B885" s="320" t="s">
        <v>2</v>
      </c>
      <c r="C885" s="320" t="s">
        <v>1446</v>
      </c>
      <c r="D885" s="320" t="s">
        <v>1468</v>
      </c>
      <c r="E885" s="325">
        <v>40156</v>
      </c>
      <c r="F885" s="326">
        <v>40148</v>
      </c>
      <c r="G885" s="320">
        <v>1</v>
      </c>
      <c r="H885" s="320">
        <v>857943</v>
      </c>
      <c r="I885" s="323">
        <v>17.18</v>
      </c>
      <c r="J885" s="323">
        <v>12.15</v>
      </c>
      <c r="K885" s="323">
        <v>5.03</v>
      </c>
    </row>
    <row r="886" spans="1:11" x14ac:dyDescent="0.2">
      <c r="A886" s="320" t="s">
        <v>1459</v>
      </c>
      <c r="B886" s="320" t="s">
        <v>2</v>
      </c>
      <c r="C886" s="320" t="s">
        <v>1446</v>
      </c>
      <c r="D886" s="320" t="s">
        <v>1468</v>
      </c>
      <c r="E886" s="325">
        <v>40157</v>
      </c>
      <c r="F886" s="326">
        <v>40148</v>
      </c>
      <c r="G886" s="320">
        <v>1</v>
      </c>
      <c r="H886" s="320">
        <v>858030</v>
      </c>
      <c r="I886" s="323">
        <v>17.88</v>
      </c>
      <c r="J886" s="323">
        <v>12.24</v>
      </c>
      <c r="K886" s="323">
        <v>5.64</v>
      </c>
    </row>
    <row r="887" spans="1:11" x14ac:dyDescent="0.2">
      <c r="A887" s="320" t="s">
        <v>1459</v>
      </c>
      <c r="B887" s="320" t="s">
        <v>2</v>
      </c>
      <c r="C887" s="320" t="s">
        <v>1446</v>
      </c>
      <c r="D887" s="320" t="s">
        <v>1468</v>
      </c>
      <c r="E887" s="325">
        <v>40157</v>
      </c>
      <c r="F887" s="326">
        <v>40148</v>
      </c>
      <c r="G887" s="320">
        <v>1</v>
      </c>
      <c r="H887" s="320">
        <v>858194</v>
      </c>
      <c r="I887" s="323">
        <v>14.05</v>
      </c>
      <c r="J887" s="323">
        <v>12.17</v>
      </c>
      <c r="K887" s="323">
        <v>1.88</v>
      </c>
    </row>
    <row r="888" spans="1:11" x14ac:dyDescent="0.2">
      <c r="A888" s="320" t="s">
        <v>1456</v>
      </c>
      <c r="B888" s="320" t="s">
        <v>2</v>
      </c>
      <c r="C888" s="320" t="s">
        <v>1446</v>
      </c>
      <c r="D888" s="320" t="s">
        <v>1468</v>
      </c>
      <c r="E888" s="325">
        <v>40157</v>
      </c>
      <c r="F888" s="326">
        <v>40148</v>
      </c>
      <c r="G888" s="320">
        <v>1</v>
      </c>
      <c r="H888" s="320">
        <v>858020</v>
      </c>
      <c r="I888" s="323">
        <v>16.37</v>
      </c>
      <c r="J888" s="323">
        <v>10.99</v>
      </c>
      <c r="K888" s="323">
        <v>5.38</v>
      </c>
    </row>
    <row r="889" spans="1:11" x14ac:dyDescent="0.2">
      <c r="A889" s="320" t="s">
        <v>1456</v>
      </c>
      <c r="B889" s="320" t="s">
        <v>2</v>
      </c>
      <c r="C889" s="320" t="s">
        <v>1446</v>
      </c>
      <c r="D889" s="320" t="s">
        <v>1468</v>
      </c>
      <c r="E889" s="325">
        <v>40157</v>
      </c>
      <c r="F889" s="326">
        <v>40148</v>
      </c>
      <c r="G889" s="320">
        <v>1</v>
      </c>
      <c r="H889" s="320">
        <v>858193</v>
      </c>
      <c r="I889" s="323">
        <v>14.05</v>
      </c>
      <c r="J889" s="323">
        <v>10.96</v>
      </c>
      <c r="K889" s="323">
        <v>3.09</v>
      </c>
    </row>
    <row r="890" spans="1:11" x14ac:dyDescent="0.2">
      <c r="A890" s="320" t="s">
        <v>1459</v>
      </c>
      <c r="B890" s="320" t="s">
        <v>2</v>
      </c>
      <c r="C890" s="320" t="s">
        <v>1446</v>
      </c>
      <c r="D890" s="320" t="s">
        <v>1468</v>
      </c>
      <c r="E890" s="325">
        <v>40158</v>
      </c>
      <c r="F890" s="326">
        <v>40148</v>
      </c>
      <c r="G890" s="320">
        <v>1</v>
      </c>
      <c r="H890" s="320">
        <v>858318</v>
      </c>
      <c r="I890" s="323">
        <v>15.12</v>
      </c>
      <c r="J890" s="323">
        <v>12.15</v>
      </c>
      <c r="K890" s="323">
        <v>2.97</v>
      </c>
    </row>
    <row r="891" spans="1:11" x14ac:dyDescent="0.2">
      <c r="A891" s="320" t="s">
        <v>1469</v>
      </c>
      <c r="B891" s="320" t="s">
        <v>2</v>
      </c>
      <c r="C891" s="320" t="s">
        <v>1446</v>
      </c>
      <c r="D891" s="320" t="s">
        <v>1468</v>
      </c>
      <c r="E891" s="325">
        <v>40161</v>
      </c>
      <c r="F891" s="326">
        <v>40148</v>
      </c>
      <c r="G891" s="320">
        <v>1</v>
      </c>
      <c r="H891" s="320">
        <v>858546</v>
      </c>
      <c r="I891" s="323">
        <v>6.09</v>
      </c>
      <c r="J891" s="323">
        <v>5.66</v>
      </c>
      <c r="K891" s="323">
        <v>0.43</v>
      </c>
    </row>
    <row r="892" spans="1:11" x14ac:dyDescent="0.2">
      <c r="A892" s="320" t="s">
        <v>1469</v>
      </c>
      <c r="B892" s="320" t="s">
        <v>2</v>
      </c>
      <c r="C892" s="320" t="s">
        <v>1446</v>
      </c>
      <c r="D892" s="320" t="s">
        <v>1468</v>
      </c>
      <c r="E892" s="325">
        <v>40161</v>
      </c>
      <c r="F892" s="326">
        <v>40148</v>
      </c>
      <c r="G892" s="320">
        <v>1</v>
      </c>
      <c r="H892" s="320">
        <v>858591</v>
      </c>
      <c r="I892" s="323">
        <v>6.25</v>
      </c>
      <c r="J892" s="323">
        <v>5.66</v>
      </c>
      <c r="K892" s="323">
        <v>0.59</v>
      </c>
    </row>
    <row r="893" spans="1:11" hidden="1" x14ac:dyDescent="0.2">
      <c r="A893" s="320" t="s">
        <v>1458</v>
      </c>
      <c r="B893" s="320" t="s">
        <v>2</v>
      </c>
      <c r="C893" s="320" t="s">
        <v>1446</v>
      </c>
      <c r="D893" s="320" t="s">
        <v>1464</v>
      </c>
      <c r="E893" s="325">
        <v>40162</v>
      </c>
      <c r="F893" s="326">
        <v>40148</v>
      </c>
      <c r="G893" s="320">
        <v>1</v>
      </c>
      <c r="H893" s="320">
        <v>858794</v>
      </c>
      <c r="I893" s="323">
        <v>7.05</v>
      </c>
      <c r="J893" s="323">
        <v>6.59</v>
      </c>
      <c r="K893" s="323">
        <v>0.46</v>
      </c>
    </row>
    <row r="894" spans="1:11" hidden="1" x14ac:dyDescent="0.2">
      <c r="A894" s="320" t="s">
        <v>1458</v>
      </c>
      <c r="B894" s="320" t="s">
        <v>2</v>
      </c>
      <c r="C894" s="320" t="s">
        <v>1446</v>
      </c>
      <c r="D894" s="320" t="s">
        <v>1464</v>
      </c>
      <c r="E894" s="325">
        <v>40162</v>
      </c>
      <c r="F894" s="326">
        <v>40148</v>
      </c>
      <c r="G894" s="320">
        <v>1</v>
      </c>
      <c r="H894" s="320">
        <v>858906</v>
      </c>
      <c r="I894" s="323">
        <v>7.33</v>
      </c>
      <c r="J894" s="323">
        <v>6.58</v>
      </c>
      <c r="K894" s="323">
        <v>0.75</v>
      </c>
    </row>
    <row r="895" spans="1:11" x14ac:dyDescent="0.2">
      <c r="A895" s="320" t="s">
        <v>1469</v>
      </c>
      <c r="B895" s="320" t="s">
        <v>2</v>
      </c>
      <c r="C895" s="320" t="s">
        <v>1446</v>
      </c>
      <c r="D895" s="320" t="s">
        <v>1468</v>
      </c>
      <c r="E895" s="325">
        <v>40161</v>
      </c>
      <c r="F895" s="326">
        <v>40148</v>
      </c>
      <c r="G895" s="320">
        <v>1</v>
      </c>
      <c r="H895" s="320">
        <v>858683</v>
      </c>
      <c r="I895" s="323">
        <v>6.09</v>
      </c>
      <c r="J895" s="323">
        <v>5.65</v>
      </c>
      <c r="K895" s="323">
        <v>0.44</v>
      </c>
    </row>
    <row r="896" spans="1:11" x14ac:dyDescent="0.2">
      <c r="A896" s="320" t="s">
        <v>1469</v>
      </c>
      <c r="B896" s="320" t="s">
        <v>2</v>
      </c>
      <c r="C896" s="320" t="s">
        <v>1446</v>
      </c>
      <c r="D896" s="320" t="s">
        <v>1468</v>
      </c>
      <c r="E896" s="325">
        <v>40161</v>
      </c>
      <c r="F896" s="326">
        <v>40148</v>
      </c>
      <c r="G896" s="320">
        <v>1</v>
      </c>
      <c r="H896" s="320">
        <v>858751</v>
      </c>
      <c r="I896" s="323">
        <v>5.88</v>
      </c>
      <c r="J896" s="323">
        <v>5.65</v>
      </c>
      <c r="K896" s="323">
        <v>0.23</v>
      </c>
    </row>
    <row r="897" spans="1:11" x14ac:dyDescent="0.2">
      <c r="A897" s="320" t="s">
        <v>1467</v>
      </c>
      <c r="B897" s="320" t="s">
        <v>2</v>
      </c>
      <c r="C897" s="320" t="s">
        <v>1446</v>
      </c>
      <c r="D897" s="320" t="s">
        <v>1468</v>
      </c>
      <c r="E897" s="325">
        <v>40161</v>
      </c>
      <c r="F897" s="326">
        <v>40148</v>
      </c>
      <c r="G897" s="320">
        <v>1</v>
      </c>
      <c r="H897" s="320">
        <v>858588</v>
      </c>
      <c r="I897" s="323">
        <v>18.57</v>
      </c>
      <c r="J897" s="323">
        <v>12.52</v>
      </c>
      <c r="K897" s="323">
        <v>6.05</v>
      </c>
    </row>
    <row r="898" spans="1:11" x14ac:dyDescent="0.2">
      <c r="A898" s="320" t="s">
        <v>1467</v>
      </c>
      <c r="B898" s="320" t="s">
        <v>2</v>
      </c>
      <c r="C898" s="320" t="s">
        <v>1446</v>
      </c>
      <c r="D898" s="320" t="s">
        <v>1468</v>
      </c>
      <c r="E898" s="325">
        <v>40161</v>
      </c>
      <c r="F898" s="326">
        <v>40148</v>
      </c>
      <c r="G898" s="320">
        <v>1</v>
      </c>
      <c r="H898" s="320">
        <v>858714</v>
      </c>
      <c r="I898" s="323">
        <v>17.27</v>
      </c>
      <c r="J898" s="323">
        <v>12.52</v>
      </c>
      <c r="K898" s="323">
        <v>4.75</v>
      </c>
    </row>
    <row r="899" spans="1:11" x14ac:dyDescent="0.2">
      <c r="A899" s="320" t="s">
        <v>1459</v>
      </c>
      <c r="B899" s="320" t="s">
        <v>2</v>
      </c>
      <c r="C899" s="320" t="s">
        <v>1446</v>
      </c>
      <c r="D899" s="320" t="s">
        <v>1468</v>
      </c>
      <c r="E899" s="325">
        <v>40162</v>
      </c>
      <c r="F899" s="326">
        <v>40148</v>
      </c>
      <c r="G899" s="320">
        <v>1</v>
      </c>
      <c r="H899" s="320">
        <v>858822</v>
      </c>
      <c r="I899" s="323">
        <v>15.49</v>
      </c>
      <c r="J899" s="323">
        <v>12.22</v>
      </c>
      <c r="K899" s="323">
        <v>3.27</v>
      </c>
    </row>
    <row r="900" spans="1:11" hidden="1" x14ac:dyDescent="0.2">
      <c r="A900" s="320"/>
      <c r="B900" s="320" t="s">
        <v>2</v>
      </c>
      <c r="C900" s="320" t="s">
        <v>1446</v>
      </c>
      <c r="D900" s="320" t="s">
        <v>1452</v>
      </c>
      <c r="E900" s="325">
        <v>40163</v>
      </c>
      <c r="F900" s="326">
        <v>40148</v>
      </c>
      <c r="G900" s="320">
        <v>1</v>
      </c>
      <c r="H900" s="320">
        <v>858955</v>
      </c>
      <c r="I900" s="323">
        <v>0</v>
      </c>
      <c r="J900" s="323">
        <v>0</v>
      </c>
      <c r="K900" s="323">
        <v>-1.1100000000000001</v>
      </c>
    </row>
    <row r="901" spans="1:11" x14ac:dyDescent="0.2">
      <c r="A901" s="320" t="s">
        <v>1459</v>
      </c>
      <c r="B901" s="320" t="s">
        <v>2</v>
      </c>
      <c r="C901" s="320" t="s">
        <v>1446</v>
      </c>
      <c r="D901" s="320" t="s">
        <v>1468</v>
      </c>
      <c r="E901" s="325">
        <v>40162</v>
      </c>
      <c r="F901" s="326">
        <v>40148</v>
      </c>
      <c r="G901" s="320">
        <v>1</v>
      </c>
      <c r="H901" s="320">
        <v>858904</v>
      </c>
      <c r="I901" s="323">
        <v>13.61</v>
      </c>
      <c r="J901" s="323">
        <v>12.16</v>
      </c>
      <c r="K901" s="323">
        <v>1.45</v>
      </c>
    </row>
    <row r="902" spans="1:11" hidden="1" x14ac:dyDescent="0.2">
      <c r="A902" s="320" t="s">
        <v>1458</v>
      </c>
      <c r="B902" s="320" t="s">
        <v>2</v>
      </c>
      <c r="C902" s="320" t="s">
        <v>1446</v>
      </c>
      <c r="D902" s="320" t="s">
        <v>1464</v>
      </c>
      <c r="E902" s="325">
        <v>40163</v>
      </c>
      <c r="F902" s="326">
        <v>40148</v>
      </c>
      <c r="G902" s="320">
        <v>1</v>
      </c>
      <c r="H902" s="320">
        <v>858980</v>
      </c>
      <c r="I902" s="323">
        <v>7.09</v>
      </c>
      <c r="J902" s="323">
        <v>6.57</v>
      </c>
      <c r="K902" s="323">
        <v>0.52</v>
      </c>
    </row>
    <row r="903" spans="1:11" hidden="1" x14ac:dyDescent="0.2">
      <c r="A903" s="320" t="s">
        <v>1458</v>
      </c>
      <c r="B903" s="320" t="s">
        <v>2</v>
      </c>
      <c r="C903" s="320" t="s">
        <v>1446</v>
      </c>
      <c r="D903" s="320" t="s">
        <v>1464</v>
      </c>
      <c r="E903" s="325">
        <v>40163</v>
      </c>
      <c r="F903" s="326">
        <v>40148</v>
      </c>
      <c r="G903" s="320">
        <v>1</v>
      </c>
      <c r="H903" s="320">
        <v>859097</v>
      </c>
      <c r="I903" s="323">
        <v>6.85</v>
      </c>
      <c r="J903" s="323">
        <v>6.55</v>
      </c>
      <c r="K903" s="323">
        <v>0.3</v>
      </c>
    </row>
    <row r="904" spans="1:11" x14ac:dyDescent="0.2">
      <c r="A904" s="320" t="s">
        <v>1469</v>
      </c>
      <c r="B904" s="320" t="s">
        <v>2</v>
      </c>
      <c r="C904" s="320" t="s">
        <v>1446</v>
      </c>
      <c r="D904" s="320" t="s">
        <v>1468</v>
      </c>
      <c r="E904" s="325">
        <v>40162</v>
      </c>
      <c r="F904" s="326">
        <v>40148</v>
      </c>
      <c r="G904" s="320">
        <v>1</v>
      </c>
      <c r="H904" s="320">
        <v>858791</v>
      </c>
      <c r="I904" s="323">
        <v>6.31</v>
      </c>
      <c r="J904" s="323">
        <v>5.73</v>
      </c>
      <c r="K904" s="323">
        <v>0.57999999999999996</v>
      </c>
    </row>
    <row r="905" spans="1:11" x14ac:dyDescent="0.2">
      <c r="A905" s="320" t="s">
        <v>1469</v>
      </c>
      <c r="B905" s="320" t="s">
        <v>2</v>
      </c>
      <c r="C905" s="320" t="s">
        <v>1446</v>
      </c>
      <c r="D905" s="320" t="s">
        <v>1468</v>
      </c>
      <c r="E905" s="325">
        <v>40162</v>
      </c>
      <c r="F905" s="326">
        <v>40148</v>
      </c>
      <c r="G905" s="320">
        <v>1</v>
      </c>
      <c r="H905" s="320">
        <v>858806</v>
      </c>
      <c r="I905" s="323">
        <v>6.02</v>
      </c>
      <c r="J905" s="323">
        <v>5.71</v>
      </c>
      <c r="K905" s="323">
        <v>0.31</v>
      </c>
    </row>
    <row r="906" spans="1:11" x14ac:dyDescent="0.2">
      <c r="A906" s="320" t="s">
        <v>1469</v>
      </c>
      <c r="B906" s="320" t="s">
        <v>2</v>
      </c>
      <c r="C906" s="320" t="s">
        <v>1446</v>
      </c>
      <c r="D906" s="320" t="s">
        <v>1468</v>
      </c>
      <c r="E906" s="325">
        <v>40162</v>
      </c>
      <c r="F906" s="326">
        <v>40148</v>
      </c>
      <c r="G906" s="320">
        <v>1</v>
      </c>
      <c r="H906" s="320">
        <v>858874</v>
      </c>
      <c r="I906" s="323">
        <v>6.19</v>
      </c>
      <c r="J906" s="323">
        <v>5.72</v>
      </c>
      <c r="K906" s="323">
        <v>0.47</v>
      </c>
    </row>
    <row r="907" spans="1:11" x14ac:dyDescent="0.2">
      <c r="A907" s="320" t="s">
        <v>1469</v>
      </c>
      <c r="B907" s="320" t="s">
        <v>2</v>
      </c>
      <c r="C907" s="320" t="s">
        <v>1446</v>
      </c>
      <c r="D907" s="320" t="s">
        <v>1468</v>
      </c>
      <c r="E907" s="325">
        <v>40162</v>
      </c>
      <c r="F907" s="326">
        <v>40148</v>
      </c>
      <c r="G907" s="320">
        <v>1</v>
      </c>
      <c r="H907" s="320">
        <v>858930</v>
      </c>
      <c r="I907" s="323">
        <v>6.42</v>
      </c>
      <c r="J907" s="323">
        <v>5.7</v>
      </c>
      <c r="K907" s="323">
        <v>0.72</v>
      </c>
    </row>
    <row r="908" spans="1:11" x14ac:dyDescent="0.2">
      <c r="A908" s="320" t="s">
        <v>1467</v>
      </c>
      <c r="B908" s="320" t="s">
        <v>2</v>
      </c>
      <c r="C908" s="320" t="s">
        <v>1446</v>
      </c>
      <c r="D908" s="320" t="s">
        <v>1468</v>
      </c>
      <c r="E908" s="325">
        <v>40162</v>
      </c>
      <c r="F908" s="326">
        <v>40148</v>
      </c>
      <c r="G908" s="320">
        <v>1</v>
      </c>
      <c r="H908" s="320">
        <v>858809</v>
      </c>
      <c r="I908" s="323">
        <v>18.04</v>
      </c>
      <c r="J908" s="323">
        <v>12.46</v>
      </c>
      <c r="K908" s="323">
        <v>5.58</v>
      </c>
    </row>
    <row r="909" spans="1:11" x14ac:dyDescent="0.2">
      <c r="A909" s="320" t="s">
        <v>1467</v>
      </c>
      <c r="B909" s="320" t="s">
        <v>2</v>
      </c>
      <c r="C909" s="320" t="s">
        <v>1446</v>
      </c>
      <c r="D909" s="320" t="s">
        <v>1468</v>
      </c>
      <c r="E909" s="325">
        <v>40162</v>
      </c>
      <c r="F909" s="326">
        <v>40148</v>
      </c>
      <c r="G909" s="320">
        <v>1</v>
      </c>
      <c r="H909" s="320">
        <v>858900</v>
      </c>
      <c r="I909" s="323">
        <v>15.61</v>
      </c>
      <c r="J909" s="323">
        <v>12.43</v>
      </c>
      <c r="K909" s="323">
        <v>3.18</v>
      </c>
    </row>
    <row r="910" spans="1:11" x14ac:dyDescent="0.2">
      <c r="A910" s="320" t="s">
        <v>1469</v>
      </c>
      <c r="B910" s="320" t="s">
        <v>2</v>
      </c>
      <c r="C910" s="320" t="s">
        <v>1446</v>
      </c>
      <c r="D910" s="320" t="s">
        <v>1468</v>
      </c>
      <c r="E910" s="325">
        <v>40163</v>
      </c>
      <c r="F910" s="326">
        <v>40148</v>
      </c>
      <c r="G910" s="320">
        <v>1</v>
      </c>
      <c r="H910" s="320">
        <v>858942</v>
      </c>
      <c r="I910" s="323">
        <v>6.18</v>
      </c>
      <c r="J910" s="323">
        <v>5.69</v>
      </c>
      <c r="K910" s="323">
        <v>0.49</v>
      </c>
    </row>
    <row r="911" spans="1:11" x14ac:dyDescent="0.2">
      <c r="A911" s="320" t="s">
        <v>1469</v>
      </c>
      <c r="B911" s="320" t="s">
        <v>2</v>
      </c>
      <c r="C911" s="320" t="s">
        <v>1446</v>
      </c>
      <c r="D911" s="320" t="s">
        <v>1468</v>
      </c>
      <c r="E911" s="325">
        <v>40163</v>
      </c>
      <c r="F911" s="326">
        <v>40148</v>
      </c>
      <c r="G911" s="320">
        <v>1</v>
      </c>
      <c r="H911" s="320">
        <v>858984</v>
      </c>
      <c r="I911" s="323">
        <v>6.3</v>
      </c>
      <c r="J911" s="323">
        <v>5.68</v>
      </c>
      <c r="K911" s="323">
        <v>0.62</v>
      </c>
    </row>
    <row r="912" spans="1:11" hidden="1" x14ac:dyDescent="0.2">
      <c r="A912" s="320"/>
      <c r="B912" s="320" t="s">
        <v>2</v>
      </c>
      <c r="C912" s="320" t="s">
        <v>1446</v>
      </c>
      <c r="D912" s="320" t="s">
        <v>1464</v>
      </c>
      <c r="E912" s="325">
        <v>40164</v>
      </c>
      <c r="F912" s="326">
        <v>40148</v>
      </c>
      <c r="G912" s="320">
        <v>1</v>
      </c>
      <c r="H912" s="320">
        <v>859272</v>
      </c>
      <c r="I912" s="323">
        <v>5.2</v>
      </c>
      <c r="J912" s="323">
        <v>4.84</v>
      </c>
      <c r="K912" s="323">
        <v>0.36</v>
      </c>
    </row>
    <row r="913" spans="1:11" hidden="1" x14ac:dyDescent="0.2">
      <c r="A913" s="320"/>
      <c r="B913" s="320" t="s">
        <v>2</v>
      </c>
      <c r="C913" s="320" t="s">
        <v>1446</v>
      </c>
      <c r="D913" s="320" t="s">
        <v>1464</v>
      </c>
      <c r="E913" s="325">
        <v>40164</v>
      </c>
      <c r="F913" s="326">
        <v>40148</v>
      </c>
      <c r="G913" s="320">
        <v>1</v>
      </c>
      <c r="H913" s="320">
        <v>859325</v>
      </c>
      <c r="I913" s="323">
        <v>5.2</v>
      </c>
      <c r="J913" s="323">
        <v>4.83</v>
      </c>
      <c r="K913" s="323">
        <v>0.37</v>
      </c>
    </row>
    <row r="914" spans="1:11" hidden="1" x14ac:dyDescent="0.2">
      <c r="A914" s="320" t="s">
        <v>1458</v>
      </c>
      <c r="B914" s="320" t="s">
        <v>2</v>
      </c>
      <c r="C914" s="320" t="s">
        <v>1446</v>
      </c>
      <c r="D914" s="320" t="s">
        <v>1464</v>
      </c>
      <c r="E914" s="325">
        <v>40164</v>
      </c>
      <c r="F914" s="326">
        <v>40148</v>
      </c>
      <c r="G914" s="320">
        <v>1</v>
      </c>
      <c r="H914" s="320">
        <v>859176</v>
      </c>
      <c r="I914" s="323">
        <v>7.68</v>
      </c>
      <c r="J914" s="323">
        <v>6.72</v>
      </c>
      <c r="K914" s="323">
        <v>0.96</v>
      </c>
    </row>
    <row r="915" spans="1:11" hidden="1" x14ac:dyDescent="0.2">
      <c r="A915" s="320" t="s">
        <v>1458</v>
      </c>
      <c r="B915" s="320" t="s">
        <v>2</v>
      </c>
      <c r="C915" s="320" t="s">
        <v>1446</v>
      </c>
      <c r="D915" s="320" t="s">
        <v>1464</v>
      </c>
      <c r="E915" s="325">
        <v>40164</v>
      </c>
      <c r="F915" s="326">
        <v>40148</v>
      </c>
      <c r="G915" s="320">
        <v>1</v>
      </c>
      <c r="H915" s="320">
        <v>859293</v>
      </c>
      <c r="I915" s="323">
        <v>7.35</v>
      </c>
      <c r="J915" s="323">
        <v>6.6</v>
      </c>
      <c r="K915" s="323">
        <v>0.75</v>
      </c>
    </row>
    <row r="916" spans="1:11" hidden="1" x14ac:dyDescent="0.2">
      <c r="A916" s="320" t="s">
        <v>1458</v>
      </c>
      <c r="B916" s="320" t="s">
        <v>2</v>
      </c>
      <c r="C916" s="320" t="s">
        <v>1446</v>
      </c>
      <c r="D916" s="320" t="s">
        <v>1464</v>
      </c>
      <c r="E916" s="325">
        <v>40164</v>
      </c>
      <c r="F916" s="326">
        <v>40148</v>
      </c>
      <c r="G916" s="320">
        <v>1</v>
      </c>
      <c r="H916" s="320">
        <v>859353</v>
      </c>
      <c r="I916" s="323">
        <v>6.93</v>
      </c>
      <c r="J916" s="323">
        <v>6.59</v>
      </c>
      <c r="K916" s="323">
        <v>0.34</v>
      </c>
    </row>
    <row r="917" spans="1:11" x14ac:dyDescent="0.2">
      <c r="A917" s="320" t="s">
        <v>1469</v>
      </c>
      <c r="B917" s="320" t="s">
        <v>2</v>
      </c>
      <c r="C917" s="320" t="s">
        <v>1446</v>
      </c>
      <c r="D917" s="320" t="s">
        <v>1468</v>
      </c>
      <c r="E917" s="325">
        <v>40163</v>
      </c>
      <c r="F917" s="326">
        <v>40148</v>
      </c>
      <c r="G917" s="320">
        <v>1</v>
      </c>
      <c r="H917" s="320">
        <v>859067</v>
      </c>
      <c r="I917" s="323">
        <v>6.18</v>
      </c>
      <c r="J917" s="323">
        <v>5.68</v>
      </c>
      <c r="K917" s="323">
        <v>0.5</v>
      </c>
    </row>
    <row r="918" spans="1:11" x14ac:dyDescent="0.2">
      <c r="A918" s="320" t="s">
        <v>1467</v>
      </c>
      <c r="B918" s="320" t="s">
        <v>2</v>
      </c>
      <c r="C918" s="320" t="s">
        <v>1446</v>
      </c>
      <c r="D918" s="320" t="s">
        <v>1468</v>
      </c>
      <c r="E918" s="325">
        <v>40163</v>
      </c>
      <c r="F918" s="326">
        <v>40148</v>
      </c>
      <c r="G918" s="320">
        <v>1</v>
      </c>
      <c r="H918" s="320">
        <v>858988</v>
      </c>
      <c r="I918" s="323">
        <v>18.11</v>
      </c>
      <c r="J918" s="323">
        <v>12.52</v>
      </c>
      <c r="K918" s="323">
        <v>5.59</v>
      </c>
    </row>
    <row r="919" spans="1:11" x14ac:dyDescent="0.2">
      <c r="A919" s="320" t="s">
        <v>1467</v>
      </c>
      <c r="B919" s="320" t="s">
        <v>2</v>
      </c>
      <c r="C919" s="320" t="s">
        <v>1446</v>
      </c>
      <c r="D919" s="320" t="s">
        <v>1468</v>
      </c>
      <c r="E919" s="325">
        <v>40163</v>
      </c>
      <c r="F919" s="326">
        <v>40148</v>
      </c>
      <c r="G919" s="320">
        <v>1</v>
      </c>
      <c r="H919" s="320">
        <v>859088</v>
      </c>
      <c r="I919" s="323">
        <v>17.28</v>
      </c>
      <c r="J919" s="323">
        <v>12.54</v>
      </c>
      <c r="K919" s="323">
        <v>4.74</v>
      </c>
    </row>
    <row r="920" spans="1:11" x14ac:dyDescent="0.2">
      <c r="A920" s="320" t="s">
        <v>1459</v>
      </c>
      <c r="B920" s="320" t="s">
        <v>2</v>
      </c>
      <c r="C920" s="320" t="s">
        <v>1446</v>
      </c>
      <c r="D920" s="320" t="s">
        <v>1468</v>
      </c>
      <c r="E920" s="325">
        <v>40164</v>
      </c>
      <c r="F920" s="326">
        <v>40148</v>
      </c>
      <c r="G920" s="320">
        <v>1</v>
      </c>
      <c r="H920" s="320">
        <v>859204</v>
      </c>
      <c r="I920" s="323">
        <v>17.86</v>
      </c>
      <c r="J920" s="323">
        <v>12.17</v>
      </c>
      <c r="K920" s="323">
        <v>5.69</v>
      </c>
    </row>
    <row r="921" spans="1:11" hidden="1" x14ac:dyDescent="0.2">
      <c r="A921" s="320" t="s">
        <v>1458</v>
      </c>
      <c r="B921" s="320" t="s">
        <v>2</v>
      </c>
      <c r="C921" s="320" t="s">
        <v>1446</v>
      </c>
      <c r="D921" s="320" t="s">
        <v>1464</v>
      </c>
      <c r="E921" s="325">
        <v>40169</v>
      </c>
      <c r="F921" s="326">
        <v>40148</v>
      </c>
      <c r="G921" s="320">
        <v>1</v>
      </c>
      <c r="H921" s="320">
        <v>859517</v>
      </c>
      <c r="I921" s="323">
        <v>7.37</v>
      </c>
      <c r="J921" s="323">
        <v>6.74</v>
      </c>
      <c r="K921" s="323">
        <v>0.63</v>
      </c>
    </row>
    <row r="922" spans="1:11" hidden="1" x14ac:dyDescent="0.2">
      <c r="A922" s="320" t="s">
        <v>1458</v>
      </c>
      <c r="B922" s="320" t="s">
        <v>2</v>
      </c>
      <c r="C922" s="320" t="s">
        <v>1446</v>
      </c>
      <c r="D922" s="320" t="s">
        <v>1464</v>
      </c>
      <c r="E922" s="325">
        <v>40169</v>
      </c>
      <c r="F922" s="326">
        <v>40148</v>
      </c>
      <c r="G922" s="320">
        <v>1</v>
      </c>
      <c r="H922" s="320">
        <v>859548</v>
      </c>
      <c r="I922" s="323">
        <v>7.19</v>
      </c>
      <c r="J922" s="323">
        <v>6.75</v>
      </c>
      <c r="K922" s="323">
        <v>0.44</v>
      </c>
    </row>
    <row r="923" spans="1:11" x14ac:dyDescent="0.2">
      <c r="A923" s="320" t="s">
        <v>1459</v>
      </c>
      <c r="B923" s="320" t="s">
        <v>2</v>
      </c>
      <c r="C923" s="320" t="s">
        <v>1446</v>
      </c>
      <c r="D923" s="320" t="s">
        <v>1468</v>
      </c>
      <c r="E923" s="325">
        <v>40164</v>
      </c>
      <c r="F923" s="326">
        <v>40148</v>
      </c>
      <c r="G923" s="320">
        <v>1</v>
      </c>
      <c r="H923" s="320">
        <v>859360</v>
      </c>
      <c r="I923" s="323">
        <v>13.85</v>
      </c>
      <c r="J923" s="323">
        <v>12.12</v>
      </c>
      <c r="K923" s="323">
        <v>1.73</v>
      </c>
    </row>
    <row r="924" spans="1:11" x14ac:dyDescent="0.2">
      <c r="A924" s="320" t="s">
        <v>1469</v>
      </c>
      <c r="B924" s="320" t="s">
        <v>2</v>
      </c>
      <c r="C924" s="320" t="s">
        <v>1446</v>
      </c>
      <c r="D924" s="320" t="s">
        <v>1468</v>
      </c>
      <c r="E924" s="325">
        <v>40164</v>
      </c>
      <c r="F924" s="326">
        <v>40148</v>
      </c>
      <c r="G924" s="320">
        <v>1</v>
      </c>
      <c r="H924" s="320">
        <v>859118</v>
      </c>
      <c r="I924" s="323">
        <v>6.02</v>
      </c>
      <c r="J924" s="323">
        <v>5.66</v>
      </c>
      <c r="K924" s="323">
        <v>0.36</v>
      </c>
    </row>
    <row r="925" spans="1:11" x14ac:dyDescent="0.2">
      <c r="A925" s="320" t="s">
        <v>1469</v>
      </c>
      <c r="B925" s="320" t="s">
        <v>2</v>
      </c>
      <c r="C925" s="320" t="s">
        <v>1446</v>
      </c>
      <c r="D925" s="320" t="s">
        <v>1468</v>
      </c>
      <c r="E925" s="325">
        <v>40164</v>
      </c>
      <c r="F925" s="326">
        <v>40148</v>
      </c>
      <c r="G925" s="320">
        <v>1</v>
      </c>
      <c r="H925" s="320">
        <v>859143</v>
      </c>
      <c r="I925" s="323">
        <v>6.16</v>
      </c>
      <c r="J925" s="323">
        <v>5.65</v>
      </c>
      <c r="K925" s="323">
        <v>0.51</v>
      </c>
    </row>
    <row r="926" spans="1:11" x14ac:dyDescent="0.2">
      <c r="A926" s="320" t="s">
        <v>1469</v>
      </c>
      <c r="B926" s="320" t="s">
        <v>2</v>
      </c>
      <c r="C926" s="320" t="s">
        <v>1446</v>
      </c>
      <c r="D926" s="320" t="s">
        <v>1468</v>
      </c>
      <c r="E926" s="325">
        <v>40164</v>
      </c>
      <c r="F926" s="326">
        <v>40148</v>
      </c>
      <c r="G926" s="320">
        <v>1</v>
      </c>
      <c r="H926" s="320">
        <v>859268</v>
      </c>
      <c r="I926" s="323">
        <v>6.2</v>
      </c>
      <c r="J926" s="323">
        <v>5.64</v>
      </c>
      <c r="K926" s="323">
        <v>0.56000000000000005</v>
      </c>
    </row>
    <row r="927" spans="1:11" hidden="1" x14ac:dyDescent="0.2">
      <c r="A927" s="320" t="s">
        <v>1458</v>
      </c>
      <c r="B927" s="320" t="s">
        <v>2</v>
      </c>
      <c r="C927" s="320" t="s">
        <v>1446</v>
      </c>
      <c r="D927" s="320" t="s">
        <v>1464</v>
      </c>
      <c r="E927" s="325">
        <v>40170</v>
      </c>
      <c r="F927" s="326">
        <v>40148</v>
      </c>
      <c r="G927" s="320">
        <v>1</v>
      </c>
      <c r="H927" s="320">
        <v>859566</v>
      </c>
      <c r="I927" s="323">
        <v>6.95</v>
      </c>
      <c r="J927" s="323">
        <v>6.73</v>
      </c>
      <c r="K927" s="323">
        <v>0.22</v>
      </c>
    </row>
    <row r="928" spans="1:11" hidden="1" x14ac:dyDescent="0.2">
      <c r="A928" s="320" t="s">
        <v>1458</v>
      </c>
      <c r="B928" s="320" t="s">
        <v>2</v>
      </c>
      <c r="C928" s="320" t="s">
        <v>1446</v>
      </c>
      <c r="D928" s="320" t="s">
        <v>1464</v>
      </c>
      <c r="E928" s="325">
        <v>40170</v>
      </c>
      <c r="F928" s="326">
        <v>40148</v>
      </c>
      <c r="G928" s="320">
        <v>1</v>
      </c>
      <c r="H928" s="320">
        <v>859665</v>
      </c>
      <c r="I928" s="323">
        <v>7.12</v>
      </c>
      <c r="J928" s="323">
        <v>6.72</v>
      </c>
      <c r="K928" s="323">
        <v>0.4</v>
      </c>
    </row>
    <row r="929" spans="1:11" hidden="1" x14ac:dyDescent="0.2">
      <c r="A929" s="320" t="s">
        <v>1461</v>
      </c>
      <c r="B929" s="320" t="s">
        <v>2</v>
      </c>
      <c r="C929" s="320" t="s">
        <v>1446</v>
      </c>
      <c r="D929" s="320" t="s">
        <v>1464</v>
      </c>
      <c r="E929" s="325">
        <v>40170</v>
      </c>
      <c r="F929" s="326">
        <v>40148</v>
      </c>
      <c r="G929" s="320">
        <v>1</v>
      </c>
      <c r="H929" s="320">
        <v>859668</v>
      </c>
      <c r="I929" s="323">
        <v>7.35</v>
      </c>
      <c r="J929" s="323">
        <v>6.92</v>
      </c>
      <c r="K929" s="323">
        <v>0.43</v>
      </c>
    </row>
    <row r="930" spans="1:11" x14ac:dyDescent="0.2">
      <c r="A930" s="320" t="s">
        <v>1469</v>
      </c>
      <c r="B930" s="320" t="s">
        <v>2</v>
      </c>
      <c r="C930" s="320" t="s">
        <v>1446</v>
      </c>
      <c r="D930" s="320" t="s">
        <v>1468</v>
      </c>
      <c r="E930" s="325">
        <v>40164</v>
      </c>
      <c r="F930" s="326">
        <v>40148</v>
      </c>
      <c r="G930" s="320">
        <v>1</v>
      </c>
      <c r="H930" s="320">
        <v>859373</v>
      </c>
      <c r="I930" s="323">
        <v>6.14</v>
      </c>
      <c r="J930" s="323">
        <v>5.72</v>
      </c>
      <c r="K930" s="323">
        <v>0.42</v>
      </c>
    </row>
    <row r="931" spans="1:11" x14ac:dyDescent="0.2">
      <c r="A931" s="320" t="s">
        <v>1467</v>
      </c>
      <c r="B931" s="320" t="s">
        <v>2</v>
      </c>
      <c r="C931" s="320" t="s">
        <v>1446</v>
      </c>
      <c r="D931" s="320" t="s">
        <v>1468</v>
      </c>
      <c r="E931" s="325">
        <v>40164</v>
      </c>
      <c r="F931" s="326">
        <v>40148</v>
      </c>
      <c r="G931" s="320">
        <v>1</v>
      </c>
      <c r="H931" s="320">
        <v>859189</v>
      </c>
      <c r="I931" s="323">
        <v>17.96</v>
      </c>
      <c r="J931" s="323">
        <v>12.5</v>
      </c>
      <c r="K931" s="323">
        <v>5.46</v>
      </c>
    </row>
    <row r="932" spans="1:11" x14ac:dyDescent="0.2">
      <c r="A932" s="320" t="s">
        <v>1467</v>
      </c>
      <c r="B932" s="320" t="s">
        <v>2</v>
      </c>
      <c r="C932" s="320" t="s">
        <v>1446</v>
      </c>
      <c r="D932" s="320" t="s">
        <v>1468</v>
      </c>
      <c r="E932" s="325">
        <v>40164</v>
      </c>
      <c r="F932" s="326">
        <v>40148</v>
      </c>
      <c r="G932" s="320">
        <v>1</v>
      </c>
      <c r="H932" s="320">
        <v>859362</v>
      </c>
      <c r="I932" s="323">
        <v>15.44</v>
      </c>
      <c r="J932" s="323">
        <v>12.46</v>
      </c>
      <c r="K932" s="323">
        <v>2.98</v>
      </c>
    </row>
    <row r="933" spans="1:11" hidden="1" x14ac:dyDescent="0.2">
      <c r="A933" s="320" t="s">
        <v>1458</v>
      </c>
      <c r="B933" s="320" t="s">
        <v>2</v>
      </c>
      <c r="C933" s="320" t="s">
        <v>1446</v>
      </c>
      <c r="D933" s="320" t="s">
        <v>1464</v>
      </c>
      <c r="E933" s="325">
        <v>40171</v>
      </c>
      <c r="F933" s="326">
        <v>40148</v>
      </c>
      <c r="G933" s="320">
        <v>1</v>
      </c>
      <c r="H933" s="320">
        <v>859854</v>
      </c>
      <c r="I933" s="323">
        <v>7.29</v>
      </c>
      <c r="J933" s="323">
        <v>6.73</v>
      </c>
      <c r="K933" s="323">
        <v>0.56000000000000005</v>
      </c>
    </row>
    <row r="934" spans="1:11" hidden="1" x14ac:dyDescent="0.2">
      <c r="A934" s="320" t="s">
        <v>1458</v>
      </c>
      <c r="B934" s="320" t="s">
        <v>2</v>
      </c>
      <c r="C934" s="320" t="s">
        <v>1446</v>
      </c>
      <c r="D934" s="320" t="s">
        <v>1464</v>
      </c>
      <c r="E934" s="325">
        <v>40171</v>
      </c>
      <c r="F934" s="326">
        <v>40148</v>
      </c>
      <c r="G934" s="320">
        <v>1</v>
      </c>
      <c r="H934" s="320">
        <v>859938</v>
      </c>
      <c r="I934" s="323">
        <v>7.27</v>
      </c>
      <c r="J934" s="323">
        <v>6.73</v>
      </c>
      <c r="K934" s="323">
        <v>0.54</v>
      </c>
    </row>
    <row r="935" spans="1:11" hidden="1" x14ac:dyDescent="0.2">
      <c r="A935" s="320" t="s">
        <v>1461</v>
      </c>
      <c r="B935" s="320" t="s">
        <v>2</v>
      </c>
      <c r="C935" s="320" t="s">
        <v>1446</v>
      </c>
      <c r="D935" s="320" t="s">
        <v>1464</v>
      </c>
      <c r="E935" s="325">
        <v>40171</v>
      </c>
      <c r="F935" s="326">
        <v>40148</v>
      </c>
      <c r="G935" s="320">
        <v>1</v>
      </c>
      <c r="H935" s="320">
        <v>859851</v>
      </c>
      <c r="I935" s="323">
        <v>7.48</v>
      </c>
      <c r="J935" s="323">
        <v>6.88</v>
      </c>
      <c r="K935" s="323">
        <v>0.6</v>
      </c>
    </row>
    <row r="936" spans="1:11" hidden="1" x14ac:dyDescent="0.2">
      <c r="A936" s="320" t="s">
        <v>1461</v>
      </c>
      <c r="B936" s="320" t="s">
        <v>2</v>
      </c>
      <c r="C936" s="320" t="s">
        <v>1446</v>
      </c>
      <c r="D936" s="320" t="s">
        <v>1464</v>
      </c>
      <c r="E936" s="325">
        <v>40171</v>
      </c>
      <c r="F936" s="326">
        <v>40148</v>
      </c>
      <c r="G936" s="320">
        <v>1</v>
      </c>
      <c r="H936" s="320">
        <v>859939</v>
      </c>
      <c r="I936" s="323">
        <v>7</v>
      </c>
      <c r="J936" s="323">
        <v>6.88</v>
      </c>
      <c r="K936" s="323">
        <v>0.12</v>
      </c>
    </row>
    <row r="937" spans="1:11" x14ac:dyDescent="0.2">
      <c r="A937" s="320" t="s">
        <v>1459</v>
      </c>
      <c r="B937" s="320" t="s">
        <v>2</v>
      </c>
      <c r="C937" s="320" t="s">
        <v>1446</v>
      </c>
      <c r="D937" s="320" t="s">
        <v>1468</v>
      </c>
      <c r="E937" s="325">
        <v>40169</v>
      </c>
      <c r="F937" s="326">
        <v>40148</v>
      </c>
      <c r="G937" s="320">
        <v>1</v>
      </c>
      <c r="H937" s="320">
        <v>859550</v>
      </c>
      <c r="I937" s="323">
        <v>14.25</v>
      </c>
      <c r="J937" s="323">
        <v>12.14</v>
      </c>
      <c r="K937" s="323">
        <v>2.11</v>
      </c>
    </row>
    <row r="938" spans="1:11" x14ac:dyDescent="0.2">
      <c r="A938" s="320" t="s">
        <v>1469</v>
      </c>
      <c r="B938" s="320" t="s">
        <v>2</v>
      </c>
      <c r="C938" s="320" t="s">
        <v>1446</v>
      </c>
      <c r="D938" s="320" t="s">
        <v>1468</v>
      </c>
      <c r="E938" s="325">
        <v>40169</v>
      </c>
      <c r="F938" s="326">
        <v>40148</v>
      </c>
      <c r="G938" s="320">
        <v>1</v>
      </c>
      <c r="H938" s="320">
        <v>859520</v>
      </c>
      <c r="I938" s="323">
        <v>6.19</v>
      </c>
      <c r="J938" s="323">
        <v>5.69</v>
      </c>
      <c r="K938" s="323">
        <v>0.5</v>
      </c>
    </row>
    <row r="939" spans="1:11" x14ac:dyDescent="0.2">
      <c r="A939" s="320" t="s">
        <v>1467</v>
      </c>
      <c r="B939" s="320" t="s">
        <v>2</v>
      </c>
      <c r="C939" s="320" t="s">
        <v>1446</v>
      </c>
      <c r="D939" s="320" t="s">
        <v>1468</v>
      </c>
      <c r="E939" s="325">
        <v>40169</v>
      </c>
      <c r="F939" s="326">
        <v>40148</v>
      </c>
      <c r="G939" s="320">
        <v>1</v>
      </c>
      <c r="H939" s="320">
        <v>859543</v>
      </c>
      <c r="I939" s="323">
        <v>16.78</v>
      </c>
      <c r="J939" s="323">
        <v>12.4</v>
      </c>
      <c r="K939" s="323">
        <v>4.38</v>
      </c>
    </row>
    <row r="940" spans="1:11" x14ac:dyDescent="0.2">
      <c r="A940" s="320" t="s">
        <v>1456</v>
      </c>
      <c r="B940" s="320" t="s">
        <v>2</v>
      </c>
      <c r="C940" s="320" t="s">
        <v>1446</v>
      </c>
      <c r="D940" s="320" t="s">
        <v>1468</v>
      </c>
      <c r="E940" s="325">
        <v>40169</v>
      </c>
      <c r="F940" s="326">
        <v>40148</v>
      </c>
      <c r="G940" s="320">
        <v>1</v>
      </c>
      <c r="H940" s="320">
        <v>859542</v>
      </c>
      <c r="I940" s="323">
        <v>13.53</v>
      </c>
      <c r="J940" s="323">
        <v>10.99</v>
      </c>
      <c r="K940" s="323">
        <v>2.54</v>
      </c>
    </row>
    <row r="941" spans="1:11" x14ac:dyDescent="0.2">
      <c r="A941" s="320" t="s">
        <v>1459</v>
      </c>
      <c r="B941" s="320" t="s">
        <v>2</v>
      </c>
      <c r="C941" s="320" t="s">
        <v>1446</v>
      </c>
      <c r="D941" s="320" t="s">
        <v>1468</v>
      </c>
      <c r="E941" s="325">
        <v>40170</v>
      </c>
      <c r="F941" s="326">
        <v>40148</v>
      </c>
      <c r="G941" s="320">
        <v>1</v>
      </c>
      <c r="H941" s="320">
        <v>859679</v>
      </c>
      <c r="I941" s="323">
        <v>15.6</v>
      </c>
      <c r="J941" s="323">
        <v>12.24</v>
      </c>
      <c r="K941" s="323">
        <v>3.36</v>
      </c>
    </row>
    <row r="942" spans="1:11" x14ac:dyDescent="0.2">
      <c r="A942" s="320" t="s">
        <v>1469</v>
      </c>
      <c r="B942" s="320" t="s">
        <v>2</v>
      </c>
      <c r="C942" s="320" t="s">
        <v>1446</v>
      </c>
      <c r="D942" s="320" t="s">
        <v>1468</v>
      </c>
      <c r="E942" s="325">
        <v>40170</v>
      </c>
      <c r="F942" s="326">
        <v>40148</v>
      </c>
      <c r="G942" s="320">
        <v>1</v>
      </c>
      <c r="H942" s="320">
        <v>859649</v>
      </c>
      <c r="I942" s="323">
        <v>6.33</v>
      </c>
      <c r="J942" s="323">
        <v>5.67</v>
      </c>
      <c r="K942" s="323">
        <v>0.66</v>
      </c>
    </row>
    <row r="943" spans="1:11" hidden="1" x14ac:dyDescent="0.2">
      <c r="A943" s="320" t="s">
        <v>1458</v>
      </c>
      <c r="B943" s="320" t="s">
        <v>2</v>
      </c>
      <c r="C943" s="320" t="s">
        <v>1446</v>
      </c>
      <c r="D943" s="320" t="s">
        <v>1464</v>
      </c>
      <c r="E943" s="325">
        <v>40175</v>
      </c>
      <c r="F943" s="326">
        <v>40148</v>
      </c>
      <c r="G943" s="320">
        <v>1</v>
      </c>
      <c r="H943" s="320">
        <v>860233</v>
      </c>
      <c r="I943" s="323">
        <v>7.02</v>
      </c>
      <c r="J943" s="323">
        <v>6.58</v>
      </c>
      <c r="K943" s="323">
        <v>0.44</v>
      </c>
    </row>
    <row r="944" spans="1:11" hidden="1" x14ac:dyDescent="0.2">
      <c r="A944" s="320" t="s">
        <v>1458</v>
      </c>
      <c r="B944" s="320" t="s">
        <v>2</v>
      </c>
      <c r="C944" s="320" t="s">
        <v>1446</v>
      </c>
      <c r="D944" s="320" t="s">
        <v>1464</v>
      </c>
      <c r="E944" s="325">
        <v>40175</v>
      </c>
      <c r="F944" s="326">
        <v>40148</v>
      </c>
      <c r="G944" s="320">
        <v>1</v>
      </c>
      <c r="H944" s="320">
        <v>860279</v>
      </c>
      <c r="I944" s="323">
        <v>7.15</v>
      </c>
      <c r="J944" s="323">
        <v>6.56</v>
      </c>
      <c r="K944" s="323">
        <v>0.59</v>
      </c>
    </row>
    <row r="945" spans="1:11" hidden="1" x14ac:dyDescent="0.2">
      <c r="A945" s="320" t="s">
        <v>1458</v>
      </c>
      <c r="B945" s="320" t="s">
        <v>2</v>
      </c>
      <c r="C945" s="320" t="s">
        <v>1446</v>
      </c>
      <c r="D945" s="320" t="s">
        <v>1464</v>
      </c>
      <c r="E945" s="325">
        <v>40175</v>
      </c>
      <c r="F945" s="326">
        <v>40148</v>
      </c>
      <c r="G945" s="320">
        <v>1</v>
      </c>
      <c r="H945" s="320">
        <v>860388</v>
      </c>
      <c r="I945" s="323">
        <v>7.11</v>
      </c>
      <c r="J945" s="323">
        <v>6.66</v>
      </c>
      <c r="K945" s="323">
        <v>0.45</v>
      </c>
    </row>
    <row r="946" spans="1:11" hidden="1" x14ac:dyDescent="0.2">
      <c r="A946" s="320" t="s">
        <v>1458</v>
      </c>
      <c r="B946" s="320" t="s">
        <v>2</v>
      </c>
      <c r="C946" s="320" t="s">
        <v>1446</v>
      </c>
      <c r="D946" s="320" t="s">
        <v>1464</v>
      </c>
      <c r="E946" s="325">
        <v>40175</v>
      </c>
      <c r="F946" s="326">
        <v>40148</v>
      </c>
      <c r="G946" s="320">
        <v>1</v>
      </c>
      <c r="H946" s="320">
        <v>860492</v>
      </c>
      <c r="I946" s="323">
        <v>7.32</v>
      </c>
      <c r="J946" s="323">
        <v>6.66</v>
      </c>
      <c r="K946" s="323">
        <v>0.66</v>
      </c>
    </row>
    <row r="947" spans="1:11" hidden="1" x14ac:dyDescent="0.2">
      <c r="A947" s="320" t="s">
        <v>1458</v>
      </c>
      <c r="B947" s="320" t="s">
        <v>2</v>
      </c>
      <c r="C947" s="320" t="s">
        <v>1446</v>
      </c>
      <c r="D947" s="320" t="s">
        <v>1464</v>
      </c>
      <c r="E947" s="325">
        <v>40175</v>
      </c>
      <c r="F947" s="326">
        <v>40148</v>
      </c>
      <c r="G947" s="320">
        <v>1</v>
      </c>
      <c r="H947" s="320">
        <v>860526</v>
      </c>
      <c r="I947" s="323">
        <v>6.87</v>
      </c>
      <c r="J947" s="323">
        <v>6.65</v>
      </c>
      <c r="K947" s="323">
        <v>0.22</v>
      </c>
    </row>
    <row r="948" spans="1:11" x14ac:dyDescent="0.2">
      <c r="A948" s="320" t="s">
        <v>1467</v>
      </c>
      <c r="B948" s="320" t="s">
        <v>2</v>
      </c>
      <c r="C948" s="320" t="s">
        <v>1446</v>
      </c>
      <c r="D948" s="320" t="s">
        <v>1468</v>
      </c>
      <c r="E948" s="325">
        <v>40170</v>
      </c>
      <c r="F948" s="326">
        <v>40148</v>
      </c>
      <c r="G948" s="320">
        <v>1</v>
      </c>
      <c r="H948" s="320">
        <v>859678</v>
      </c>
      <c r="I948" s="323">
        <v>16.03</v>
      </c>
      <c r="J948" s="323">
        <v>12.49</v>
      </c>
      <c r="K948" s="323">
        <v>3.54</v>
      </c>
    </row>
    <row r="949" spans="1:11" x14ac:dyDescent="0.2">
      <c r="A949" s="320" t="s">
        <v>1456</v>
      </c>
      <c r="B949" s="320" t="s">
        <v>2</v>
      </c>
      <c r="C949" s="320" t="s">
        <v>1446</v>
      </c>
      <c r="D949" s="320" t="s">
        <v>1468</v>
      </c>
      <c r="E949" s="325">
        <v>40170</v>
      </c>
      <c r="F949" s="326">
        <v>40148</v>
      </c>
      <c r="G949" s="320">
        <v>1</v>
      </c>
      <c r="H949" s="320">
        <v>859692</v>
      </c>
      <c r="I949" s="323">
        <v>14.42</v>
      </c>
      <c r="J949" s="323">
        <v>10.94</v>
      </c>
      <c r="K949" s="323">
        <v>3.48</v>
      </c>
    </row>
    <row r="950" spans="1:11" x14ac:dyDescent="0.2">
      <c r="A950" s="320" t="s">
        <v>1459</v>
      </c>
      <c r="B950" s="320" t="s">
        <v>2</v>
      </c>
      <c r="C950" s="320" t="s">
        <v>1446</v>
      </c>
      <c r="D950" s="320" t="s">
        <v>1468</v>
      </c>
      <c r="E950" s="325">
        <v>40171</v>
      </c>
      <c r="F950" s="326">
        <v>40148</v>
      </c>
      <c r="G950" s="320">
        <v>1</v>
      </c>
      <c r="H950" s="320">
        <v>859925</v>
      </c>
      <c r="I950" s="323">
        <v>16.97</v>
      </c>
      <c r="J950" s="323">
        <v>12.12</v>
      </c>
      <c r="K950" s="323">
        <v>4.8499999999999996</v>
      </c>
    </row>
    <row r="951" spans="1:11" x14ac:dyDescent="0.2">
      <c r="A951" s="320" t="s">
        <v>1467</v>
      </c>
      <c r="B951" s="320" t="s">
        <v>2</v>
      </c>
      <c r="C951" s="320" t="s">
        <v>1446</v>
      </c>
      <c r="D951" s="320" t="s">
        <v>1468</v>
      </c>
      <c r="E951" s="325">
        <v>40171</v>
      </c>
      <c r="F951" s="326">
        <v>40148</v>
      </c>
      <c r="G951" s="320">
        <v>1</v>
      </c>
      <c r="H951" s="320">
        <v>859926</v>
      </c>
      <c r="I951" s="323">
        <v>17.920000000000002</v>
      </c>
      <c r="J951" s="323">
        <v>12.44</v>
      </c>
      <c r="K951" s="323">
        <v>5.48</v>
      </c>
    </row>
    <row r="952" spans="1:11" x14ac:dyDescent="0.2">
      <c r="A952" s="320" t="s">
        <v>1459</v>
      </c>
      <c r="B952" s="320" t="s">
        <v>2</v>
      </c>
      <c r="C952" s="320" t="s">
        <v>1446</v>
      </c>
      <c r="D952" s="320" t="s">
        <v>1468</v>
      </c>
      <c r="E952" s="325">
        <v>40175</v>
      </c>
      <c r="F952" s="326">
        <v>40148</v>
      </c>
      <c r="G952" s="320">
        <v>1</v>
      </c>
      <c r="H952" s="320">
        <v>860482</v>
      </c>
      <c r="I952" s="323">
        <v>15.71</v>
      </c>
      <c r="J952" s="323">
        <v>12.13</v>
      </c>
      <c r="K952" s="323">
        <v>3.58</v>
      </c>
    </row>
    <row r="953" spans="1:11" x14ac:dyDescent="0.2">
      <c r="A953" s="320" t="s">
        <v>1469</v>
      </c>
      <c r="B953" s="320" t="s">
        <v>2</v>
      </c>
      <c r="C953" s="320" t="s">
        <v>1446</v>
      </c>
      <c r="D953" s="320" t="s">
        <v>1468</v>
      </c>
      <c r="E953" s="325">
        <v>40175</v>
      </c>
      <c r="F953" s="326">
        <v>40148</v>
      </c>
      <c r="G953" s="320">
        <v>1</v>
      </c>
      <c r="H953" s="320">
        <v>860393</v>
      </c>
      <c r="I953" s="323">
        <v>6.21</v>
      </c>
      <c r="J953" s="323">
        <v>5.65</v>
      </c>
      <c r="K953" s="323">
        <v>0.56000000000000005</v>
      </c>
    </row>
    <row r="954" spans="1:11" hidden="1" x14ac:dyDescent="0.2">
      <c r="A954" s="320" t="s">
        <v>1458</v>
      </c>
      <c r="B954" s="320" t="s">
        <v>2</v>
      </c>
      <c r="C954" s="320" t="s">
        <v>1446</v>
      </c>
      <c r="D954" s="320" t="s">
        <v>1464</v>
      </c>
      <c r="E954" s="325">
        <v>40176</v>
      </c>
      <c r="F954" s="326">
        <v>40148</v>
      </c>
      <c r="G954" s="320">
        <v>1</v>
      </c>
      <c r="H954" s="320">
        <v>860555</v>
      </c>
      <c r="I954" s="323">
        <v>7.18</v>
      </c>
      <c r="J954" s="323">
        <v>6.74</v>
      </c>
      <c r="K954" s="323">
        <v>0.44</v>
      </c>
    </row>
    <row r="955" spans="1:11" hidden="1" x14ac:dyDescent="0.2">
      <c r="A955" s="320" t="s">
        <v>1458</v>
      </c>
      <c r="B955" s="320" t="s">
        <v>2</v>
      </c>
      <c r="C955" s="320" t="s">
        <v>1446</v>
      </c>
      <c r="D955" s="320" t="s">
        <v>1464</v>
      </c>
      <c r="E955" s="325">
        <v>40176</v>
      </c>
      <c r="F955" s="326">
        <v>40148</v>
      </c>
      <c r="G955" s="320">
        <v>1</v>
      </c>
      <c r="H955" s="320">
        <v>860648</v>
      </c>
      <c r="I955" s="323">
        <v>7.29</v>
      </c>
      <c r="J955" s="323">
        <v>6.72</v>
      </c>
      <c r="K955" s="323">
        <v>0.56999999999999995</v>
      </c>
    </row>
    <row r="956" spans="1:11" hidden="1" x14ac:dyDescent="0.2">
      <c r="A956" s="320" t="s">
        <v>1458</v>
      </c>
      <c r="B956" s="320" t="s">
        <v>2</v>
      </c>
      <c r="C956" s="320" t="s">
        <v>1446</v>
      </c>
      <c r="D956" s="320" t="s">
        <v>1464</v>
      </c>
      <c r="E956" s="325">
        <v>40176</v>
      </c>
      <c r="F956" s="326">
        <v>40148</v>
      </c>
      <c r="G956" s="320">
        <v>1</v>
      </c>
      <c r="H956" s="320">
        <v>860695</v>
      </c>
      <c r="I956" s="323">
        <v>7.22</v>
      </c>
      <c r="J956" s="323">
        <v>6.73</v>
      </c>
      <c r="K956" s="323">
        <v>0.49</v>
      </c>
    </row>
    <row r="957" spans="1:11" hidden="1" x14ac:dyDescent="0.2">
      <c r="A957" s="320" t="s">
        <v>1458</v>
      </c>
      <c r="B957" s="320" t="s">
        <v>2</v>
      </c>
      <c r="C957" s="320" t="s">
        <v>1446</v>
      </c>
      <c r="D957" s="320" t="s">
        <v>1464</v>
      </c>
      <c r="E957" s="325">
        <v>40176</v>
      </c>
      <c r="F957" s="326">
        <v>40148</v>
      </c>
      <c r="G957" s="320">
        <v>1</v>
      </c>
      <c r="H957" s="320">
        <v>860739</v>
      </c>
      <c r="I957" s="323">
        <v>7.34</v>
      </c>
      <c r="J957" s="323">
        <v>6.72</v>
      </c>
      <c r="K957" s="323">
        <v>0.62</v>
      </c>
    </row>
    <row r="958" spans="1:11" x14ac:dyDescent="0.2">
      <c r="A958" s="320" t="s">
        <v>1467</v>
      </c>
      <c r="B958" s="320" t="s">
        <v>2</v>
      </c>
      <c r="C958" s="320" t="s">
        <v>1446</v>
      </c>
      <c r="D958" s="320" t="s">
        <v>1468</v>
      </c>
      <c r="E958" s="325">
        <v>40175</v>
      </c>
      <c r="F958" s="326">
        <v>40148</v>
      </c>
      <c r="G958" s="320">
        <v>1</v>
      </c>
      <c r="H958" s="320">
        <v>860280</v>
      </c>
      <c r="I958" s="323">
        <v>19.100000000000001</v>
      </c>
      <c r="J958" s="323">
        <v>12.43</v>
      </c>
      <c r="K958" s="323">
        <v>6.67</v>
      </c>
    </row>
    <row r="959" spans="1:11" x14ac:dyDescent="0.2">
      <c r="A959" s="320" t="s">
        <v>1467</v>
      </c>
      <c r="B959" s="320" t="s">
        <v>2</v>
      </c>
      <c r="C959" s="320" t="s">
        <v>1446</v>
      </c>
      <c r="D959" s="320" t="s">
        <v>1468</v>
      </c>
      <c r="E959" s="325">
        <v>40175</v>
      </c>
      <c r="F959" s="326">
        <v>40148</v>
      </c>
      <c r="G959" s="320">
        <v>1</v>
      </c>
      <c r="H959" s="320">
        <v>860484</v>
      </c>
      <c r="I959" s="323">
        <v>16.59</v>
      </c>
      <c r="J959" s="323">
        <v>12.44</v>
      </c>
      <c r="K959" s="323">
        <v>4.1500000000000004</v>
      </c>
    </row>
    <row r="960" spans="1:11" x14ac:dyDescent="0.2">
      <c r="A960" s="320" t="s">
        <v>1459</v>
      </c>
      <c r="B960" s="320" t="s">
        <v>2</v>
      </c>
      <c r="C960" s="320" t="s">
        <v>1446</v>
      </c>
      <c r="D960" s="320" t="s">
        <v>1468</v>
      </c>
      <c r="E960" s="325">
        <v>40176</v>
      </c>
      <c r="F960" s="326">
        <v>40148</v>
      </c>
      <c r="G960" s="320">
        <v>1</v>
      </c>
      <c r="H960" s="320">
        <v>860604</v>
      </c>
      <c r="I960" s="323">
        <v>15.27</v>
      </c>
      <c r="J960" s="323">
        <v>12.17</v>
      </c>
      <c r="K960" s="323">
        <v>3.1</v>
      </c>
    </row>
    <row r="961" spans="1:11" x14ac:dyDescent="0.2">
      <c r="A961" s="320" t="s">
        <v>1459</v>
      </c>
      <c r="B961" s="320" t="s">
        <v>2</v>
      </c>
      <c r="C961" s="320" t="s">
        <v>1446</v>
      </c>
      <c r="D961" s="320" t="s">
        <v>1468</v>
      </c>
      <c r="E961" s="325">
        <v>40176</v>
      </c>
      <c r="F961" s="326">
        <v>40148</v>
      </c>
      <c r="G961" s="320">
        <v>1</v>
      </c>
      <c r="H961" s="320">
        <v>860716</v>
      </c>
      <c r="I961" s="323">
        <v>15.37</v>
      </c>
      <c r="J961" s="323">
        <v>12.1</v>
      </c>
      <c r="K961" s="323">
        <v>3.27</v>
      </c>
    </row>
    <row r="962" spans="1:11" hidden="1" x14ac:dyDescent="0.2">
      <c r="A962" s="320" t="s">
        <v>1458</v>
      </c>
      <c r="B962" s="320" t="s">
        <v>2</v>
      </c>
      <c r="C962" s="320" t="s">
        <v>1446</v>
      </c>
      <c r="D962" s="320" t="s">
        <v>1464</v>
      </c>
      <c r="E962" s="325">
        <v>40177</v>
      </c>
      <c r="F962" s="326">
        <v>40148</v>
      </c>
      <c r="G962" s="320">
        <v>1</v>
      </c>
      <c r="H962" s="320">
        <v>860755</v>
      </c>
      <c r="I962" s="323">
        <v>6.98</v>
      </c>
      <c r="J962" s="323">
        <v>6.7</v>
      </c>
      <c r="K962" s="323">
        <v>0.28000000000000003</v>
      </c>
    </row>
    <row r="963" spans="1:11" hidden="1" x14ac:dyDescent="0.2">
      <c r="A963" s="320" t="s">
        <v>1458</v>
      </c>
      <c r="B963" s="320" t="s">
        <v>2</v>
      </c>
      <c r="C963" s="320" t="s">
        <v>1446</v>
      </c>
      <c r="D963" s="320" t="s">
        <v>1464</v>
      </c>
      <c r="E963" s="325">
        <v>40177</v>
      </c>
      <c r="F963" s="326">
        <v>40148</v>
      </c>
      <c r="G963" s="320">
        <v>1</v>
      </c>
      <c r="H963" s="320">
        <v>860788</v>
      </c>
      <c r="I963" s="323">
        <v>7.2</v>
      </c>
      <c r="J963" s="323">
        <v>6.69</v>
      </c>
      <c r="K963" s="323">
        <v>0.51</v>
      </c>
    </row>
    <row r="964" spans="1:11" hidden="1" x14ac:dyDescent="0.2">
      <c r="A964" s="320" t="s">
        <v>1458</v>
      </c>
      <c r="B964" s="320" t="s">
        <v>2</v>
      </c>
      <c r="C964" s="320" t="s">
        <v>1446</v>
      </c>
      <c r="D964" s="320" t="s">
        <v>1464</v>
      </c>
      <c r="E964" s="325">
        <v>40177</v>
      </c>
      <c r="F964" s="326">
        <v>40148</v>
      </c>
      <c r="G964" s="320">
        <v>1</v>
      </c>
      <c r="H964" s="320">
        <v>860919</v>
      </c>
      <c r="I964" s="323">
        <v>7.11</v>
      </c>
      <c r="J964" s="323">
        <v>6.68</v>
      </c>
      <c r="K964" s="323">
        <v>0.43</v>
      </c>
    </row>
    <row r="965" spans="1:11" hidden="1" x14ac:dyDescent="0.2">
      <c r="A965" s="320" t="s">
        <v>1458</v>
      </c>
      <c r="B965" s="320" t="s">
        <v>2</v>
      </c>
      <c r="C965" s="320" t="s">
        <v>1446</v>
      </c>
      <c r="D965" s="320" t="s">
        <v>1464</v>
      </c>
      <c r="E965" s="325">
        <v>40177</v>
      </c>
      <c r="F965" s="326">
        <v>40148</v>
      </c>
      <c r="G965" s="320">
        <v>1</v>
      </c>
      <c r="H965" s="320">
        <v>860961</v>
      </c>
      <c r="I965" s="323">
        <v>6.81</v>
      </c>
      <c r="J965" s="323">
        <v>6.67</v>
      </c>
      <c r="K965" s="323">
        <v>0.14000000000000001</v>
      </c>
    </row>
    <row r="966" spans="1:11" x14ac:dyDescent="0.2">
      <c r="A966" s="320" t="s">
        <v>1469</v>
      </c>
      <c r="B966" s="320" t="s">
        <v>2</v>
      </c>
      <c r="C966" s="320" t="s">
        <v>1446</v>
      </c>
      <c r="D966" s="320" t="s">
        <v>1468</v>
      </c>
      <c r="E966" s="325">
        <v>40176</v>
      </c>
      <c r="F966" s="326">
        <v>40148</v>
      </c>
      <c r="G966" s="320">
        <v>1</v>
      </c>
      <c r="H966" s="320">
        <v>860565</v>
      </c>
      <c r="I966" s="323">
        <v>6.22</v>
      </c>
      <c r="J966" s="323">
        <v>5.72</v>
      </c>
      <c r="K966" s="323">
        <v>0.5</v>
      </c>
    </row>
    <row r="967" spans="1:11" x14ac:dyDescent="0.2">
      <c r="A967" s="320" t="s">
        <v>1469</v>
      </c>
      <c r="B967" s="320" t="s">
        <v>2</v>
      </c>
      <c r="C967" s="320" t="s">
        <v>1446</v>
      </c>
      <c r="D967" s="320" t="s">
        <v>1468</v>
      </c>
      <c r="E967" s="325">
        <v>40176</v>
      </c>
      <c r="F967" s="326">
        <v>40148</v>
      </c>
      <c r="G967" s="320">
        <v>1</v>
      </c>
      <c r="H967" s="320">
        <v>860733</v>
      </c>
      <c r="I967" s="323">
        <v>6.05</v>
      </c>
      <c r="J967" s="323">
        <v>5.7</v>
      </c>
      <c r="K967" s="323">
        <v>0.35</v>
      </c>
    </row>
    <row r="968" spans="1:11" x14ac:dyDescent="0.2">
      <c r="A968" s="320" t="s">
        <v>1467</v>
      </c>
      <c r="B968" s="320" t="s">
        <v>2</v>
      </c>
      <c r="C968" s="320" t="s">
        <v>1446</v>
      </c>
      <c r="D968" s="320" t="s">
        <v>1468</v>
      </c>
      <c r="E968" s="325">
        <v>40176</v>
      </c>
      <c r="F968" s="326">
        <v>40148</v>
      </c>
      <c r="G968" s="320">
        <v>1</v>
      </c>
      <c r="H968" s="320">
        <v>860592</v>
      </c>
      <c r="I968" s="323">
        <v>19.3</v>
      </c>
      <c r="J968" s="323">
        <v>12.56</v>
      </c>
      <c r="K968" s="323">
        <v>6.74</v>
      </c>
    </row>
    <row r="969" spans="1:11" x14ac:dyDescent="0.2">
      <c r="A969" s="320" t="s">
        <v>1467</v>
      </c>
      <c r="B969" s="320" t="s">
        <v>2</v>
      </c>
      <c r="C969" s="320" t="s">
        <v>1446</v>
      </c>
      <c r="D969" s="320" t="s">
        <v>1468</v>
      </c>
      <c r="E969" s="325">
        <v>40176</v>
      </c>
      <c r="F969" s="326">
        <v>40148</v>
      </c>
      <c r="G969" s="320">
        <v>1</v>
      </c>
      <c r="H969" s="320">
        <v>860715</v>
      </c>
      <c r="I969" s="323">
        <v>17.61</v>
      </c>
      <c r="J969" s="323">
        <v>12.48</v>
      </c>
      <c r="K969" s="323">
        <v>5.13</v>
      </c>
    </row>
    <row r="970" spans="1:11" x14ac:dyDescent="0.2">
      <c r="A970" s="320" t="s">
        <v>1469</v>
      </c>
      <c r="B970" s="320" t="s">
        <v>2</v>
      </c>
      <c r="C970" s="320" t="s">
        <v>1446</v>
      </c>
      <c r="D970" s="320" t="s">
        <v>1468</v>
      </c>
      <c r="E970" s="325">
        <v>40177</v>
      </c>
      <c r="F970" s="326">
        <v>40148</v>
      </c>
      <c r="G970" s="320">
        <v>1</v>
      </c>
      <c r="H970" s="320">
        <v>860799</v>
      </c>
      <c r="I970" s="323">
        <v>5.97</v>
      </c>
      <c r="J970" s="323">
        <v>5.65</v>
      </c>
      <c r="K970" s="323">
        <v>0.32</v>
      </c>
    </row>
    <row r="971" spans="1:11" x14ac:dyDescent="0.2">
      <c r="A971" s="320" t="s">
        <v>1469</v>
      </c>
      <c r="B971" s="320" t="s">
        <v>2</v>
      </c>
      <c r="C971" s="320" t="s">
        <v>1446</v>
      </c>
      <c r="D971" s="320" t="s">
        <v>1468</v>
      </c>
      <c r="E971" s="325">
        <v>40177</v>
      </c>
      <c r="F971" s="326">
        <v>40148</v>
      </c>
      <c r="G971" s="320">
        <v>1</v>
      </c>
      <c r="H971" s="320">
        <v>860954</v>
      </c>
      <c r="I971" s="323">
        <v>5.97</v>
      </c>
      <c r="J971" s="323">
        <v>5.63</v>
      </c>
      <c r="K971" s="323">
        <v>0.34</v>
      </c>
    </row>
    <row r="972" spans="1:11" x14ac:dyDescent="0.2">
      <c r="A972" s="320" t="s">
        <v>1467</v>
      </c>
      <c r="B972" s="320" t="s">
        <v>2</v>
      </c>
      <c r="C972" s="320" t="s">
        <v>1446</v>
      </c>
      <c r="D972" s="320" t="s">
        <v>1468</v>
      </c>
      <c r="E972" s="325">
        <v>40177</v>
      </c>
      <c r="F972" s="326">
        <v>40148</v>
      </c>
      <c r="G972" s="320">
        <v>1</v>
      </c>
      <c r="H972" s="320">
        <v>860795</v>
      </c>
      <c r="I972" s="323">
        <v>18.760000000000002</v>
      </c>
      <c r="J972" s="323">
        <v>12.45</v>
      </c>
      <c r="K972" s="323">
        <v>6.31</v>
      </c>
    </row>
    <row r="973" spans="1:11" hidden="1" x14ac:dyDescent="0.2">
      <c r="A973" s="320" t="s">
        <v>1458</v>
      </c>
      <c r="B973" s="320" t="s">
        <v>2</v>
      </c>
      <c r="C973" s="320" t="s">
        <v>1446</v>
      </c>
      <c r="D973" s="320" t="s">
        <v>1464</v>
      </c>
      <c r="E973" s="325">
        <v>40178</v>
      </c>
      <c r="F973" s="326">
        <v>40148</v>
      </c>
      <c r="G973" s="320">
        <v>1</v>
      </c>
      <c r="H973" s="320">
        <v>860993</v>
      </c>
      <c r="I973" s="323">
        <v>7.38</v>
      </c>
      <c r="J973" s="323">
        <v>6.74</v>
      </c>
      <c r="K973" s="323">
        <v>0.64</v>
      </c>
    </row>
    <row r="974" spans="1:11" hidden="1" x14ac:dyDescent="0.2">
      <c r="A974" s="320" t="s">
        <v>1458</v>
      </c>
      <c r="B974" s="320" t="s">
        <v>2</v>
      </c>
      <c r="C974" s="320" t="s">
        <v>1446</v>
      </c>
      <c r="D974" s="320" t="s">
        <v>1464</v>
      </c>
      <c r="E974" s="325">
        <v>40178</v>
      </c>
      <c r="F974" s="326">
        <v>40148</v>
      </c>
      <c r="G974" s="320">
        <v>1</v>
      </c>
      <c r="H974" s="320">
        <v>861142</v>
      </c>
      <c r="I974" s="323">
        <v>7.67</v>
      </c>
      <c r="J974" s="323">
        <v>6.72</v>
      </c>
      <c r="K974" s="323">
        <v>0.95</v>
      </c>
    </row>
    <row r="975" spans="1:11" hidden="1" x14ac:dyDescent="0.2">
      <c r="A975" s="320" t="s">
        <v>1458</v>
      </c>
      <c r="B975" s="320" t="s">
        <v>2</v>
      </c>
      <c r="C975" s="320" t="s">
        <v>1446</v>
      </c>
      <c r="D975" s="320" t="s">
        <v>1464</v>
      </c>
      <c r="E975" s="325">
        <v>40178</v>
      </c>
      <c r="F975" s="326">
        <v>40148</v>
      </c>
      <c r="G975" s="320">
        <v>1</v>
      </c>
      <c r="H975" s="320">
        <v>861267</v>
      </c>
      <c r="I975" s="323">
        <v>7.4</v>
      </c>
      <c r="J975" s="323">
        <v>6.71</v>
      </c>
      <c r="K975" s="323">
        <v>0.69</v>
      </c>
    </row>
    <row r="976" spans="1:11" hidden="1" x14ac:dyDescent="0.2">
      <c r="A976" s="320" t="s">
        <v>1458</v>
      </c>
      <c r="B976" s="320" t="s">
        <v>2</v>
      </c>
      <c r="C976" s="320" t="s">
        <v>1446</v>
      </c>
      <c r="D976" s="320" t="s">
        <v>1464</v>
      </c>
      <c r="E976" s="325">
        <v>40178</v>
      </c>
      <c r="F976" s="326">
        <v>40148</v>
      </c>
      <c r="G976" s="320">
        <v>1</v>
      </c>
      <c r="H976" s="320">
        <v>861322</v>
      </c>
      <c r="I976" s="323">
        <v>7.04</v>
      </c>
      <c r="J976" s="323">
        <v>6.7</v>
      </c>
      <c r="K976" s="323">
        <v>0.34</v>
      </c>
    </row>
    <row r="977" spans="1:11" hidden="1" x14ac:dyDescent="0.2">
      <c r="A977" s="320" t="s">
        <v>1461</v>
      </c>
      <c r="B977" s="320" t="s">
        <v>2</v>
      </c>
      <c r="C977" s="320" t="s">
        <v>1446</v>
      </c>
      <c r="D977" s="320" t="s">
        <v>1464</v>
      </c>
      <c r="E977" s="325">
        <v>40178</v>
      </c>
      <c r="F977" s="326">
        <v>40148</v>
      </c>
      <c r="G977" s="320">
        <v>1</v>
      </c>
      <c r="H977" s="320">
        <v>861036</v>
      </c>
      <c r="I977" s="323">
        <v>7.57</v>
      </c>
      <c r="J977" s="323">
        <v>6.89</v>
      </c>
      <c r="K977" s="323">
        <v>0.68</v>
      </c>
    </row>
    <row r="978" spans="1:11" hidden="1" x14ac:dyDescent="0.2">
      <c r="A978" s="320" t="s">
        <v>1461</v>
      </c>
      <c r="B978" s="320" t="s">
        <v>2</v>
      </c>
      <c r="C978" s="320" t="s">
        <v>1446</v>
      </c>
      <c r="D978" s="320" t="s">
        <v>1464</v>
      </c>
      <c r="E978" s="325">
        <v>40178</v>
      </c>
      <c r="F978" s="326">
        <v>40148</v>
      </c>
      <c r="G978" s="320">
        <v>1</v>
      </c>
      <c r="H978" s="320">
        <v>861159</v>
      </c>
      <c r="I978" s="323">
        <v>7.59</v>
      </c>
      <c r="J978" s="323">
        <v>6.88</v>
      </c>
      <c r="K978" s="323">
        <v>0.71</v>
      </c>
    </row>
    <row r="979" spans="1:11" hidden="1" x14ac:dyDescent="0.2">
      <c r="A979" s="320" t="s">
        <v>1461</v>
      </c>
      <c r="B979" s="320" t="s">
        <v>2</v>
      </c>
      <c r="C979" s="320" t="s">
        <v>1446</v>
      </c>
      <c r="D979" s="320" t="s">
        <v>1464</v>
      </c>
      <c r="E979" s="325">
        <v>40178</v>
      </c>
      <c r="F979" s="326">
        <v>40148</v>
      </c>
      <c r="G979" s="320">
        <v>1</v>
      </c>
      <c r="H979" s="320">
        <v>861250</v>
      </c>
      <c r="I979" s="323">
        <v>7.3</v>
      </c>
      <c r="J979" s="323">
        <v>6.85</v>
      </c>
      <c r="K979" s="323">
        <v>0.45</v>
      </c>
    </row>
    <row r="980" spans="1:11" x14ac:dyDescent="0.2">
      <c r="A980" s="320" t="s">
        <v>1467</v>
      </c>
      <c r="B980" s="320" t="s">
        <v>2</v>
      </c>
      <c r="C980" s="320" t="s">
        <v>1446</v>
      </c>
      <c r="D980" s="320" t="s">
        <v>1468</v>
      </c>
      <c r="E980" s="325">
        <v>40177</v>
      </c>
      <c r="F980" s="326">
        <v>40148</v>
      </c>
      <c r="G980" s="320">
        <v>1</v>
      </c>
      <c r="H980" s="320">
        <v>860937</v>
      </c>
      <c r="I980" s="323">
        <v>18.809999999999999</v>
      </c>
      <c r="J980" s="323">
        <v>12.46</v>
      </c>
      <c r="K980" s="323">
        <v>6.35</v>
      </c>
    </row>
    <row r="981" spans="1:11" x14ac:dyDescent="0.2">
      <c r="A981" s="320" t="s">
        <v>1459</v>
      </c>
      <c r="B981" s="320" t="s">
        <v>2</v>
      </c>
      <c r="C981" s="320" t="s">
        <v>1446</v>
      </c>
      <c r="D981" s="320" t="s">
        <v>1468</v>
      </c>
      <c r="E981" s="325">
        <v>40178</v>
      </c>
      <c r="F981" s="326">
        <v>40148</v>
      </c>
      <c r="G981" s="320">
        <v>1</v>
      </c>
      <c r="H981" s="320">
        <v>861050</v>
      </c>
      <c r="I981" s="323">
        <v>17.989999999999998</v>
      </c>
      <c r="J981" s="323">
        <v>12.15</v>
      </c>
      <c r="K981" s="323">
        <v>5.84</v>
      </c>
    </row>
    <row r="982" spans="1:11" hidden="1" x14ac:dyDescent="0.2">
      <c r="A982" s="320" t="s">
        <v>1458</v>
      </c>
      <c r="B982" s="320" t="s">
        <v>2</v>
      </c>
      <c r="C982" s="320" t="s">
        <v>1446</v>
      </c>
      <c r="D982" s="320" t="s">
        <v>1464</v>
      </c>
      <c r="E982" s="325">
        <v>40182</v>
      </c>
      <c r="F982" s="326">
        <v>40179</v>
      </c>
      <c r="G982" s="320">
        <v>1</v>
      </c>
      <c r="H982" s="320">
        <v>861515</v>
      </c>
      <c r="I982" s="323">
        <v>7.16</v>
      </c>
      <c r="J982" s="323">
        <v>6.59</v>
      </c>
      <c r="K982" s="323">
        <v>0.56999999999999995</v>
      </c>
    </row>
    <row r="983" spans="1:11" hidden="1" x14ac:dyDescent="0.2">
      <c r="A983" s="320" t="s">
        <v>1458</v>
      </c>
      <c r="B983" s="320" t="s">
        <v>2</v>
      </c>
      <c r="C983" s="320" t="s">
        <v>1446</v>
      </c>
      <c r="D983" s="320" t="s">
        <v>1464</v>
      </c>
      <c r="E983" s="325">
        <v>40182</v>
      </c>
      <c r="F983" s="326">
        <v>40179</v>
      </c>
      <c r="G983" s="320">
        <v>1</v>
      </c>
      <c r="H983" s="320">
        <v>861575</v>
      </c>
      <c r="I983" s="323">
        <v>7.13</v>
      </c>
      <c r="J983" s="323">
        <v>6.59</v>
      </c>
      <c r="K983" s="323">
        <v>0.54</v>
      </c>
    </row>
    <row r="984" spans="1:11" hidden="1" x14ac:dyDescent="0.2">
      <c r="A984" s="320" t="s">
        <v>1458</v>
      </c>
      <c r="B984" s="320" t="s">
        <v>2</v>
      </c>
      <c r="C984" s="320" t="s">
        <v>1446</v>
      </c>
      <c r="D984" s="320" t="s">
        <v>1464</v>
      </c>
      <c r="E984" s="325">
        <v>40182</v>
      </c>
      <c r="F984" s="326">
        <v>40179</v>
      </c>
      <c r="G984" s="320">
        <v>1</v>
      </c>
      <c r="H984" s="320">
        <v>861629</v>
      </c>
      <c r="I984" s="323">
        <v>7.18</v>
      </c>
      <c r="J984" s="323">
        <v>6.57</v>
      </c>
      <c r="K984" s="323">
        <v>0.61</v>
      </c>
    </row>
    <row r="985" spans="1:11" hidden="1" x14ac:dyDescent="0.2">
      <c r="A985" s="320" t="s">
        <v>1461</v>
      </c>
      <c r="B985" s="320" t="s">
        <v>2</v>
      </c>
      <c r="C985" s="320" t="s">
        <v>1446</v>
      </c>
      <c r="D985" s="320" t="s">
        <v>1464</v>
      </c>
      <c r="E985" s="325">
        <v>40182</v>
      </c>
      <c r="F985" s="326">
        <v>40179</v>
      </c>
      <c r="G985" s="320">
        <v>1</v>
      </c>
      <c r="H985" s="320">
        <v>861579</v>
      </c>
      <c r="I985" s="323">
        <v>7.19</v>
      </c>
      <c r="J985" s="323">
        <v>6.12</v>
      </c>
      <c r="K985" s="323">
        <v>1.07</v>
      </c>
    </row>
    <row r="986" spans="1:11" x14ac:dyDescent="0.2">
      <c r="A986" s="320" t="s">
        <v>1459</v>
      </c>
      <c r="B986" s="320" t="s">
        <v>2</v>
      </c>
      <c r="C986" s="320" t="s">
        <v>1446</v>
      </c>
      <c r="D986" s="320" t="s">
        <v>1468</v>
      </c>
      <c r="E986" s="325">
        <v>40178</v>
      </c>
      <c r="F986" s="326">
        <v>40148</v>
      </c>
      <c r="G986" s="320">
        <v>1</v>
      </c>
      <c r="H986" s="320">
        <v>861276</v>
      </c>
      <c r="I986" s="323">
        <v>14.1</v>
      </c>
      <c r="J986" s="323">
        <v>12.09</v>
      </c>
      <c r="K986" s="323">
        <v>2.0099999999999998</v>
      </c>
    </row>
    <row r="987" spans="1:11" x14ac:dyDescent="0.2">
      <c r="A987" s="320" t="s">
        <v>1469</v>
      </c>
      <c r="B987" s="320" t="s">
        <v>2</v>
      </c>
      <c r="C987" s="320" t="s">
        <v>1446</v>
      </c>
      <c r="D987" s="320" t="s">
        <v>1468</v>
      </c>
      <c r="E987" s="325">
        <v>40178</v>
      </c>
      <c r="F987" s="326">
        <v>40148</v>
      </c>
      <c r="G987" s="320">
        <v>1</v>
      </c>
      <c r="H987" s="320">
        <v>861290</v>
      </c>
      <c r="I987" s="323">
        <v>6.11</v>
      </c>
      <c r="J987" s="323">
        <v>5.65</v>
      </c>
      <c r="K987" s="323">
        <v>0.46</v>
      </c>
    </row>
    <row r="988" spans="1:11" hidden="1" x14ac:dyDescent="0.2">
      <c r="A988" s="320" t="s">
        <v>1458</v>
      </c>
      <c r="B988" s="320" t="s">
        <v>2</v>
      </c>
      <c r="C988" s="320" t="s">
        <v>1446</v>
      </c>
      <c r="D988" s="320" t="s">
        <v>1464</v>
      </c>
      <c r="E988" s="325">
        <v>40183</v>
      </c>
      <c r="F988" s="326">
        <v>40179</v>
      </c>
      <c r="G988" s="320">
        <v>1</v>
      </c>
      <c r="H988" s="320">
        <v>861701</v>
      </c>
      <c r="I988" s="323">
        <v>7.19</v>
      </c>
      <c r="J988" s="323">
        <v>6.74</v>
      </c>
      <c r="K988" s="323">
        <v>0.45</v>
      </c>
    </row>
    <row r="989" spans="1:11" hidden="1" x14ac:dyDescent="0.2">
      <c r="A989" s="320" t="s">
        <v>1458</v>
      </c>
      <c r="B989" s="320" t="s">
        <v>2</v>
      </c>
      <c r="C989" s="320" t="s">
        <v>1446</v>
      </c>
      <c r="D989" s="320" t="s">
        <v>1464</v>
      </c>
      <c r="E989" s="325">
        <v>40183</v>
      </c>
      <c r="F989" s="326">
        <v>40179</v>
      </c>
      <c r="G989" s="320">
        <v>1</v>
      </c>
      <c r="H989" s="320">
        <v>861768</v>
      </c>
      <c r="I989" s="323">
        <v>7.29</v>
      </c>
      <c r="J989" s="323">
        <v>6.72</v>
      </c>
      <c r="K989" s="323">
        <v>0.56999999999999995</v>
      </c>
    </row>
    <row r="990" spans="1:11" hidden="1" x14ac:dyDescent="0.2">
      <c r="A990" s="320" t="s">
        <v>1458</v>
      </c>
      <c r="B990" s="320" t="s">
        <v>2</v>
      </c>
      <c r="C990" s="320" t="s">
        <v>1446</v>
      </c>
      <c r="D990" s="320" t="s">
        <v>1464</v>
      </c>
      <c r="E990" s="325">
        <v>40183</v>
      </c>
      <c r="F990" s="326">
        <v>40179</v>
      </c>
      <c r="G990" s="320">
        <v>1</v>
      </c>
      <c r="H990" s="320">
        <v>861795</v>
      </c>
      <c r="I990" s="323">
        <v>7.13</v>
      </c>
      <c r="J990" s="323">
        <v>6.7</v>
      </c>
      <c r="K990" s="323">
        <v>0.43</v>
      </c>
    </row>
    <row r="991" spans="1:11" x14ac:dyDescent="0.2">
      <c r="A991" s="320" t="s">
        <v>1467</v>
      </c>
      <c r="B991" s="320" t="s">
        <v>2</v>
      </c>
      <c r="C991" s="320" t="s">
        <v>1446</v>
      </c>
      <c r="D991" s="320" t="s">
        <v>1468</v>
      </c>
      <c r="E991" s="325">
        <v>40178</v>
      </c>
      <c r="F991" s="326">
        <v>40148</v>
      </c>
      <c r="G991" s="320">
        <v>1</v>
      </c>
      <c r="H991" s="320">
        <v>861051</v>
      </c>
      <c r="I991" s="323">
        <v>19.78</v>
      </c>
      <c r="J991" s="323">
        <v>12.53</v>
      </c>
      <c r="K991" s="323">
        <v>7.25</v>
      </c>
    </row>
    <row r="992" spans="1:11" x14ac:dyDescent="0.2">
      <c r="A992" s="320" t="s">
        <v>1467</v>
      </c>
      <c r="B992" s="320" t="s">
        <v>2</v>
      </c>
      <c r="C992" s="320" t="s">
        <v>1446</v>
      </c>
      <c r="D992" s="320" t="s">
        <v>1468</v>
      </c>
      <c r="E992" s="325">
        <v>40178</v>
      </c>
      <c r="F992" s="326">
        <v>40148</v>
      </c>
      <c r="G992" s="320">
        <v>1</v>
      </c>
      <c r="H992" s="320">
        <v>861275</v>
      </c>
      <c r="I992" s="323">
        <v>15.62</v>
      </c>
      <c r="J992" s="323">
        <v>12.48</v>
      </c>
      <c r="K992" s="323">
        <v>3.14</v>
      </c>
    </row>
    <row r="993" spans="1:11" x14ac:dyDescent="0.2">
      <c r="A993" s="320" t="s">
        <v>1456</v>
      </c>
      <c r="B993" s="320" t="s">
        <v>2</v>
      </c>
      <c r="C993" s="320" t="s">
        <v>1446</v>
      </c>
      <c r="D993" s="320" t="s">
        <v>1468</v>
      </c>
      <c r="E993" s="325">
        <v>40178</v>
      </c>
      <c r="F993" s="326">
        <v>40148</v>
      </c>
      <c r="G993" s="320">
        <v>1</v>
      </c>
      <c r="H993" s="320">
        <v>861175</v>
      </c>
      <c r="I993" s="323">
        <v>13.35</v>
      </c>
      <c r="J993" s="323">
        <v>10.99</v>
      </c>
      <c r="K993" s="323">
        <v>2.36</v>
      </c>
    </row>
    <row r="994" spans="1:11" hidden="1" x14ac:dyDescent="0.2">
      <c r="A994" s="320" t="s">
        <v>1458</v>
      </c>
      <c r="B994" s="320" t="s">
        <v>2</v>
      </c>
      <c r="C994" s="320" t="s">
        <v>1446</v>
      </c>
      <c r="D994" s="320" t="s">
        <v>1464</v>
      </c>
      <c r="E994" s="325">
        <v>40184</v>
      </c>
      <c r="F994" s="326">
        <v>40179</v>
      </c>
      <c r="G994" s="320">
        <v>1</v>
      </c>
      <c r="H994" s="320">
        <v>861810</v>
      </c>
      <c r="I994" s="323">
        <v>7.09</v>
      </c>
      <c r="J994" s="323">
        <v>6.71</v>
      </c>
      <c r="K994" s="323">
        <v>0.38</v>
      </c>
    </row>
    <row r="995" spans="1:11" hidden="1" x14ac:dyDescent="0.2">
      <c r="A995" s="320" t="s">
        <v>1458</v>
      </c>
      <c r="B995" s="320" t="s">
        <v>2</v>
      </c>
      <c r="C995" s="320" t="s">
        <v>1446</v>
      </c>
      <c r="D995" s="320" t="s">
        <v>1464</v>
      </c>
      <c r="E995" s="325">
        <v>40184</v>
      </c>
      <c r="F995" s="326">
        <v>40179</v>
      </c>
      <c r="G995" s="320">
        <v>1</v>
      </c>
      <c r="H995" s="320">
        <v>861910</v>
      </c>
      <c r="I995" s="323">
        <v>7.13</v>
      </c>
      <c r="J995" s="323">
        <v>6.6</v>
      </c>
      <c r="K995" s="323">
        <v>0.53</v>
      </c>
    </row>
    <row r="996" spans="1:11" x14ac:dyDescent="0.2">
      <c r="A996" s="320" t="s">
        <v>1456</v>
      </c>
      <c r="B996" s="320" t="s">
        <v>2</v>
      </c>
      <c r="C996" s="320" t="s">
        <v>1446</v>
      </c>
      <c r="D996" s="320" t="s">
        <v>1468</v>
      </c>
      <c r="E996" s="325">
        <v>40178</v>
      </c>
      <c r="F996" s="326">
        <v>40148</v>
      </c>
      <c r="G996" s="320">
        <v>1</v>
      </c>
      <c r="H996" s="320">
        <v>861273</v>
      </c>
      <c r="I996" s="323">
        <v>12.45</v>
      </c>
      <c r="J996" s="323">
        <v>10.94</v>
      </c>
      <c r="K996" s="323">
        <v>1.51</v>
      </c>
    </row>
    <row r="997" spans="1:11" x14ac:dyDescent="0.2">
      <c r="A997" s="320" t="s">
        <v>1467</v>
      </c>
      <c r="B997" s="320" t="s">
        <v>2</v>
      </c>
      <c r="C997" s="320" t="s">
        <v>1446</v>
      </c>
      <c r="D997" s="320" t="s">
        <v>1468</v>
      </c>
      <c r="E997" s="325">
        <v>40182</v>
      </c>
      <c r="F997" s="326">
        <v>40179</v>
      </c>
      <c r="G997" s="320">
        <v>1</v>
      </c>
      <c r="H997" s="320">
        <v>861539</v>
      </c>
      <c r="I997" s="323">
        <v>18.21</v>
      </c>
      <c r="J997" s="323">
        <v>12.5</v>
      </c>
      <c r="K997" s="323">
        <v>5.71</v>
      </c>
    </row>
    <row r="998" spans="1:11" x14ac:dyDescent="0.2">
      <c r="A998" s="320" t="s">
        <v>1467</v>
      </c>
      <c r="B998" s="320" t="s">
        <v>2</v>
      </c>
      <c r="C998" s="320" t="s">
        <v>1446</v>
      </c>
      <c r="D998" s="320" t="s">
        <v>1468</v>
      </c>
      <c r="E998" s="325">
        <v>40182</v>
      </c>
      <c r="F998" s="326">
        <v>40179</v>
      </c>
      <c r="G998" s="320">
        <v>1</v>
      </c>
      <c r="H998" s="320">
        <v>861647</v>
      </c>
      <c r="I998" s="323">
        <v>18.32</v>
      </c>
      <c r="J998" s="323">
        <v>12.46</v>
      </c>
      <c r="K998" s="323">
        <v>5.86</v>
      </c>
    </row>
    <row r="999" spans="1:11" x14ac:dyDescent="0.2">
      <c r="A999" s="320" t="s">
        <v>1459</v>
      </c>
      <c r="B999" s="320" t="s">
        <v>2</v>
      </c>
      <c r="C999" s="320" t="s">
        <v>1446</v>
      </c>
      <c r="D999" s="320" t="s">
        <v>1468</v>
      </c>
      <c r="E999" s="325">
        <v>40183</v>
      </c>
      <c r="F999" s="326">
        <v>40179</v>
      </c>
      <c r="G999" s="320">
        <v>1</v>
      </c>
      <c r="H999" s="320">
        <v>861786</v>
      </c>
      <c r="I999" s="323">
        <v>14.82</v>
      </c>
      <c r="J999" s="323">
        <v>12.08</v>
      </c>
      <c r="K999" s="323">
        <v>2.74</v>
      </c>
    </row>
    <row r="1000" spans="1:11" hidden="1" x14ac:dyDescent="0.2">
      <c r="A1000" s="320" t="s">
        <v>1458</v>
      </c>
      <c r="B1000" s="320" t="s">
        <v>2</v>
      </c>
      <c r="C1000" s="320" t="s">
        <v>1446</v>
      </c>
      <c r="D1000" s="320" t="s">
        <v>1464</v>
      </c>
      <c r="E1000" s="325">
        <v>40185</v>
      </c>
      <c r="F1000" s="326">
        <v>40179</v>
      </c>
      <c r="G1000" s="320">
        <v>1</v>
      </c>
      <c r="H1000" s="320">
        <v>862066</v>
      </c>
      <c r="I1000" s="323">
        <v>7.47</v>
      </c>
      <c r="J1000" s="323">
        <v>6.66</v>
      </c>
      <c r="K1000" s="323">
        <v>0.81</v>
      </c>
    </row>
    <row r="1001" spans="1:11" hidden="1" x14ac:dyDescent="0.2">
      <c r="A1001" s="320" t="s">
        <v>1458</v>
      </c>
      <c r="B1001" s="320" t="s">
        <v>2</v>
      </c>
      <c r="C1001" s="320" t="s">
        <v>1446</v>
      </c>
      <c r="D1001" s="320" t="s">
        <v>1464</v>
      </c>
      <c r="E1001" s="325">
        <v>40185</v>
      </c>
      <c r="F1001" s="326">
        <v>40179</v>
      </c>
      <c r="G1001" s="320">
        <v>1</v>
      </c>
      <c r="H1001" s="320">
        <v>862216</v>
      </c>
      <c r="I1001" s="323">
        <v>7.34</v>
      </c>
      <c r="J1001" s="323">
        <v>6.62</v>
      </c>
      <c r="K1001" s="323">
        <v>0.72</v>
      </c>
    </row>
    <row r="1002" spans="1:11" hidden="1" x14ac:dyDescent="0.2">
      <c r="A1002" s="320" t="s">
        <v>1458</v>
      </c>
      <c r="B1002" s="320" t="s">
        <v>2</v>
      </c>
      <c r="C1002" s="320" t="s">
        <v>1446</v>
      </c>
      <c r="D1002" s="320" t="s">
        <v>1464</v>
      </c>
      <c r="E1002" s="325">
        <v>40185</v>
      </c>
      <c r="F1002" s="326">
        <v>40179</v>
      </c>
      <c r="G1002" s="320">
        <v>1</v>
      </c>
      <c r="H1002" s="320">
        <v>862278</v>
      </c>
      <c r="I1002" s="323">
        <v>6.72</v>
      </c>
      <c r="J1002" s="323">
        <v>6.61</v>
      </c>
      <c r="K1002" s="323">
        <v>0.11</v>
      </c>
    </row>
    <row r="1003" spans="1:11" hidden="1" x14ac:dyDescent="0.2">
      <c r="A1003" s="320" t="s">
        <v>1469</v>
      </c>
      <c r="B1003" s="320" t="s">
        <v>2</v>
      </c>
      <c r="C1003" s="320" t="s">
        <v>1446</v>
      </c>
      <c r="D1003" s="320" t="s">
        <v>1464</v>
      </c>
      <c r="E1003" s="325">
        <v>40185</v>
      </c>
      <c r="F1003" s="326">
        <v>40179</v>
      </c>
      <c r="G1003" s="320">
        <v>1</v>
      </c>
      <c r="H1003" s="320">
        <v>861994</v>
      </c>
      <c r="I1003" s="323">
        <v>6</v>
      </c>
      <c r="J1003" s="323">
        <v>5.59</v>
      </c>
      <c r="K1003" s="323">
        <v>0.41</v>
      </c>
    </row>
    <row r="1004" spans="1:11" hidden="1" x14ac:dyDescent="0.2">
      <c r="A1004" s="320" t="s">
        <v>1469</v>
      </c>
      <c r="B1004" s="320" t="s">
        <v>2</v>
      </c>
      <c r="C1004" s="320" t="s">
        <v>1446</v>
      </c>
      <c r="D1004" s="320" t="s">
        <v>1464</v>
      </c>
      <c r="E1004" s="325">
        <v>40185</v>
      </c>
      <c r="F1004" s="326">
        <v>40179</v>
      </c>
      <c r="G1004" s="320">
        <v>1</v>
      </c>
      <c r="H1004" s="320">
        <v>862053</v>
      </c>
      <c r="I1004" s="323">
        <v>5.98</v>
      </c>
      <c r="J1004" s="323">
        <v>5.58</v>
      </c>
      <c r="K1004" s="323">
        <v>0.4</v>
      </c>
    </row>
    <row r="1005" spans="1:11" hidden="1" x14ac:dyDescent="0.2">
      <c r="A1005" s="320" t="s">
        <v>1469</v>
      </c>
      <c r="B1005" s="320" t="s">
        <v>2</v>
      </c>
      <c r="C1005" s="320" t="s">
        <v>1446</v>
      </c>
      <c r="D1005" s="320" t="s">
        <v>1464</v>
      </c>
      <c r="E1005" s="325">
        <v>40185</v>
      </c>
      <c r="F1005" s="326">
        <v>40179</v>
      </c>
      <c r="G1005" s="320">
        <v>1</v>
      </c>
      <c r="H1005" s="320">
        <v>862154</v>
      </c>
      <c r="I1005" s="323">
        <v>6.09</v>
      </c>
      <c r="J1005" s="323">
        <v>5.57</v>
      </c>
      <c r="K1005" s="323">
        <v>0.52</v>
      </c>
    </row>
    <row r="1006" spans="1:11" hidden="1" x14ac:dyDescent="0.2">
      <c r="A1006" s="320" t="s">
        <v>1469</v>
      </c>
      <c r="B1006" s="320" t="s">
        <v>2</v>
      </c>
      <c r="C1006" s="320" t="s">
        <v>1446</v>
      </c>
      <c r="D1006" s="320" t="s">
        <v>1464</v>
      </c>
      <c r="E1006" s="325">
        <v>40185</v>
      </c>
      <c r="F1006" s="326">
        <v>40179</v>
      </c>
      <c r="G1006" s="320">
        <v>1</v>
      </c>
      <c r="H1006" s="320">
        <v>862213</v>
      </c>
      <c r="I1006" s="323">
        <v>6.05</v>
      </c>
      <c r="J1006" s="323">
        <v>5.57</v>
      </c>
      <c r="K1006" s="323">
        <v>0.48</v>
      </c>
    </row>
    <row r="1007" spans="1:11" x14ac:dyDescent="0.2">
      <c r="A1007" s="320" t="s">
        <v>1467</v>
      </c>
      <c r="B1007" s="320" t="s">
        <v>2</v>
      </c>
      <c r="C1007" s="320" t="s">
        <v>1446</v>
      </c>
      <c r="D1007" s="320" t="s">
        <v>1468</v>
      </c>
      <c r="E1007" s="325">
        <v>40183</v>
      </c>
      <c r="F1007" s="326">
        <v>40179</v>
      </c>
      <c r="G1007" s="320">
        <v>1</v>
      </c>
      <c r="H1007" s="320">
        <v>861742</v>
      </c>
      <c r="I1007" s="323">
        <v>17.239999999999998</v>
      </c>
      <c r="J1007" s="323">
        <v>12.42</v>
      </c>
      <c r="K1007" s="323">
        <v>4.82</v>
      </c>
    </row>
    <row r="1008" spans="1:11" x14ac:dyDescent="0.2">
      <c r="A1008" s="320" t="s">
        <v>1467</v>
      </c>
      <c r="B1008" s="320" t="s">
        <v>2</v>
      </c>
      <c r="C1008" s="320" t="s">
        <v>1446</v>
      </c>
      <c r="D1008" s="320" t="s">
        <v>1468</v>
      </c>
      <c r="E1008" s="325">
        <v>40184</v>
      </c>
      <c r="F1008" s="326">
        <v>40179</v>
      </c>
      <c r="G1008" s="320">
        <v>1</v>
      </c>
      <c r="H1008" s="320">
        <v>861798</v>
      </c>
      <c r="I1008" s="323">
        <v>15.82</v>
      </c>
      <c r="J1008" s="323">
        <v>12.54</v>
      </c>
      <c r="K1008" s="323">
        <v>3.28</v>
      </c>
    </row>
    <row r="1009" spans="1:11" x14ac:dyDescent="0.2">
      <c r="A1009" s="320" t="s">
        <v>1467</v>
      </c>
      <c r="B1009" s="320" t="s">
        <v>2</v>
      </c>
      <c r="C1009" s="320" t="s">
        <v>1446</v>
      </c>
      <c r="D1009" s="320" t="s">
        <v>1468</v>
      </c>
      <c r="E1009" s="325">
        <v>40184</v>
      </c>
      <c r="F1009" s="326">
        <v>40179</v>
      </c>
      <c r="G1009" s="320">
        <v>1</v>
      </c>
      <c r="H1009" s="320">
        <v>861838</v>
      </c>
      <c r="I1009" s="323">
        <v>17.68</v>
      </c>
      <c r="J1009" s="323">
        <v>12.48</v>
      </c>
      <c r="K1009" s="323">
        <v>5.2</v>
      </c>
    </row>
    <row r="1010" spans="1:11" hidden="1" x14ac:dyDescent="0.2">
      <c r="A1010" s="320" t="s">
        <v>1461</v>
      </c>
      <c r="B1010" s="320" t="s">
        <v>2</v>
      </c>
      <c r="C1010" s="320" t="s">
        <v>1446</v>
      </c>
      <c r="D1010" s="320" t="s">
        <v>1464</v>
      </c>
      <c r="E1010" s="325">
        <v>40186</v>
      </c>
      <c r="F1010" s="326">
        <v>40179</v>
      </c>
      <c r="G1010" s="320">
        <v>1</v>
      </c>
      <c r="H1010" s="320">
        <v>862376</v>
      </c>
      <c r="I1010" s="323">
        <v>7.19</v>
      </c>
      <c r="J1010" s="323">
        <v>6.94</v>
      </c>
      <c r="K1010" s="323">
        <v>0.25</v>
      </c>
    </row>
    <row r="1011" spans="1:11" x14ac:dyDescent="0.2">
      <c r="A1011" s="320" t="s">
        <v>1467</v>
      </c>
      <c r="B1011" s="320" t="s">
        <v>2</v>
      </c>
      <c r="C1011" s="320" t="s">
        <v>1446</v>
      </c>
      <c r="D1011" s="320" t="s">
        <v>1468</v>
      </c>
      <c r="E1011" s="325">
        <v>40184</v>
      </c>
      <c r="F1011" s="326">
        <v>40179</v>
      </c>
      <c r="G1011" s="320">
        <v>1</v>
      </c>
      <c r="H1011" s="320">
        <v>861918</v>
      </c>
      <c r="I1011" s="323">
        <v>17.32</v>
      </c>
      <c r="J1011" s="323">
        <v>12.42</v>
      </c>
      <c r="K1011" s="323">
        <v>4.9000000000000004</v>
      </c>
    </row>
    <row r="1012" spans="1:11" x14ac:dyDescent="0.2">
      <c r="A1012" s="320" t="s">
        <v>1459</v>
      </c>
      <c r="B1012" s="320" t="s">
        <v>2</v>
      </c>
      <c r="C1012" s="320" t="s">
        <v>1446</v>
      </c>
      <c r="D1012" s="320" t="s">
        <v>1468</v>
      </c>
      <c r="E1012" s="325">
        <v>40185</v>
      </c>
      <c r="F1012" s="326">
        <v>40179</v>
      </c>
      <c r="G1012" s="320">
        <v>1</v>
      </c>
      <c r="H1012" s="320">
        <v>862057</v>
      </c>
      <c r="I1012" s="323">
        <v>13.65</v>
      </c>
      <c r="J1012" s="323">
        <v>11.99</v>
      </c>
      <c r="K1012" s="323">
        <v>1.66</v>
      </c>
    </row>
    <row r="1013" spans="1:11" x14ac:dyDescent="0.2">
      <c r="A1013" s="320" t="s">
        <v>1459</v>
      </c>
      <c r="B1013" s="320" t="s">
        <v>2</v>
      </c>
      <c r="C1013" s="320" t="s">
        <v>1446</v>
      </c>
      <c r="D1013" s="320" t="s">
        <v>1468</v>
      </c>
      <c r="E1013" s="325">
        <v>40185</v>
      </c>
      <c r="F1013" s="326">
        <v>40179</v>
      </c>
      <c r="G1013" s="320">
        <v>1</v>
      </c>
      <c r="H1013" s="320">
        <v>862276</v>
      </c>
      <c r="I1013" s="323">
        <v>14.45</v>
      </c>
      <c r="J1013" s="323">
        <v>12.11</v>
      </c>
      <c r="K1013" s="323">
        <v>2.34</v>
      </c>
    </row>
    <row r="1014" spans="1:11" x14ac:dyDescent="0.2">
      <c r="A1014" s="320" t="s">
        <v>1467</v>
      </c>
      <c r="B1014" s="320" t="s">
        <v>2</v>
      </c>
      <c r="C1014" s="320" t="s">
        <v>1446</v>
      </c>
      <c r="D1014" s="320" t="s">
        <v>1468</v>
      </c>
      <c r="E1014" s="325">
        <v>40185</v>
      </c>
      <c r="F1014" s="326">
        <v>40179</v>
      </c>
      <c r="G1014" s="320">
        <v>1</v>
      </c>
      <c r="H1014" s="320">
        <v>862065</v>
      </c>
      <c r="I1014" s="323">
        <v>18.16</v>
      </c>
      <c r="J1014" s="323">
        <v>12.48</v>
      </c>
      <c r="K1014" s="323">
        <v>5.68</v>
      </c>
    </row>
    <row r="1015" spans="1:11" x14ac:dyDescent="0.2">
      <c r="A1015" s="320" t="s">
        <v>1467</v>
      </c>
      <c r="B1015" s="320" t="s">
        <v>2</v>
      </c>
      <c r="C1015" s="320" t="s">
        <v>1446</v>
      </c>
      <c r="D1015" s="320" t="s">
        <v>1468</v>
      </c>
      <c r="E1015" s="325">
        <v>40185</v>
      </c>
      <c r="F1015" s="326">
        <v>40179</v>
      </c>
      <c r="G1015" s="320">
        <v>1</v>
      </c>
      <c r="H1015" s="320">
        <v>862283</v>
      </c>
      <c r="I1015" s="323">
        <v>16.05</v>
      </c>
      <c r="J1015" s="323">
        <v>12.45</v>
      </c>
      <c r="K1015" s="323">
        <v>3.6</v>
      </c>
    </row>
    <row r="1016" spans="1:11" hidden="1" x14ac:dyDescent="0.2">
      <c r="A1016" s="320" t="s">
        <v>1458</v>
      </c>
      <c r="B1016" s="320" t="s">
        <v>2</v>
      </c>
      <c r="C1016" s="320" t="s">
        <v>1446</v>
      </c>
      <c r="D1016" s="320" t="s">
        <v>1464</v>
      </c>
      <c r="E1016" s="325">
        <v>40189</v>
      </c>
      <c r="F1016" s="326">
        <v>40179</v>
      </c>
      <c r="G1016" s="320">
        <v>1</v>
      </c>
      <c r="H1016" s="320">
        <v>862513</v>
      </c>
      <c r="I1016" s="323">
        <v>7.21</v>
      </c>
      <c r="J1016" s="323">
        <v>6.67</v>
      </c>
      <c r="K1016" s="323">
        <v>0.54</v>
      </c>
    </row>
    <row r="1017" spans="1:11" hidden="1" x14ac:dyDescent="0.2">
      <c r="A1017" s="320" t="s">
        <v>1458</v>
      </c>
      <c r="B1017" s="320" t="s">
        <v>2</v>
      </c>
      <c r="C1017" s="320" t="s">
        <v>1446</v>
      </c>
      <c r="D1017" s="320" t="s">
        <v>1464</v>
      </c>
      <c r="E1017" s="325">
        <v>40189</v>
      </c>
      <c r="F1017" s="326">
        <v>40179</v>
      </c>
      <c r="G1017" s="320">
        <v>1</v>
      </c>
      <c r="H1017" s="320">
        <v>862539</v>
      </c>
      <c r="I1017" s="323">
        <v>7.1</v>
      </c>
      <c r="J1017" s="323">
        <v>6.66</v>
      </c>
      <c r="K1017" s="323">
        <v>0.44</v>
      </c>
    </row>
    <row r="1018" spans="1:11" hidden="1" x14ac:dyDescent="0.2">
      <c r="A1018" s="320" t="s">
        <v>1458</v>
      </c>
      <c r="B1018" s="320" t="s">
        <v>2</v>
      </c>
      <c r="C1018" s="320" t="s">
        <v>1446</v>
      </c>
      <c r="D1018" s="320" t="s">
        <v>1464</v>
      </c>
      <c r="E1018" s="325">
        <v>40189</v>
      </c>
      <c r="F1018" s="326">
        <v>40179</v>
      </c>
      <c r="G1018" s="320">
        <v>1</v>
      </c>
      <c r="H1018" s="320">
        <v>862626</v>
      </c>
      <c r="I1018" s="323">
        <v>7.32</v>
      </c>
      <c r="J1018" s="323">
        <v>6.65</v>
      </c>
      <c r="K1018" s="323">
        <v>0.67</v>
      </c>
    </row>
    <row r="1019" spans="1:11" x14ac:dyDescent="0.2">
      <c r="A1019" s="320"/>
      <c r="B1019" s="320" t="s">
        <v>2</v>
      </c>
      <c r="C1019" s="320" t="s">
        <v>1446</v>
      </c>
      <c r="D1019" s="320" t="s">
        <v>1468</v>
      </c>
      <c r="E1019" s="325">
        <v>40186</v>
      </c>
      <c r="F1019" s="326">
        <v>40179</v>
      </c>
      <c r="G1019" s="320">
        <v>1</v>
      </c>
      <c r="H1019" s="320">
        <v>862375</v>
      </c>
      <c r="I1019" s="323">
        <v>13.6</v>
      </c>
      <c r="J1019" s="323">
        <v>12.44</v>
      </c>
      <c r="K1019" s="323">
        <v>1.1599999999999999</v>
      </c>
    </row>
    <row r="1020" spans="1:11" x14ac:dyDescent="0.2">
      <c r="A1020" s="320" t="s">
        <v>1459</v>
      </c>
      <c r="B1020" s="320" t="s">
        <v>2</v>
      </c>
      <c r="C1020" s="320" t="s">
        <v>1446</v>
      </c>
      <c r="D1020" s="320" t="s">
        <v>1468</v>
      </c>
      <c r="E1020" s="325">
        <v>40186</v>
      </c>
      <c r="F1020" s="326">
        <v>40179</v>
      </c>
      <c r="G1020" s="320">
        <v>1</v>
      </c>
      <c r="H1020" s="320">
        <v>862371</v>
      </c>
      <c r="I1020" s="323">
        <v>13.1</v>
      </c>
      <c r="J1020" s="323">
        <v>12.23</v>
      </c>
      <c r="K1020" s="323">
        <v>0.87</v>
      </c>
    </row>
    <row r="1021" spans="1:11" x14ac:dyDescent="0.2">
      <c r="A1021" s="320" t="s">
        <v>1456</v>
      </c>
      <c r="B1021" s="320" t="s">
        <v>2</v>
      </c>
      <c r="C1021" s="320" t="s">
        <v>1446</v>
      </c>
      <c r="D1021" s="320" t="s">
        <v>1468</v>
      </c>
      <c r="E1021" s="325">
        <v>40186</v>
      </c>
      <c r="F1021" s="326">
        <v>40179</v>
      </c>
      <c r="G1021" s="320">
        <v>1</v>
      </c>
      <c r="H1021" s="320">
        <v>862373</v>
      </c>
      <c r="I1021" s="323">
        <v>11.91</v>
      </c>
      <c r="J1021" s="323">
        <v>10.96</v>
      </c>
      <c r="K1021" s="323">
        <v>0.95</v>
      </c>
    </row>
    <row r="1022" spans="1:11" x14ac:dyDescent="0.2">
      <c r="A1022" s="320" t="s">
        <v>1469</v>
      </c>
      <c r="B1022" s="320" t="s">
        <v>2</v>
      </c>
      <c r="C1022" s="320" t="s">
        <v>1446</v>
      </c>
      <c r="D1022" s="320" t="s">
        <v>1468</v>
      </c>
      <c r="E1022" s="325">
        <v>40189</v>
      </c>
      <c r="F1022" s="326">
        <v>40179</v>
      </c>
      <c r="G1022" s="320">
        <v>1</v>
      </c>
      <c r="H1022" s="320">
        <v>862512</v>
      </c>
      <c r="I1022" s="323">
        <v>6.34</v>
      </c>
      <c r="J1022" s="323">
        <v>5.66</v>
      </c>
      <c r="K1022" s="323">
        <v>0.68</v>
      </c>
    </row>
    <row r="1023" spans="1:11" x14ac:dyDescent="0.2">
      <c r="A1023" s="320" t="s">
        <v>1469</v>
      </c>
      <c r="B1023" s="320" t="s">
        <v>2</v>
      </c>
      <c r="C1023" s="320" t="s">
        <v>1446</v>
      </c>
      <c r="D1023" s="320" t="s">
        <v>1468</v>
      </c>
      <c r="E1023" s="325">
        <v>40189</v>
      </c>
      <c r="F1023" s="326">
        <v>40179</v>
      </c>
      <c r="G1023" s="320">
        <v>1</v>
      </c>
      <c r="H1023" s="320">
        <v>862584</v>
      </c>
      <c r="I1023" s="323">
        <v>6.3</v>
      </c>
      <c r="J1023" s="323">
        <v>5.74</v>
      </c>
      <c r="K1023" s="323">
        <v>0.56000000000000005</v>
      </c>
    </row>
    <row r="1024" spans="1:11" hidden="1" x14ac:dyDescent="0.2">
      <c r="A1024" s="320" t="s">
        <v>1458</v>
      </c>
      <c r="B1024" s="320" t="s">
        <v>2</v>
      </c>
      <c r="C1024" s="320" t="s">
        <v>1446</v>
      </c>
      <c r="D1024" s="320" t="s">
        <v>1464</v>
      </c>
      <c r="E1024" s="325">
        <v>40190</v>
      </c>
      <c r="F1024" s="326">
        <v>40179</v>
      </c>
      <c r="G1024" s="320">
        <v>1</v>
      </c>
      <c r="H1024" s="320">
        <v>862679</v>
      </c>
      <c r="I1024" s="323">
        <v>7.32</v>
      </c>
      <c r="J1024" s="323">
        <v>6.73</v>
      </c>
      <c r="K1024" s="323">
        <v>0.59</v>
      </c>
    </row>
    <row r="1025" spans="1:11" hidden="1" x14ac:dyDescent="0.2">
      <c r="A1025" s="320" t="s">
        <v>1458</v>
      </c>
      <c r="B1025" s="320" t="s">
        <v>2</v>
      </c>
      <c r="C1025" s="320" t="s">
        <v>1446</v>
      </c>
      <c r="D1025" s="320" t="s">
        <v>1464</v>
      </c>
      <c r="E1025" s="325">
        <v>40190</v>
      </c>
      <c r="F1025" s="326">
        <v>40179</v>
      </c>
      <c r="G1025" s="320">
        <v>1</v>
      </c>
      <c r="H1025" s="320">
        <v>862754</v>
      </c>
      <c r="I1025" s="323">
        <v>7.11</v>
      </c>
      <c r="J1025" s="323">
        <v>6.73</v>
      </c>
      <c r="K1025" s="323">
        <v>0.38</v>
      </c>
    </row>
    <row r="1026" spans="1:11" hidden="1" x14ac:dyDescent="0.2">
      <c r="A1026" s="320" t="s">
        <v>1458</v>
      </c>
      <c r="B1026" s="320" t="s">
        <v>2</v>
      </c>
      <c r="C1026" s="320" t="s">
        <v>1446</v>
      </c>
      <c r="D1026" s="320" t="s">
        <v>1464</v>
      </c>
      <c r="E1026" s="325">
        <v>40190</v>
      </c>
      <c r="F1026" s="326">
        <v>40179</v>
      </c>
      <c r="G1026" s="320">
        <v>1</v>
      </c>
      <c r="H1026" s="320">
        <v>862779</v>
      </c>
      <c r="I1026" s="323">
        <v>7.04</v>
      </c>
      <c r="J1026" s="323">
        <v>6.71</v>
      </c>
      <c r="K1026" s="323">
        <v>0.33</v>
      </c>
    </row>
    <row r="1027" spans="1:11" x14ac:dyDescent="0.2">
      <c r="A1027" s="320" t="s">
        <v>1469</v>
      </c>
      <c r="B1027" s="320" t="s">
        <v>2</v>
      </c>
      <c r="C1027" s="320" t="s">
        <v>1446</v>
      </c>
      <c r="D1027" s="320" t="s">
        <v>1468</v>
      </c>
      <c r="E1027" s="325">
        <v>40189</v>
      </c>
      <c r="F1027" s="326">
        <v>40179</v>
      </c>
      <c r="G1027" s="320">
        <v>1</v>
      </c>
      <c r="H1027" s="320">
        <v>862642</v>
      </c>
      <c r="I1027" s="323">
        <v>6.14</v>
      </c>
      <c r="J1027" s="323">
        <v>5.73</v>
      </c>
      <c r="K1027" s="323">
        <v>0.41</v>
      </c>
    </row>
    <row r="1028" spans="1:11" x14ac:dyDescent="0.2">
      <c r="A1028" s="320" t="s">
        <v>1467</v>
      </c>
      <c r="B1028" s="320" t="s">
        <v>2</v>
      </c>
      <c r="C1028" s="320" t="s">
        <v>1446</v>
      </c>
      <c r="D1028" s="320" t="s">
        <v>1468</v>
      </c>
      <c r="E1028" s="325">
        <v>40189</v>
      </c>
      <c r="F1028" s="326">
        <v>40179</v>
      </c>
      <c r="G1028" s="320">
        <v>1</v>
      </c>
      <c r="H1028" s="320">
        <v>862540</v>
      </c>
      <c r="I1028" s="323">
        <v>17.600000000000001</v>
      </c>
      <c r="J1028" s="323">
        <v>12.46</v>
      </c>
      <c r="K1028" s="323">
        <v>5.14</v>
      </c>
    </row>
    <row r="1029" spans="1:11" x14ac:dyDescent="0.2">
      <c r="A1029" s="320" t="s">
        <v>1467</v>
      </c>
      <c r="B1029" s="320" t="s">
        <v>2</v>
      </c>
      <c r="C1029" s="320" t="s">
        <v>1446</v>
      </c>
      <c r="D1029" s="320" t="s">
        <v>1468</v>
      </c>
      <c r="E1029" s="325">
        <v>40189</v>
      </c>
      <c r="F1029" s="326">
        <v>40179</v>
      </c>
      <c r="G1029" s="320">
        <v>1</v>
      </c>
      <c r="H1029" s="320">
        <v>862638</v>
      </c>
      <c r="I1029" s="323">
        <v>16.760000000000002</v>
      </c>
      <c r="J1029" s="323">
        <v>12.41</v>
      </c>
      <c r="K1029" s="323">
        <v>4.3499999999999996</v>
      </c>
    </row>
    <row r="1030" spans="1:11" x14ac:dyDescent="0.2">
      <c r="A1030" s="320" t="s">
        <v>1459</v>
      </c>
      <c r="B1030" s="320" t="s">
        <v>2</v>
      </c>
      <c r="C1030" s="320" t="s">
        <v>1446</v>
      </c>
      <c r="D1030" s="320" t="s">
        <v>1468</v>
      </c>
      <c r="E1030" s="325">
        <v>40190</v>
      </c>
      <c r="F1030" s="326">
        <v>40179</v>
      </c>
      <c r="G1030" s="320">
        <v>1</v>
      </c>
      <c r="H1030" s="320">
        <v>862771</v>
      </c>
      <c r="I1030" s="323">
        <v>13.91</v>
      </c>
      <c r="J1030" s="323">
        <v>12.1</v>
      </c>
      <c r="K1030" s="323">
        <v>1.81</v>
      </c>
    </row>
    <row r="1031" spans="1:11" hidden="1" x14ac:dyDescent="0.2">
      <c r="A1031" s="320" t="s">
        <v>1458</v>
      </c>
      <c r="B1031" s="320" t="s">
        <v>2</v>
      </c>
      <c r="C1031" s="320" t="s">
        <v>1446</v>
      </c>
      <c r="D1031" s="320" t="s">
        <v>1464</v>
      </c>
      <c r="E1031" s="325">
        <v>40191</v>
      </c>
      <c r="F1031" s="326">
        <v>40179</v>
      </c>
      <c r="G1031" s="320">
        <v>1</v>
      </c>
      <c r="H1031" s="320">
        <v>862818</v>
      </c>
      <c r="I1031" s="323">
        <v>7.13</v>
      </c>
      <c r="J1031" s="323">
        <v>6.69</v>
      </c>
      <c r="K1031" s="323">
        <v>0.44</v>
      </c>
    </row>
    <row r="1032" spans="1:11" hidden="1" x14ac:dyDescent="0.2">
      <c r="A1032" s="320" t="s">
        <v>1458</v>
      </c>
      <c r="B1032" s="320" t="s">
        <v>2</v>
      </c>
      <c r="C1032" s="320" t="s">
        <v>1446</v>
      </c>
      <c r="D1032" s="320" t="s">
        <v>1464</v>
      </c>
      <c r="E1032" s="325">
        <v>40191</v>
      </c>
      <c r="F1032" s="326">
        <v>40179</v>
      </c>
      <c r="G1032" s="320">
        <v>1</v>
      </c>
      <c r="H1032" s="320">
        <v>862902</v>
      </c>
      <c r="I1032" s="323">
        <v>7.11</v>
      </c>
      <c r="J1032" s="323">
        <v>6.68</v>
      </c>
      <c r="K1032" s="323">
        <v>0.43</v>
      </c>
    </row>
    <row r="1033" spans="1:11" x14ac:dyDescent="0.2">
      <c r="A1033" s="320" t="s">
        <v>1469</v>
      </c>
      <c r="B1033" s="320" t="s">
        <v>2</v>
      </c>
      <c r="C1033" s="320" t="s">
        <v>1446</v>
      </c>
      <c r="D1033" s="320" t="s">
        <v>1468</v>
      </c>
      <c r="E1033" s="325">
        <v>40190</v>
      </c>
      <c r="F1033" s="326">
        <v>40179</v>
      </c>
      <c r="G1033" s="320">
        <v>1</v>
      </c>
      <c r="H1033" s="320">
        <v>862694</v>
      </c>
      <c r="I1033" s="323">
        <v>6.15</v>
      </c>
      <c r="J1033" s="323">
        <v>5.72</v>
      </c>
      <c r="K1033" s="323">
        <v>0.43</v>
      </c>
    </row>
    <row r="1034" spans="1:11" x14ac:dyDescent="0.2">
      <c r="A1034" s="320" t="s">
        <v>1469</v>
      </c>
      <c r="B1034" s="320" t="s">
        <v>2</v>
      </c>
      <c r="C1034" s="320" t="s">
        <v>1446</v>
      </c>
      <c r="D1034" s="320" t="s">
        <v>1468</v>
      </c>
      <c r="E1034" s="325">
        <v>40190</v>
      </c>
      <c r="F1034" s="326">
        <v>40179</v>
      </c>
      <c r="G1034" s="320">
        <v>1</v>
      </c>
      <c r="H1034" s="320">
        <v>862791</v>
      </c>
      <c r="I1034" s="323">
        <v>6.09</v>
      </c>
      <c r="J1034" s="323">
        <v>5.71</v>
      </c>
      <c r="K1034" s="323">
        <v>0.38</v>
      </c>
    </row>
    <row r="1035" spans="1:11" x14ac:dyDescent="0.2">
      <c r="A1035" s="320" t="s">
        <v>1467</v>
      </c>
      <c r="B1035" s="320" t="s">
        <v>2</v>
      </c>
      <c r="C1035" s="320" t="s">
        <v>1446</v>
      </c>
      <c r="D1035" s="320" t="s">
        <v>1468</v>
      </c>
      <c r="E1035" s="325">
        <v>40190</v>
      </c>
      <c r="F1035" s="326">
        <v>40179</v>
      </c>
      <c r="G1035" s="320">
        <v>1</v>
      </c>
      <c r="H1035" s="320">
        <v>862706</v>
      </c>
      <c r="I1035" s="323">
        <v>17.579999999999998</v>
      </c>
      <c r="J1035" s="323">
        <v>12.4</v>
      </c>
      <c r="K1035" s="323">
        <v>5.18</v>
      </c>
    </row>
    <row r="1036" spans="1:11" x14ac:dyDescent="0.2">
      <c r="A1036" s="320" t="s">
        <v>1467</v>
      </c>
      <c r="B1036" s="320" t="s">
        <v>2</v>
      </c>
      <c r="C1036" s="320" t="s">
        <v>1446</v>
      </c>
      <c r="D1036" s="320" t="s">
        <v>1468</v>
      </c>
      <c r="E1036" s="325">
        <v>40190</v>
      </c>
      <c r="F1036" s="326">
        <v>40179</v>
      </c>
      <c r="G1036" s="320">
        <v>1</v>
      </c>
      <c r="H1036" s="320">
        <v>862770</v>
      </c>
      <c r="I1036" s="323">
        <v>15.09</v>
      </c>
      <c r="J1036" s="323">
        <v>12.37</v>
      </c>
      <c r="K1036" s="323">
        <v>2.72</v>
      </c>
    </row>
    <row r="1037" spans="1:11" x14ac:dyDescent="0.2">
      <c r="A1037" s="320" t="s">
        <v>1469</v>
      </c>
      <c r="B1037" s="320" t="s">
        <v>2</v>
      </c>
      <c r="C1037" s="320" t="s">
        <v>1446</v>
      </c>
      <c r="D1037" s="320" t="s">
        <v>1468</v>
      </c>
      <c r="E1037" s="325">
        <v>40191</v>
      </c>
      <c r="F1037" s="326">
        <v>40179</v>
      </c>
      <c r="G1037" s="320">
        <v>1</v>
      </c>
      <c r="H1037" s="320">
        <v>862831</v>
      </c>
      <c r="I1037" s="323">
        <v>6.15</v>
      </c>
      <c r="J1037" s="323">
        <v>5.69</v>
      </c>
      <c r="K1037" s="323">
        <v>0.46</v>
      </c>
    </row>
    <row r="1038" spans="1:11" x14ac:dyDescent="0.2">
      <c r="A1038" s="320" t="s">
        <v>1469</v>
      </c>
      <c r="B1038" s="320" t="s">
        <v>2</v>
      </c>
      <c r="C1038" s="320" t="s">
        <v>1446</v>
      </c>
      <c r="D1038" s="320" t="s">
        <v>1468</v>
      </c>
      <c r="E1038" s="325">
        <v>40191</v>
      </c>
      <c r="F1038" s="326">
        <v>40179</v>
      </c>
      <c r="G1038" s="320">
        <v>1</v>
      </c>
      <c r="H1038" s="320">
        <v>862919</v>
      </c>
      <c r="I1038" s="323">
        <v>6.17</v>
      </c>
      <c r="J1038" s="323">
        <v>5.67</v>
      </c>
      <c r="K1038" s="323">
        <v>0.5</v>
      </c>
    </row>
    <row r="1039" spans="1:11" hidden="1" x14ac:dyDescent="0.2">
      <c r="A1039" s="320" t="s">
        <v>1458</v>
      </c>
      <c r="B1039" s="320" t="s">
        <v>2</v>
      </c>
      <c r="C1039" s="320" t="s">
        <v>1446</v>
      </c>
      <c r="D1039" s="320" t="s">
        <v>1464</v>
      </c>
      <c r="E1039" s="325">
        <v>40192</v>
      </c>
      <c r="F1039" s="326">
        <v>40179</v>
      </c>
      <c r="G1039" s="320">
        <v>1</v>
      </c>
      <c r="H1039" s="320">
        <v>862968</v>
      </c>
      <c r="I1039" s="323">
        <v>7.38</v>
      </c>
      <c r="J1039" s="323">
        <v>6.64</v>
      </c>
      <c r="K1039" s="323">
        <v>0.74</v>
      </c>
    </row>
    <row r="1040" spans="1:11" hidden="1" x14ac:dyDescent="0.2">
      <c r="A1040" s="320" t="s">
        <v>1458</v>
      </c>
      <c r="B1040" s="320" t="s">
        <v>2</v>
      </c>
      <c r="C1040" s="320" t="s">
        <v>1446</v>
      </c>
      <c r="D1040" s="320" t="s">
        <v>1464</v>
      </c>
      <c r="E1040" s="325">
        <v>40192</v>
      </c>
      <c r="F1040" s="326">
        <v>40179</v>
      </c>
      <c r="G1040" s="320">
        <v>1</v>
      </c>
      <c r="H1040" s="320">
        <v>863059</v>
      </c>
      <c r="I1040" s="323">
        <v>7.14</v>
      </c>
      <c r="J1040" s="323">
        <v>6.62</v>
      </c>
      <c r="K1040" s="323">
        <v>0.52</v>
      </c>
    </row>
    <row r="1041" spans="1:11" hidden="1" x14ac:dyDescent="0.2">
      <c r="A1041" s="320" t="s">
        <v>1461</v>
      </c>
      <c r="B1041" s="320" t="s">
        <v>2</v>
      </c>
      <c r="C1041" s="320" t="s">
        <v>1446</v>
      </c>
      <c r="D1041" s="320" t="s">
        <v>1464</v>
      </c>
      <c r="E1041" s="325">
        <v>40192</v>
      </c>
      <c r="F1041" s="326">
        <v>40179</v>
      </c>
      <c r="G1041" s="320">
        <v>1</v>
      </c>
      <c r="H1041" s="320">
        <v>862945</v>
      </c>
      <c r="I1041" s="323">
        <v>7.59</v>
      </c>
      <c r="J1041" s="323">
        <v>6.74</v>
      </c>
      <c r="K1041" s="323">
        <v>0.85</v>
      </c>
    </row>
    <row r="1042" spans="1:11" hidden="1" x14ac:dyDescent="0.2">
      <c r="A1042" s="320" t="s">
        <v>1461</v>
      </c>
      <c r="B1042" s="320" t="s">
        <v>2</v>
      </c>
      <c r="C1042" s="320" t="s">
        <v>1446</v>
      </c>
      <c r="D1042" s="320" t="s">
        <v>1464</v>
      </c>
      <c r="E1042" s="325">
        <v>40192</v>
      </c>
      <c r="F1042" s="326">
        <v>40179</v>
      </c>
      <c r="G1042" s="320">
        <v>1</v>
      </c>
      <c r="H1042" s="320">
        <v>863053</v>
      </c>
      <c r="I1042" s="323">
        <v>7.46</v>
      </c>
      <c r="J1042" s="323">
        <v>6.73</v>
      </c>
      <c r="K1042" s="323">
        <v>0.73</v>
      </c>
    </row>
    <row r="1043" spans="1:11" x14ac:dyDescent="0.2">
      <c r="A1043" s="320" t="s">
        <v>1467</v>
      </c>
      <c r="B1043" s="320" t="s">
        <v>2</v>
      </c>
      <c r="C1043" s="320" t="s">
        <v>1446</v>
      </c>
      <c r="D1043" s="320" t="s">
        <v>1468</v>
      </c>
      <c r="E1043" s="325">
        <v>40191</v>
      </c>
      <c r="F1043" s="326">
        <v>40179</v>
      </c>
      <c r="G1043" s="320">
        <v>1</v>
      </c>
      <c r="H1043" s="320">
        <v>862836</v>
      </c>
      <c r="I1043" s="323">
        <v>17.87</v>
      </c>
      <c r="J1043" s="323">
        <v>12.45</v>
      </c>
      <c r="K1043" s="323">
        <v>5.42</v>
      </c>
    </row>
    <row r="1044" spans="1:11" x14ac:dyDescent="0.2">
      <c r="A1044" s="320" t="s">
        <v>1467</v>
      </c>
      <c r="B1044" s="320" t="s">
        <v>2</v>
      </c>
      <c r="C1044" s="320" t="s">
        <v>1446</v>
      </c>
      <c r="D1044" s="320" t="s">
        <v>1468</v>
      </c>
      <c r="E1044" s="325">
        <v>40191</v>
      </c>
      <c r="F1044" s="326">
        <v>40179</v>
      </c>
      <c r="G1044" s="320">
        <v>1</v>
      </c>
      <c r="H1044" s="320">
        <v>862908</v>
      </c>
      <c r="I1044" s="323">
        <v>16.97</v>
      </c>
      <c r="J1044" s="323">
        <v>12.44</v>
      </c>
      <c r="K1044" s="323">
        <v>4.53</v>
      </c>
    </row>
    <row r="1045" spans="1:11" hidden="1" x14ac:dyDescent="0.2">
      <c r="A1045" s="320" t="s">
        <v>1458</v>
      </c>
      <c r="B1045" s="320" t="s">
        <v>2</v>
      </c>
      <c r="C1045" s="320" t="s">
        <v>1446</v>
      </c>
      <c r="D1045" s="320" t="s">
        <v>1464</v>
      </c>
      <c r="E1045" s="325">
        <v>40193</v>
      </c>
      <c r="F1045" s="326">
        <v>40179</v>
      </c>
      <c r="G1045" s="320">
        <v>1</v>
      </c>
      <c r="H1045" s="320">
        <v>863133</v>
      </c>
      <c r="I1045" s="323">
        <v>7.1</v>
      </c>
      <c r="J1045" s="323">
        <v>6.68</v>
      </c>
      <c r="K1045" s="323">
        <v>0.42</v>
      </c>
    </row>
    <row r="1046" spans="1:11" hidden="1" x14ac:dyDescent="0.2">
      <c r="A1046" s="320" t="s">
        <v>1458</v>
      </c>
      <c r="B1046" s="320" t="s">
        <v>2</v>
      </c>
      <c r="C1046" s="320" t="s">
        <v>1446</v>
      </c>
      <c r="D1046" s="320" t="s">
        <v>1464</v>
      </c>
      <c r="E1046" s="325">
        <v>40193</v>
      </c>
      <c r="F1046" s="326">
        <v>40179</v>
      </c>
      <c r="G1046" s="320">
        <v>1</v>
      </c>
      <c r="H1046" s="320">
        <v>863155</v>
      </c>
      <c r="I1046" s="323">
        <v>6.79</v>
      </c>
      <c r="J1046" s="323">
        <v>6.67</v>
      </c>
      <c r="K1046" s="323">
        <v>0.12</v>
      </c>
    </row>
    <row r="1047" spans="1:11" x14ac:dyDescent="0.2">
      <c r="A1047" s="320" t="s">
        <v>1459</v>
      </c>
      <c r="B1047" s="320" t="s">
        <v>2</v>
      </c>
      <c r="C1047" s="320" t="s">
        <v>1446</v>
      </c>
      <c r="D1047" s="320" t="s">
        <v>1468</v>
      </c>
      <c r="E1047" s="325">
        <v>40192</v>
      </c>
      <c r="F1047" s="326">
        <v>40179</v>
      </c>
      <c r="G1047" s="320">
        <v>1</v>
      </c>
      <c r="H1047" s="320">
        <v>862963</v>
      </c>
      <c r="I1047" s="323">
        <v>17.2</v>
      </c>
      <c r="J1047" s="323">
        <v>12.1</v>
      </c>
      <c r="K1047" s="323">
        <v>5.0999999999999996</v>
      </c>
    </row>
    <row r="1048" spans="1:11" x14ac:dyDescent="0.2">
      <c r="A1048" s="320" t="s">
        <v>1459</v>
      </c>
      <c r="B1048" s="320" t="s">
        <v>2</v>
      </c>
      <c r="C1048" s="320" t="s">
        <v>1446</v>
      </c>
      <c r="D1048" s="320" t="s">
        <v>1468</v>
      </c>
      <c r="E1048" s="325">
        <v>40192</v>
      </c>
      <c r="F1048" s="326">
        <v>40179</v>
      </c>
      <c r="G1048" s="320">
        <v>1</v>
      </c>
      <c r="H1048" s="320">
        <v>863082</v>
      </c>
      <c r="I1048" s="323">
        <v>14</v>
      </c>
      <c r="J1048" s="323">
        <v>12.08</v>
      </c>
      <c r="K1048" s="323">
        <v>1.92</v>
      </c>
    </row>
    <row r="1049" spans="1:11" x14ac:dyDescent="0.2">
      <c r="A1049" s="320" t="s">
        <v>1469</v>
      </c>
      <c r="B1049" s="320" t="s">
        <v>2</v>
      </c>
      <c r="C1049" s="320" t="s">
        <v>1446</v>
      </c>
      <c r="D1049" s="320" t="s">
        <v>1468</v>
      </c>
      <c r="E1049" s="325">
        <v>40192</v>
      </c>
      <c r="F1049" s="326">
        <v>40179</v>
      </c>
      <c r="G1049" s="320">
        <v>1</v>
      </c>
      <c r="H1049" s="320">
        <v>863006</v>
      </c>
      <c r="I1049" s="323">
        <v>6.24</v>
      </c>
      <c r="J1049" s="323">
        <v>5.73</v>
      </c>
      <c r="K1049" s="323">
        <v>0.51</v>
      </c>
    </row>
    <row r="1050" spans="1:11" x14ac:dyDescent="0.2">
      <c r="A1050" s="320" t="s">
        <v>1469</v>
      </c>
      <c r="B1050" s="320" t="s">
        <v>2</v>
      </c>
      <c r="C1050" s="320" t="s">
        <v>1446</v>
      </c>
      <c r="D1050" s="320" t="s">
        <v>1468</v>
      </c>
      <c r="E1050" s="325">
        <v>40192</v>
      </c>
      <c r="F1050" s="326">
        <v>40179</v>
      </c>
      <c r="G1050" s="320">
        <v>1</v>
      </c>
      <c r="H1050" s="320">
        <v>863090</v>
      </c>
      <c r="I1050" s="323">
        <v>6.51</v>
      </c>
      <c r="J1050" s="323">
        <v>5.72</v>
      </c>
      <c r="K1050" s="323">
        <v>0.79</v>
      </c>
    </row>
    <row r="1051" spans="1:11" x14ac:dyDescent="0.2">
      <c r="A1051" s="320" t="s">
        <v>1467</v>
      </c>
      <c r="B1051" s="320" t="s">
        <v>2</v>
      </c>
      <c r="C1051" s="320" t="s">
        <v>1446</v>
      </c>
      <c r="D1051" s="320" t="s">
        <v>1468</v>
      </c>
      <c r="E1051" s="325">
        <v>40192</v>
      </c>
      <c r="F1051" s="326">
        <v>40179</v>
      </c>
      <c r="G1051" s="320">
        <v>1</v>
      </c>
      <c r="H1051" s="320">
        <v>862960</v>
      </c>
      <c r="I1051" s="323">
        <v>17.3</v>
      </c>
      <c r="J1051" s="323">
        <v>12.43</v>
      </c>
      <c r="K1051" s="323">
        <v>4.87</v>
      </c>
    </row>
    <row r="1052" spans="1:11" hidden="1" x14ac:dyDescent="0.2">
      <c r="A1052" s="320" t="s">
        <v>1469</v>
      </c>
      <c r="B1052" s="320" t="s">
        <v>2</v>
      </c>
      <c r="C1052" s="320" t="s">
        <v>1446</v>
      </c>
      <c r="D1052" s="320" t="s">
        <v>1464</v>
      </c>
      <c r="E1052" s="325">
        <v>40197</v>
      </c>
      <c r="F1052" s="326">
        <v>40179</v>
      </c>
      <c r="G1052" s="320">
        <v>1</v>
      </c>
      <c r="H1052" s="320">
        <v>863732</v>
      </c>
      <c r="I1052" s="323">
        <v>5.96</v>
      </c>
      <c r="J1052" s="323">
        <v>5.57</v>
      </c>
      <c r="K1052" s="323">
        <v>0.39</v>
      </c>
    </row>
    <row r="1053" spans="1:11" hidden="1" x14ac:dyDescent="0.2">
      <c r="A1053" s="320" t="s">
        <v>1469</v>
      </c>
      <c r="B1053" s="320" t="s">
        <v>2</v>
      </c>
      <c r="C1053" s="320" t="s">
        <v>1446</v>
      </c>
      <c r="D1053" s="320" t="s">
        <v>1464</v>
      </c>
      <c r="E1053" s="325">
        <v>40197</v>
      </c>
      <c r="F1053" s="326">
        <v>40179</v>
      </c>
      <c r="G1053" s="320">
        <v>1</v>
      </c>
      <c r="H1053" s="320">
        <v>863838</v>
      </c>
      <c r="I1053" s="323">
        <v>5.92</v>
      </c>
      <c r="J1053" s="323">
        <v>5.56</v>
      </c>
      <c r="K1053" s="323">
        <v>0.36</v>
      </c>
    </row>
    <row r="1054" spans="1:11" hidden="1" x14ac:dyDescent="0.2">
      <c r="A1054" s="320" t="s">
        <v>1469</v>
      </c>
      <c r="B1054" s="320" t="s">
        <v>2</v>
      </c>
      <c r="C1054" s="320" t="s">
        <v>1446</v>
      </c>
      <c r="D1054" s="320" t="s">
        <v>1464</v>
      </c>
      <c r="E1054" s="325">
        <v>40197</v>
      </c>
      <c r="F1054" s="326">
        <v>40179</v>
      </c>
      <c r="G1054" s="320">
        <v>1</v>
      </c>
      <c r="H1054" s="320">
        <v>863915</v>
      </c>
      <c r="I1054" s="323">
        <v>6.21</v>
      </c>
      <c r="J1054" s="323">
        <v>5.55</v>
      </c>
      <c r="K1054" s="323">
        <v>0.66</v>
      </c>
    </row>
    <row r="1055" spans="1:11" hidden="1" x14ac:dyDescent="0.2">
      <c r="A1055" s="320" t="s">
        <v>1461</v>
      </c>
      <c r="B1055" s="320" t="s">
        <v>2</v>
      </c>
      <c r="C1055" s="320" t="s">
        <v>1446</v>
      </c>
      <c r="D1055" s="320" t="s">
        <v>1464</v>
      </c>
      <c r="E1055" s="325">
        <v>40197</v>
      </c>
      <c r="F1055" s="326">
        <v>40179</v>
      </c>
      <c r="G1055" s="320">
        <v>1</v>
      </c>
      <c r="H1055" s="320">
        <v>863734</v>
      </c>
      <c r="I1055" s="323">
        <v>7.34</v>
      </c>
      <c r="J1055" s="323">
        <v>6.7</v>
      </c>
      <c r="K1055" s="323">
        <v>0.64</v>
      </c>
    </row>
    <row r="1056" spans="1:11" hidden="1" x14ac:dyDescent="0.2">
      <c r="A1056" s="320" t="s">
        <v>1461</v>
      </c>
      <c r="B1056" s="320" t="s">
        <v>2</v>
      </c>
      <c r="C1056" s="320" t="s">
        <v>1446</v>
      </c>
      <c r="D1056" s="320" t="s">
        <v>1464</v>
      </c>
      <c r="E1056" s="325">
        <v>40197</v>
      </c>
      <c r="F1056" s="326">
        <v>40179</v>
      </c>
      <c r="G1056" s="320">
        <v>1</v>
      </c>
      <c r="H1056" s="320">
        <v>863820</v>
      </c>
      <c r="I1056" s="323">
        <v>7.26</v>
      </c>
      <c r="J1056" s="323">
        <v>6.68</v>
      </c>
      <c r="K1056" s="323">
        <v>0.57999999999999996</v>
      </c>
    </row>
    <row r="1057" spans="1:11" hidden="1" x14ac:dyDescent="0.2">
      <c r="A1057" s="320" t="s">
        <v>1461</v>
      </c>
      <c r="B1057" s="320" t="s">
        <v>2</v>
      </c>
      <c r="C1057" s="320" t="s">
        <v>1446</v>
      </c>
      <c r="D1057" s="320" t="s">
        <v>1464</v>
      </c>
      <c r="E1057" s="325">
        <v>40197</v>
      </c>
      <c r="F1057" s="326">
        <v>40179</v>
      </c>
      <c r="G1057" s="320">
        <v>1</v>
      </c>
      <c r="H1057" s="320">
        <v>863876</v>
      </c>
      <c r="I1057" s="323">
        <v>7.2</v>
      </c>
      <c r="J1057" s="323">
        <v>6.66</v>
      </c>
      <c r="K1057" s="323">
        <v>0.54</v>
      </c>
    </row>
    <row r="1058" spans="1:11" hidden="1" x14ac:dyDescent="0.2">
      <c r="A1058" s="320" t="s">
        <v>1461</v>
      </c>
      <c r="B1058" s="320" t="s">
        <v>2</v>
      </c>
      <c r="C1058" s="320" t="s">
        <v>1446</v>
      </c>
      <c r="D1058" s="320" t="s">
        <v>1464</v>
      </c>
      <c r="E1058" s="325">
        <v>40197</v>
      </c>
      <c r="F1058" s="326">
        <v>40179</v>
      </c>
      <c r="G1058" s="320">
        <v>1</v>
      </c>
      <c r="H1058" s="320">
        <v>863909</v>
      </c>
      <c r="I1058" s="323">
        <v>6.81</v>
      </c>
      <c r="J1058" s="323">
        <v>6.66</v>
      </c>
      <c r="K1058" s="323">
        <v>0.15</v>
      </c>
    </row>
    <row r="1059" spans="1:11" x14ac:dyDescent="0.2">
      <c r="A1059" s="320" t="s">
        <v>1467</v>
      </c>
      <c r="B1059" s="320" t="s">
        <v>2</v>
      </c>
      <c r="C1059" s="320" t="s">
        <v>1446</v>
      </c>
      <c r="D1059" s="320" t="s">
        <v>1468</v>
      </c>
      <c r="E1059" s="325">
        <v>40192</v>
      </c>
      <c r="F1059" s="326">
        <v>40179</v>
      </c>
      <c r="G1059" s="320">
        <v>1</v>
      </c>
      <c r="H1059" s="320">
        <v>863073</v>
      </c>
      <c r="I1059" s="323">
        <v>15.26</v>
      </c>
      <c r="J1059" s="323">
        <v>12.4</v>
      </c>
      <c r="K1059" s="323">
        <v>2.86</v>
      </c>
    </row>
    <row r="1060" spans="1:11" x14ac:dyDescent="0.2">
      <c r="A1060" s="320" t="s">
        <v>1469</v>
      </c>
      <c r="B1060" s="320" t="s">
        <v>2</v>
      </c>
      <c r="C1060" s="320" t="s">
        <v>1446</v>
      </c>
      <c r="D1060" s="320" t="s">
        <v>1468</v>
      </c>
      <c r="E1060" s="325">
        <v>40193</v>
      </c>
      <c r="F1060" s="326">
        <v>40179</v>
      </c>
      <c r="G1060" s="320">
        <v>1</v>
      </c>
      <c r="H1060" s="320">
        <v>863107</v>
      </c>
      <c r="I1060" s="323">
        <v>5.94</v>
      </c>
      <c r="J1060" s="323">
        <v>5.7</v>
      </c>
      <c r="K1060" s="323">
        <v>0.24</v>
      </c>
    </row>
    <row r="1061" spans="1:11" hidden="1" x14ac:dyDescent="0.2">
      <c r="A1061" s="320" t="s">
        <v>1461</v>
      </c>
      <c r="B1061" s="320" t="s">
        <v>2</v>
      </c>
      <c r="C1061" s="320" t="s">
        <v>1446</v>
      </c>
      <c r="D1061" s="320" t="s">
        <v>1464</v>
      </c>
      <c r="E1061" s="325">
        <v>40198</v>
      </c>
      <c r="F1061" s="326">
        <v>40179</v>
      </c>
      <c r="G1061" s="320">
        <v>1</v>
      </c>
      <c r="H1061" s="320">
        <v>863970</v>
      </c>
      <c r="I1061" s="323">
        <v>7.23</v>
      </c>
      <c r="J1061" s="323">
        <v>6.75</v>
      </c>
      <c r="K1061" s="323">
        <v>0.48</v>
      </c>
    </row>
    <row r="1062" spans="1:11" hidden="1" x14ac:dyDescent="0.2">
      <c r="A1062" s="320" t="s">
        <v>1461</v>
      </c>
      <c r="B1062" s="320" t="s">
        <v>2</v>
      </c>
      <c r="C1062" s="320" t="s">
        <v>1446</v>
      </c>
      <c r="D1062" s="320" t="s">
        <v>1464</v>
      </c>
      <c r="E1062" s="325">
        <v>40198</v>
      </c>
      <c r="F1062" s="326">
        <v>40179</v>
      </c>
      <c r="G1062" s="320">
        <v>1</v>
      </c>
      <c r="H1062" s="320">
        <v>864099</v>
      </c>
      <c r="I1062" s="323">
        <v>7.21</v>
      </c>
      <c r="J1062" s="323">
        <v>6.73</v>
      </c>
      <c r="K1062" s="323">
        <v>0.48</v>
      </c>
    </row>
    <row r="1063" spans="1:11" x14ac:dyDescent="0.2">
      <c r="A1063" s="320" t="s">
        <v>1467</v>
      </c>
      <c r="B1063" s="320" t="s">
        <v>2</v>
      </c>
      <c r="C1063" s="320" t="s">
        <v>1446</v>
      </c>
      <c r="D1063" s="320" t="s">
        <v>1468</v>
      </c>
      <c r="E1063" s="325">
        <v>40193</v>
      </c>
      <c r="F1063" s="326">
        <v>40179</v>
      </c>
      <c r="G1063" s="320">
        <v>1</v>
      </c>
      <c r="H1063" s="320">
        <v>863221</v>
      </c>
      <c r="I1063" s="323">
        <v>16.03</v>
      </c>
      <c r="J1063" s="323">
        <v>12.34</v>
      </c>
      <c r="K1063" s="323">
        <v>3.69</v>
      </c>
    </row>
    <row r="1064" spans="1:11" x14ac:dyDescent="0.2">
      <c r="A1064" s="320" t="s">
        <v>1459</v>
      </c>
      <c r="B1064" s="320" t="s">
        <v>2</v>
      </c>
      <c r="C1064" s="320" t="s">
        <v>1446</v>
      </c>
      <c r="D1064" s="320" t="s">
        <v>1468</v>
      </c>
      <c r="E1064" s="325">
        <v>40197</v>
      </c>
      <c r="F1064" s="326">
        <v>40179</v>
      </c>
      <c r="G1064" s="320">
        <v>1</v>
      </c>
      <c r="H1064" s="320">
        <v>863901</v>
      </c>
      <c r="I1064" s="323">
        <v>15.44</v>
      </c>
      <c r="J1064" s="323">
        <v>12.18</v>
      </c>
      <c r="K1064" s="323">
        <v>3.26</v>
      </c>
    </row>
    <row r="1065" spans="1:11" x14ac:dyDescent="0.2">
      <c r="A1065" s="320" t="s">
        <v>1467</v>
      </c>
      <c r="B1065" s="320" t="s">
        <v>2</v>
      </c>
      <c r="C1065" s="320" t="s">
        <v>1446</v>
      </c>
      <c r="D1065" s="320" t="s">
        <v>1468</v>
      </c>
      <c r="E1065" s="325">
        <v>40197</v>
      </c>
      <c r="F1065" s="326">
        <v>40179</v>
      </c>
      <c r="G1065" s="320">
        <v>1</v>
      </c>
      <c r="H1065" s="320">
        <v>863773</v>
      </c>
      <c r="I1065" s="323">
        <v>18.190000000000001</v>
      </c>
      <c r="J1065" s="323">
        <v>12.45</v>
      </c>
      <c r="K1065" s="323">
        <v>5.74</v>
      </c>
    </row>
    <row r="1066" spans="1:11" x14ac:dyDescent="0.2">
      <c r="A1066" s="320" t="s">
        <v>1467</v>
      </c>
      <c r="B1066" s="320" t="s">
        <v>2</v>
      </c>
      <c r="C1066" s="320" t="s">
        <v>1446</v>
      </c>
      <c r="D1066" s="320" t="s">
        <v>1468</v>
      </c>
      <c r="E1066" s="325">
        <v>40197</v>
      </c>
      <c r="F1066" s="326">
        <v>40179</v>
      </c>
      <c r="G1066" s="320">
        <v>1</v>
      </c>
      <c r="H1066" s="320">
        <v>863900</v>
      </c>
      <c r="I1066" s="323">
        <v>16.91</v>
      </c>
      <c r="J1066" s="323">
        <v>12.38</v>
      </c>
      <c r="K1066" s="323">
        <v>4.53</v>
      </c>
    </row>
    <row r="1067" spans="1:11" hidden="1" x14ac:dyDescent="0.2">
      <c r="A1067" s="320" t="s">
        <v>1470</v>
      </c>
      <c r="B1067" s="320" t="s">
        <v>2</v>
      </c>
      <c r="C1067" s="320" t="s">
        <v>1446</v>
      </c>
      <c r="D1067" s="320" t="s">
        <v>1464</v>
      </c>
      <c r="E1067" s="325">
        <v>40199</v>
      </c>
      <c r="F1067" s="326">
        <v>40179</v>
      </c>
      <c r="G1067" s="320">
        <v>1</v>
      </c>
      <c r="H1067" s="320">
        <v>864185</v>
      </c>
      <c r="I1067" s="323">
        <v>8.02</v>
      </c>
      <c r="J1067" s="323">
        <v>7.32</v>
      </c>
      <c r="K1067" s="323">
        <v>0.7</v>
      </c>
    </row>
    <row r="1068" spans="1:11" hidden="1" x14ac:dyDescent="0.2">
      <c r="A1068" s="320" t="s">
        <v>1470</v>
      </c>
      <c r="B1068" s="320" t="s">
        <v>2</v>
      </c>
      <c r="C1068" s="320" t="s">
        <v>1446</v>
      </c>
      <c r="D1068" s="320" t="s">
        <v>1464</v>
      </c>
      <c r="E1068" s="325">
        <v>40199</v>
      </c>
      <c r="F1068" s="326">
        <v>40179</v>
      </c>
      <c r="G1068" s="320">
        <v>1</v>
      </c>
      <c r="H1068" s="320">
        <v>864272</v>
      </c>
      <c r="I1068" s="323">
        <v>7.96</v>
      </c>
      <c r="J1068" s="323">
        <v>7.29</v>
      </c>
      <c r="K1068" s="323">
        <v>0.67</v>
      </c>
    </row>
    <row r="1069" spans="1:11" hidden="1" x14ac:dyDescent="0.2">
      <c r="A1069" s="320" t="s">
        <v>1461</v>
      </c>
      <c r="B1069" s="320" t="s">
        <v>2</v>
      </c>
      <c r="C1069" s="320" t="s">
        <v>1446</v>
      </c>
      <c r="D1069" s="320" t="s">
        <v>1464</v>
      </c>
      <c r="E1069" s="325">
        <v>40199</v>
      </c>
      <c r="F1069" s="326">
        <v>40179</v>
      </c>
      <c r="G1069" s="320">
        <v>1</v>
      </c>
      <c r="H1069" s="320">
        <v>864206</v>
      </c>
      <c r="I1069" s="323">
        <v>7.65</v>
      </c>
      <c r="J1069" s="323">
        <v>6.72</v>
      </c>
      <c r="K1069" s="323">
        <v>0.93</v>
      </c>
    </row>
    <row r="1070" spans="1:11" hidden="1" x14ac:dyDescent="0.2">
      <c r="A1070" s="320" t="s">
        <v>1461</v>
      </c>
      <c r="B1070" s="320" t="s">
        <v>2</v>
      </c>
      <c r="C1070" s="320" t="s">
        <v>1446</v>
      </c>
      <c r="D1070" s="320" t="s">
        <v>1464</v>
      </c>
      <c r="E1070" s="325">
        <v>40199</v>
      </c>
      <c r="F1070" s="326">
        <v>40179</v>
      </c>
      <c r="G1070" s="320">
        <v>1</v>
      </c>
      <c r="H1070" s="320">
        <v>864267</v>
      </c>
      <c r="I1070" s="323">
        <v>7.17</v>
      </c>
      <c r="J1070" s="323">
        <v>6.7</v>
      </c>
      <c r="K1070" s="323">
        <v>0.47</v>
      </c>
    </row>
    <row r="1071" spans="1:11" x14ac:dyDescent="0.2">
      <c r="A1071" s="320" t="s">
        <v>1456</v>
      </c>
      <c r="B1071" s="320" t="s">
        <v>2</v>
      </c>
      <c r="C1071" s="320" t="s">
        <v>1446</v>
      </c>
      <c r="D1071" s="320" t="s">
        <v>1468</v>
      </c>
      <c r="E1071" s="325">
        <v>40197</v>
      </c>
      <c r="F1071" s="326">
        <v>40179</v>
      </c>
      <c r="G1071" s="320">
        <v>1</v>
      </c>
      <c r="H1071" s="320">
        <v>863775</v>
      </c>
      <c r="I1071" s="323">
        <v>16.579999999999998</v>
      </c>
      <c r="J1071" s="323">
        <v>10.98</v>
      </c>
      <c r="K1071" s="323">
        <v>5.6</v>
      </c>
    </row>
    <row r="1072" spans="1:11" hidden="1" x14ac:dyDescent="0.2">
      <c r="A1072" s="320" t="s">
        <v>1461</v>
      </c>
      <c r="B1072" s="320" t="s">
        <v>2</v>
      </c>
      <c r="C1072" s="320" t="s">
        <v>1446</v>
      </c>
      <c r="D1072" s="320" t="s">
        <v>1464</v>
      </c>
      <c r="E1072" s="325">
        <v>40200</v>
      </c>
      <c r="F1072" s="326">
        <v>40179</v>
      </c>
      <c r="G1072" s="320">
        <v>1</v>
      </c>
      <c r="H1072" s="320">
        <v>864425</v>
      </c>
      <c r="I1072" s="323">
        <v>7.14</v>
      </c>
      <c r="J1072" s="323">
        <v>6.68</v>
      </c>
      <c r="K1072" s="323">
        <v>0.46</v>
      </c>
    </row>
    <row r="1073" spans="1:11" x14ac:dyDescent="0.2">
      <c r="A1073" s="320" t="s">
        <v>1456</v>
      </c>
      <c r="B1073" s="320" t="s">
        <v>2</v>
      </c>
      <c r="C1073" s="320" t="s">
        <v>1446</v>
      </c>
      <c r="D1073" s="320" t="s">
        <v>1468</v>
      </c>
      <c r="E1073" s="325">
        <v>40197</v>
      </c>
      <c r="F1073" s="326">
        <v>40179</v>
      </c>
      <c r="G1073" s="320">
        <v>1</v>
      </c>
      <c r="H1073" s="320">
        <v>863902</v>
      </c>
      <c r="I1073" s="323">
        <v>15.05</v>
      </c>
      <c r="J1073" s="323">
        <v>10.97</v>
      </c>
      <c r="K1073" s="323">
        <v>4.08</v>
      </c>
    </row>
    <row r="1074" spans="1:11" x14ac:dyDescent="0.2">
      <c r="A1074" s="320" t="s">
        <v>1467</v>
      </c>
      <c r="B1074" s="320" t="s">
        <v>2</v>
      </c>
      <c r="C1074" s="320" t="s">
        <v>1446</v>
      </c>
      <c r="D1074" s="320" t="s">
        <v>1468</v>
      </c>
      <c r="E1074" s="325">
        <v>40198</v>
      </c>
      <c r="F1074" s="326">
        <v>40179</v>
      </c>
      <c r="G1074" s="320">
        <v>1</v>
      </c>
      <c r="H1074" s="320">
        <v>863975</v>
      </c>
      <c r="I1074" s="323">
        <v>18.239999999999998</v>
      </c>
      <c r="J1074" s="323">
        <v>12.41</v>
      </c>
      <c r="K1074" s="323">
        <v>5.83</v>
      </c>
    </row>
    <row r="1075" spans="1:11" x14ac:dyDescent="0.2">
      <c r="A1075" s="320" t="s">
        <v>1467</v>
      </c>
      <c r="B1075" s="320" t="s">
        <v>2</v>
      </c>
      <c r="C1075" s="320" t="s">
        <v>1446</v>
      </c>
      <c r="D1075" s="320" t="s">
        <v>1468</v>
      </c>
      <c r="E1075" s="325">
        <v>40198</v>
      </c>
      <c r="F1075" s="326">
        <v>40179</v>
      </c>
      <c r="G1075" s="320">
        <v>1</v>
      </c>
      <c r="H1075" s="320">
        <v>864107</v>
      </c>
      <c r="I1075" s="323">
        <v>17.420000000000002</v>
      </c>
      <c r="J1075" s="323">
        <v>12.36</v>
      </c>
      <c r="K1075" s="323">
        <v>5.0599999999999996</v>
      </c>
    </row>
    <row r="1076" spans="1:11" x14ac:dyDescent="0.2">
      <c r="A1076" s="320" t="s">
        <v>1459</v>
      </c>
      <c r="B1076" s="320" t="s">
        <v>2</v>
      </c>
      <c r="C1076" s="320" t="s">
        <v>1446</v>
      </c>
      <c r="D1076" s="320" t="s">
        <v>1468</v>
      </c>
      <c r="E1076" s="325">
        <v>40199</v>
      </c>
      <c r="F1076" s="326">
        <v>40179</v>
      </c>
      <c r="G1076" s="320">
        <v>1</v>
      </c>
      <c r="H1076" s="320">
        <v>864196</v>
      </c>
      <c r="I1076" s="323">
        <v>17.559999999999999</v>
      </c>
      <c r="J1076" s="323">
        <v>12.15</v>
      </c>
      <c r="K1076" s="323">
        <v>5.41</v>
      </c>
    </row>
    <row r="1077" spans="1:11" x14ac:dyDescent="0.2">
      <c r="A1077" s="320" t="s">
        <v>1459</v>
      </c>
      <c r="B1077" s="320" t="s">
        <v>2</v>
      </c>
      <c r="C1077" s="320" t="s">
        <v>1446</v>
      </c>
      <c r="D1077" s="320" t="s">
        <v>1468</v>
      </c>
      <c r="E1077" s="325">
        <v>40199</v>
      </c>
      <c r="F1077" s="326">
        <v>40179</v>
      </c>
      <c r="G1077" s="320">
        <v>1</v>
      </c>
      <c r="H1077" s="320">
        <v>864261</v>
      </c>
      <c r="I1077" s="323">
        <v>13.76</v>
      </c>
      <c r="J1077" s="323">
        <v>12.09</v>
      </c>
      <c r="K1077" s="323">
        <v>1.67</v>
      </c>
    </row>
    <row r="1078" spans="1:11" x14ac:dyDescent="0.2">
      <c r="A1078" s="320" t="s">
        <v>1467</v>
      </c>
      <c r="B1078" s="320" t="s">
        <v>2</v>
      </c>
      <c r="C1078" s="320" t="s">
        <v>1446</v>
      </c>
      <c r="D1078" s="320" t="s">
        <v>1468</v>
      </c>
      <c r="E1078" s="325">
        <v>40199</v>
      </c>
      <c r="F1078" s="326">
        <v>40179</v>
      </c>
      <c r="G1078" s="320">
        <v>1</v>
      </c>
      <c r="H1078" s="320">
        <v>864180</v>
      </c>
      <c r="I1078" s="323">
        <v>17.5</v>
      </c>
      <c r="J1078" s="323">
        <v>12.44</v>
      </c>
      <c r="K1078" s="323">
        <v>5.0599999999999996</v>
      </c>
    </row>
    <row r="1079" spans="1:11" hidden="1" x14ac:dyDescent="0.2">
      <c r="A1079" s="320" t="s">
        <v>1461</v>
      </c>
      <c r="B1079" s="320" t="s">
        <v>2</v>
      </c>
      <c r="C1079" s="320" t="s">
        <v>1446</v>
      </c>
      <c r="D1079" s="320" t="s">
        <v>1464</v>
      </c>
      <c r="E1079" s="325">
        <v>40203</v>
      </c>
      <c r="F1079" s="326">
        <v>40179</v>
      </c>
      <c r="G1079" s="320">
        <v>1</v>
      </c>
      <c r="H1079" s="320">
        <v>864736</v>
      </c>
      <c r="I1079" s="323">
        <v>7.47</v>
      </c>
      <c r="J1079" s="323">
        <v>6.76</v>
      </c>
      <c r="K1079" s="323">
        <v>0.71</v>
      </c>
    </row>
    <row r="1080" spans="1:11" hidden="1" x14ac:dyDescent="0.2">
      <c r="A1080" s="320" t="s">
        <v>1461</v>
      </c>
      <c r="B1080" s="320" t="s">
        <v>2</v>
      </c>
      <c r="C1080" s="320" t="s">
        <v>1446</v>
      </c>
      <c r="D1080" s="320" t="s">
        <v>1464</v>
      </c>
      <c r="E1080" s="325">
        <v>40203</v>
      </c>
      <c r="F1080" s="326">
        <v>40179</v>
      </c>
      <c r="G1080" s="320">
        <v>1</v>
      </c>
      <c r="H1080" s="320">
        <v>864829</v>
      </c>
      <c r="I1080" s="323">
        <v>7.36</v>
      </c>
      <c r="J1080" s="323">
        <v>6.74</v>
      </c>
      <c r="K1080" s="323">
        <v>0.62</v>
      </c>
    </row>
    <row r="1081" spans="1:11" x14ac:dyDescent="0.2">
      <c r="A1081" s="320" t="s">
        <v>1467</v>
      </c>
      <c r="B1081" s="320" t="s">
        <v>2</v>
      </c>
      <c r="C1081" s="320" t="s">
        <v>1446</v>
      </c>
      <c r="D1081" s="320" t="s">
        <v>1468</v>
      </c>
      <c r="E1081" s="325">
        <v>40199</v>
      </c>
      <c r="F1081" s="326">
        <v>40179</v>
      </c>
      <c r="G1081" s="320">
        <v>1</v>
      </c>
      <c r="H1081" s="320">
        <v>864255</v>
      </c>
      <c r="I1081" s="323">
        <v>15.36</v>
      </c>
      <c r="J1081" s="323">
        <v>12.41</v>
      </c>
      <c r="K1081" s="323">
        <v>2.95</v>
      </c>
    </row>
    <row r="1082" spans="1:11" x14ac:dyDescent="0.2">
      <c r="A1082" s="320" t="s">
        <v>1467</v>
      </c>
      <c r="B1082" s="320" t="s">
        <v>2</v>
      </c>
      <c r="C1082" s="320" t="s">
        <v>1446</v>
      </c>
      <c r="D1082" s="320" t="s">
        <v>1468</v>
      </c>
      <c r="E1082" s="325">
        <v>40200</v>
      </c>
      <c r="F1082" s="326">
        <v>40179</v>
      </c>
      <c r="G1082" s="320">
        <v>1</v>
      </c>
      <c r="H1082" s="320">
        <v>864441</v>
      </c>
      <c r="I1082" s="323">
        <v>16</v>
      </c>
      <c r="J1082" s="323">
        <v>12.33</v>
      </c>
      <c r="K1082" s="323">
        <v>3.67</v>
      </c>
    </row>
    <row r="1083" spans="1:11" x14ac:dyDescent="0.2">
      <c r="A1083" s="320" t="s">
        <v>1469</v>
      </c>
      <c r="B1083" s="320" t="s">
        <v>2</v>
      </c>
      <c r="C1083" s="320" t="s">
        <v>1446</v>
      </c>
      <c r="D1083" s="320" t="s">
        <v>1468</v>
      </c>
      <c r="E1083" s="325">
        <v>40203</v>
      </c>
      <c r="F1083" s="326">
        <v>40179</v>
      </c>
      <c r="G1083" s="320">
        <v>1</v>
      </c>
      <c r="H1083" s="320">
        <v>864741</v>
      </c>
      <c r="I1083" s="323">
        <v>6.39</v>
      </c>
      <c r="J1083" s="323">
        <v>5.73</v>
      </c>
      <c r="K1083" s="323">
        <v>0.66</v>
      </c>
    </row>
    <row r="1084" spans="1:11" x14ac:dyDescent="0.2">
      <c r="A1084" s="320" t="s">
        <v>1469</v>
      </c>
      <c r="B1084" s="320" t="s">
        <v>2</v>
      </c>
      <c r="C1084" s="320" t="s">
        <v>1446</v>
      </c>
      <c r="D1084" s="320" t="s">
        <v>1468</v>
      </c>
      <c r="E1084" s="325">
        <v>40203</v>
      </c>
      <c r="F1084" s="326">
        <v>40179</v>
      </c>
      <c r="G1084" s="320">
        <v>1</v>
      </c>
      <c r="H1084" s="320">
        <v>864800</v>
      </c>
      <c r="I1084" s="323">
        <v>6.24</v>
      </c>
      <c r="J1084" s="323">
        <v>5.72</v>
      </c>
      <c r="K1084" s="323">
        <v>0.52</v>
      </c>
    </row>
    <row r="1085" spans="1:11" x14ac:dyDescent="0.2">
      <c r="A1085" s="320" t="s">
        <v>1469</v>
      </c>
      <c r="B1085" s="320" t="s">
        <v>2</v>
      </c>
      <c r="C1085" s="320" t="s">
        <v>1446</v>
      </c>
      <c r="D1085" s="320" t="s">
        <v>1468</v>
      </c>
      <c r="E1085" s="325">
        <v>40203</v>
      </c>
      <c r="F1085" s="326">
        <v>40179</v>
      </c>
      <c r="G1085" s="320">
        <v>1</v>
      </c>
      <c r="H1085" s="320">
        <v>864827</v>
      </c>
      <c r="I1085" s="323">
        <v>6.22</v>
      </c>
      <c r="J1085" s="323">
        <v>5.71</v>
      </c>
      <c r="K1085" s="323">
        <v>0.51</v>
      </c>
    </row>
    <row r="1086" spans="1:11" x14ac:dyDescent="0.2">
      <c r="A1086" s="320" t="s">
        <v>1469</v>
      </c>
      <c r="B1086" s="320" t="s">
        <v>2</v>
      </c>
      <c r="C1086" s="320" t="s">
        <v>1446</v>
      </c>
      <c r="D1086" s="320" t="s">
        <v>1468</v>
      </c>
      <c r="E1086" s="325">
        <v>40203</v>
      </c>
      <c r="F1086" s="326">
        <v>40179</v>
      </c>
      <c r="G1086" s="320">
        <v>1</v>
      </c>
      <c r="H1086" s="320">
        <v>864862</v>
      </c>
      <c r="I1086" s="323">
        <v>6.19</v>
      </c>
      <c r="J1086" s="323">
        <v>5.7</v>
      </c>
      <c r="K1086" s="323">
        <v>0.49</v>
      </c>
    </row>
    <row r="1087" spans="1:11" hidden="1" x14ac:dyDescent="0.2">
      <c r="A1087" s="320" t="s">
        <v>1461</v>
      </c>
      <c r="B1087" s="320" t="s">
        <v>2</v>
      </c>
      <c r="C1087" s="320" t="s">
        <v>1446</v>
      </c>
      <c r="D1087" s="320" t="s">
        <v>1464</v>
      </c>
      <c r="E1087" s="325">
        <v>40204</v>
      </c>
      <c r="F1087" s="326">
        <v>40179</v>
      </c>
      <c r="G1087" s="320">
        <v>1</v>
      </c>
      <c r="H1087" s="320">
        <v>864897</v>
      </c>
      <c r="I1087" s="323">
        <v>7.25</v>
      </c>
      <c r="J1087" s="323">
        <v>6.72</v>
      </c>
      <c r="K1087" s="323">
        <v>0.53</v>
      </c>
    </row>
    <row r="1088" spans="1:11" hidden="1" x14ac:dyDescent="0.2">
      <c r="A1088" s="320" t="s">
        <v>1461</v>
      </c>
      <c r="B1088" s="320" t="s">
        <v>2</v>
      </c>
      <c r="C1088" s="320" t="s">
        <v>1446</v>
      </c>
      <c r="D1088" s="320" t="s">
        <v>1464</v>
      </c>
      <c r="E1088" s="325">
        <v>40204</v>
      </c>
      <c r="F1088" s="326">
        <v>40179</v>
      </c>
      <c r="G1088" s="320">
        <v>1</v>
      </c>
      <c r="H1088" s="320">
        <v>864996</v>
      </c>
      <c r="I1088" s="323">
        <v>7.3</v>
      </c>
      <c r="J1088" s="323">
        <v>6.71</v>
      </c>
      <c r="K1088" s="323">
        <v>0.59</v>
      </c>
    </row>
    <row r="1089" spans="1:11" x14ac:dyDescent="0.2">
      <c r="A1089" s="320" t="s">
        <v>1467</v>
      </c>
      <c r="B1089" s="320" t="s">
        <v>2</v>
      </c>
      <c r="C1089" s="320" t="s">
        <v>1446</v>
      </c>
      <c r="D1089" s="320" t="s">
        <v>1468</v>
      </c>
      <c r="E1089" s="325">
        <v>40203</v>
      </c>
      <c r="F1089" s="326">
        <v>40179</v>
      </c>
      <c r="G1089" s="320">
        <v>1</v>
      </c>
      <c r="H1089" s="320">
        <v>864745</v>
      </c>
      <c r="I1089" s="323">
        <v>17.14</v>
      </c>
      <c r="J1089" s="323">
        <v>12.48</v>
      </c>
      <c r="K1089" s="323">
        <v>4.66</v>
      </c>
    </row>
    <row r="1090" spans="1:11" x14ac:dyDescent="0.2">
      <c r="A1090" s="320" t="s">
        <v>1467</v>
      </c>
      <c r="B1090" s="320" t="s">
        <v>2</v>
      </c>
      <c r="C1090" s="320" t="s">
        <v>1446</v>
      </c>
      <c r="D1090" s="320" t="s">
        <v>1468</v>
      </c>
      <c r="E1090" s="325">
        <v>40203</v>
      </c>
      <c r="F1090" s="326">
        <v>40179</v>
      </c>
      <c r="G1090" s="320">
        <v>1</v>
      </c>
      <c r="H1090" s="320">
        <v>864848</v>
      </c>
      <c r="I1090" s="323">
        <v>16.940000000000001</v>
      </c>
      <c r="J1090" s="323">
        <v>12.42</v>
      </c>
      <c r="K1090" s="323">
        <v>4.5199999999999996</v>
      </c>
    </row>
    <row r="1091" spans="1:11" x14ac:dyDescent="0.2">
      <c r="A1091" s="320" t="s">
        <v>1459</v>
      </c>
      <c r="B1091" s="320" t="s">
        <v>2</v>
      </c>
      <c r="C1091" s="320" t="s">
        <v>1446</v>
      </c>
      <c r="D1091" s="320" t="s">
        <v>1468</v>
      </c>
      <c r="E1091" s="325">
        <v>40204</v>
      </c>
      <c r="F1091" s="326">
        <v>40179</v>
      </c>
      <c r="G1091" s="320">
        <v>1</v>
      </c>
      <c r="H1091" s="320">
        <v>865000</v>
      </c>
      <c r="I1091" s="323">
        <v>14.19</v>
      </c>
      <c r="J1091" s="323">
        <v>12.09</v>
      </c>
      <c r="K1091" s="323">
        <v>2.1</v>
      </c>
    </row>
    <row r="1092" spans="1:11" x14ac:dyDescent="0.2">
      <c r="A1092" s="320" t="s">
        <v>1469</v>
      </c>
      <c r="B1092" s="320" t="s">
        <v>2</v>
      </c>
      <c r="C1092" s="320" t="s">
        <v>1446</v>
      </c>
      <c r="D1092" s="320" t="s">
        <v>1468</v>
      </c>
      <c r="E1092" s="325">
        <v>40204</v>
      </c>
      <c r="F1092" s="326">
        <v>40179</v>
      </c>
      <c r="G1092" s="320">
        <v>1</v>
      </c>
      <c r="H1092" s="320">
        <v>864895</v>
      </c>
      <c r="I1092" s="323">
        <v>6.22</v>
      </c>
      <c r="J1092" s="323">
        <v>5.69</v>
      </c>
      <c r="K1092" s="323">
        <v>0.53</v>
      </c>
    </row>
    <row r="1093" spans="1:11" hidden="1" x14ac:dyDescent="0.2">
      <c r="A1093" s="320" t="s">
        <v>1461</v>
      </c>
      <c r="B1093" s="320" t="s">
        <v>2</v>
      </c>
      <c r="C1093" s="320" t="s">
        <v>1446</v>
      </c>
      <c r="D1093" s="320" t="s">
        <v>1464</v>
      </c>
      <c r="E1093" s="325">
        <v>40205</v>
      </c>
      <c r="F1093" s="326">
        <v>40179</v>
      </c>
      <c r="G1093" s="320">
        <v>1</v>
      </c>
      <c r="H1093" s="320">
        <v>865046</v>
      </c>
      <c r="I1093" s="323">
        <v>7.2</v>
      </c>
      <c r="J1093" s="323">
        <v>6.69</v>
      </c>
      <c r="K1093" s="323">
        <v>0.51</v>
      </c>
    </row>
    <row r="1094" spans="1:11" hidden="1" x14ac:dyDescent="0.2">
      <c r="A1094" s="320" t="s">
        <v>1461</v>
      </c>
      <c r="B1094" s="320" t="s">
        <v>2</v>
      </c>
      <c r="C1094" s="320" t="s">
        <v>1446</v>
      </c>
      <c r="D1094" s="320" t="s">
        <v>1464</v>
      </c>
      <c r="E1094" s="325">
        <v>40205</v>
      </c>
      <c r="F1094" s="326">
        <v>40179</v>
      </c>
      <c r="G1094" s="320">
        <v>1</v>
      </c>
      <c r="H1094" s="320">
        <v>865150</v>
      </c>
      <c r="I1094" s="323">
        <v>7.1</v>
      </c>
      <c r="J1094" s="323">
        <v>6.65</v>
      </c>
      <c r="K1094" s="323">
        <v>0.45</v>
      </c>
    </row>
    <row r="1095" spans="1:11" x14ac:dyDescent="0.2">
      <c r="A1095" s="320" t="s">
        <v>1469</v>
      </c>
      <c r="B1095" s="320" t="s">
        <v>2</v>
      </c>
      <c r="C1095" s="320" t="s">
        <v>1446</v>
      </c>
      <c r="D1095" s="320" t="s">
        <v>1468</v>
      </c>
      <c r="E1095" s="325">
        <v>40204</v>
      </c>
      <c r="F1095" s="326">
        <v>40179</v>
      </c>
      <c r="G1095" s="320">
        <v>1</v>
      </c>
      <c r="H1095" s="320">
        <v>864964</v>
      </c>
      <c r="I1095" s="323">
        <v>6.17</v>
      </c>
      <c r="J1095" s="323">
        <v>5.67</v>
      </c>
      <c r="K1095" s="323">
        <v>0.5</v>
      </c>
    </row>
    <row r="1096" spans="1:11" x14ac:dyDescent="0.2">
      <c r="A1096" s="320" t="s">
        <v>1469</v>
      </c>
      <c r="B1096" s="320" t="s">
        <v>2</v>
      </c>
      <c r="C1096" s="320" t="s">
        <v>1446</v>
      </c>
      <c r="D1096" s="320" t="s">
        <v>1468</v>
      </c>
      <c r="E1096" s="325">
        <v>40204</v>
      </c>
      <c r="F1096" s="326">
        <v>40179</v>
      </c>
      <c r="G1096" s="320">
        <v>1</v>
      </c>
      <c r="H1096" s="320">
        <v>865019</v>
      </c>
      <c r="I1096" s="323">
        <v>6.08</v>
      </c>
      <c r="J1096" s="323">
        <v>5.67</v>
      </c>
      <c r="K1096" s="323">
        <v>0.41</v>
      </c>
    </row>
    <row r="1097" spans="1:11" x14ac:dyDescent="0.2">
      <c r="A1097" s="320" t="s">
        <v>1467</v>
      </c>
      <c r="B1097" s="320" t="s">
        <v>2</v>
      </c>
      <c r="C1097" s="320" t="s">
        <v>1446</v>
      </c>
      <c r="D1097" s="320" t="s">
        <v>1468</v>
      </c>
      <c r="E1097" s="325">
        <v>40204</v>
      </c>
      <c r="F1097" s="326">
        <v>40179</v>
      </c>
      <c r="G1097" s="320">
        <v>1</v>
      </c>
      <c r="H1097" s="320">
        <v>864910</v>
      </c>
      <c r="I1097" s="323">
        <v>18.21</v>
      </c>
      <c r="J1097" s="323">
        <v>12.39</v>
      </c>
      <c r="K1097" s="323">
        <v>5.82</v>
      </c>
    </row>
    <row r="1098" spans="1:11" x14ac:dyDescent="0.2">
      <c r="A1098" s="320" t="s">
        <v>1467</v>
      </c>
      <c r="B1098" s="320" t="s">
        <v>2</v>
      </c>
      <c r="C1098" s="320" t="s">
        <v>1446</v>
      </c>
      <c r="D1098" s="320" t="s">
        <v>1468</v>
      </c>
      <c r="E1098" s="325">
        <v>40204</v>
      </c>
      <c r="F1098" s="326">
        <v>40179</v>
      </c>
      <c r="G1098" s="320">
        <v>1</v>
      </c>
      <c r="H1098" s="320">
        <v>864998</v>
      </c>
      <c r="I1098" s="323">
        <v>15.81</v>
      </c>
      <c r="J1098" s="323">
        <v>12.35</v>
      </c>
      <c r="K1098" s="323">
        <v>3.46</v>
      </c>
    </row>
    <row r="1099" spans="1:11" x14ac:dyDescent="0.2">
      <c r="A1099" s="320" t="s">
        <v>1469</v>
      </c>
      <c r="B1099" s="320" t="s">
        <v>2</v>
      </c>
      <c r="C1099" s="320" t="s">
        <v>1446</v>
      </c>
      <c r="D1099" s="320" t="s">
        <v>1468</v>
      </c>
      <c r="E1099" s="325">
        <v>40205</v>
      </c>
      <c r="F1099" s="326">
        <v>40179</v>
      </c>
      <c r="G1099" s="320">
        <v>1</v>
      </c>
      <c r="H1099" s="320">
        <v>865057</v>
      </c>
      <c r="I1099" s="323">
        <v>6.36</v>
      </c>
      <c r="J1099" s="323">
        <v>5.72</v>
      </c>
      <c r="K1099" s="323">
        <v>0.64</v>
      </c>
    </row>
    <row r="1100" spans="1:11" x14ac:dyDescent="0.2">
      <c r="A1100" s="320" t="s">
        <v>1469</v>
      </c>
      <c r="B1100" s="320" t="s">
        <v>2</v>
      </c>
      <c r="C1100" s="320" t="s">
        <v>1446</v>
      </c>
      <c r="D1100" s="320" t="s">
        <v>1468</v>
      </c>
      <c r="E1100" s="325">
        <v>40205</v>
      </c>
      <c r="F1100" s="326">
        <v>40179</v>
      </c>
      <c r="G1100" s="320">
        <v>1</v>
      </c>
      <c r="H1100" s="320">
        <v>865178</v>
      </c>
      <c r="I1100" s="323">
        <v>6.22</v>
      </c>
      <c r="J1100" s="323">
        <v>5.71</v>
      </c>
      <c r="K1100" s="323">
        <v>0.51</v>
      </c>
    </row>
    <row r="1101" spans="1:11" x14ac:dyDescent="0.2">
      <c r="A1101" s="320" t="s">
        <v>1467</v>
      </c>
      <c r="B1101" s="320" t="s">
        <v>2</v>
      </c>
      <c r="C1101" s="320" t="s">
        <v>1446</v>
      </c>
      <c r="D1101" s="320" t="s">
        <v>1468</v>
      </c>
      <c r="E1101" s="325">
        <v>40205</v>
      </c>
      <c r="F1101" s="326">
        <v>40179</v>
      </c>
      <c r="G1101" s="320">
        <v>1</v>
      </c>
      <c r="H1101" s="320">
        <v>865062</v>
      </c>
      <c r="I1101" s="323">
        <v>17.670000000000002</v>
      </c>
      <c r="J1101" s="323">
        <v>12.48</v>
      </c>
      <c r="K1101" s="323">
        <v>5.19</v>
      </c>
    </row>
    <row r="1102" spans="1:11" hidden="1" x14ac:dyDescent="0.2">
      <c r="A1102" s="320" t="s">
        <v>1461</v>
      </c>
      <c r="B1102" s="320" t="s">
        <v>2</v>
      </c>
      <c r="C1102" s="320" t="s">
        <v>1446</v>
      </c>
      <c r="D1102" s="320" t="s">
        <v>1464</v>
      </c>
      <c r="E1102" s="325">
        <v>40206</v>
      </c>
      <c r="F1102" s="326">
        <v>40179</v>
      </c>
      <c r="G1102" s="320">
        <v>1</v>
      </c>
      <c r="H1102" s="320">
        <v>865248</v>
      </c>
      <c r="I1102" s="323">
        <v>7.7</v>
      </c>
      <c r="J1102" s="323">
        <v>6.84</v>
      </c>
      <c r="K1102" s="323">
        <v>0.86</v>
      </c>
    </row>
    <row r="1103" spans="1:11" hidden="1" x14ac:dyDescent="0.2">
      <c r="A1103" s="320" t="s">
        <v>1461</v>
      </c>
      <c r="B1103" s="320" t="s">
        <v>2</v>
      </c>
      <c r="C1103" s="320" t="s">
        <v>1446</v>
      </c>
      <c r="D1103" s="320" t="s">
        <v>1464</v>
      </c>
      <c r="E1103" s="325">
        <v>40206</v>
      </c>
      <c r="F1103" s="326">
        <v>40179</v>
      </c>
      <c r="G1103" s="320">
        <v>1</v>
      </c>
      <c r="H1103" s="320">
        <v>865409</v>
      </c>
      <c r="I1103" s="323">
        <v>7.5</v>
      </c>
      <c r="J1103" s="323">
        <v>6.72</v>
      </c>
      <c r="K1103" s="323">
        <v>0.78</v>
      </c>
    </row>
    <row r="1104" spans="1:11" x14ac:dyDescent="0.2">
      <c r="A1104" s="320" t="s">
        <v>1467</v>
      </c>
      <c r="B1104" s="320" t="s">
        <v>2</v>
      </c>
      <c r="C1104" s="320" t="s">
        <v>1446</v>
      </c>
      <c r="D1104" s="320" t="s">
        <v>1468</v>
      </c>
      <c r="E1104" s="325">
        <v>40205</v>
      </c>
      <c r="F1104" s="326">
        <v>40179</v>
      </c>
      <c r="G1104" s="320">
        <v>1</v>
      </c>
      <c r="H1104" s="320">
        <v>865165</v>
      </c>
      <c r="I1104" s="323">
        <v>17.13</v>
      </c>
      <c r="J1104" s="323">
        <v>12.42</v>
      </c>
      <c r="K1104" s="323">
        <v>4.71</v>
      </c>
    </row>
    <row r="1105" spans="1:11" x14ac:dyDescent="0.2">
      <c r="A1105" s="320" t="s">
        <v>1459</v>
      </c>
      <c r="B1105" s="320" t="s">
        <v>2</v>
      </c>
      <c r="C1105" s="320" t="s">
        <v>1446</v>
      </c>
      <c r="D1105" s="320" t="s">
        <v>1468</v>
      </c>
      <c r="E1105" s="325">
        <v>40206</v>
      </c>
      <c r="F1105" s="326">
        <v>40179</v>
      </c>
      <c r="G1105" s="320">
        <v>1</v>
      </c>
      <c r="H1105" s="320">
        <v>865263</v>
      </c>
      <c r="I1105" s="323">
        <v>17.670000000000002</v>
      </c>
      <c r="J1105" s="323">
        <v>12.2</v>
      </c>
      <c r="K1105" s="323">
        <v>5.47</v>
      </c>
    </row>
    <row r="1106" spans="1:11" hidden="1" x14ac:dyDescent="0.2">
      <c r="A1106" s="320"/>
      <c r="B1106" s="320" t="s">
        <v>2</v>
      </c>
      <c r="C1106" s="320" t="s">
        <v>1446</v>
      </c>
      <c r="D1106" s="320" t="s">
        <v>1466</v>
      </c>
      <c r="E1106" s="325">
        <v>40207</v>
      </c>
      <c r="F1106" s="326">
        <v>40179</v>
      </c>
      <c r="G1106" s="320">
        <v>1</v>
      </c>
      <c r="H1106" s="320">
        <v>865492</v>
      </c>
      <c r="I1106" s="323">
        <v>3.37</v>
      </c>
      <c r="J1106" s="323">
        <v>3.35</v>
      </c>
      <c r="K1106" s="323">
        <v>0.02</v>
      </c>
    </row>
    <row r="1107" spans="1:11" hidden="1" x14ac:dyDescent="0.2">
      <c r="A1107" s="320" t="s">
        <v>1458</v>
      </c>
      <c r="B1107" s="320" t="s">
        <v>2</v>
      </c>
      <c r="C1107" s="320" t="s">
        <v>1446</v>
      </c>
      <c r="D1107" s="320" t="s">
        <v>1464</v>
      </c>
      <c r="E1107" s="325">
        <v>40207</v>
      </c>
      <c r="F1107" s="326">
        <v>40179</v>
      </c>
      <c r="G1107" s="320">
        <v>1</v>
      </c>
      <c r="H1107" s="320">
        <v>865602</v>
      </c>
      <c r="I1107" s="323">
        <v>7.33</v>
      </c>
      <c r="J1107" s="323">
        <v>6.66</v>
      </c>
      <c r="K1107" s="323">
        <v>0.67</v>
      </c>
    </row>
    <row r="1108" spans="1:11" hidden="1" x14ac:dyDescent="0.2">
      <c r="A1108" s="320" t="s">
        <v>1461</v>
      </c>
      <c r="B1108" s="320" t="s">
        <v>2</v>
      </c>
      <c r="C1108" s="320" t="s">
        <v>1446</v>
      </c>
      <c r="D1108" s="320" t="s">
        <v>1464</v>
      </c>
      <c r="E1108" s="325">
        <v>40207</v>
      </c>
      <c r="F1108" s="326">
        <v>40179</v>
      </c>
      <c r="G1108" s="320">
        <v>1</v>
      </c>
      <c r="H1108" s="320">
        <v>865529</v>
      </c>
      <c r="I1108" s="323">
        <v>6.81</v>
      </c>
      <c r="J1108" s="323">
        <v>6.16</v>
      </c>
      <c r="K1108" s="323">
        <v>0.65</v>
      </c>
    </row>
    <row r="1109" spans="1:11" x14ac:dyDescent="0.2">
      <c r="A1109" s="320" t="s">
        <v>1459</v>
      </c>
      <c r="B1109" s="320" t="s">
        <v>2</v>
      </c>
      <c r="C1109" s="320" t="s">
        <v>1446</v>
      </c>
      <c r="D1109" s="320" t="s">
        <v>1468</v>
      </c>
      <c r="E1109" s="325">
        <v>40206</v>
      </c>
      <c r="F1109" s="326">
        <v>40179</v>
      </c>
      <c r="G1109" s="320">
        <v>1</v>
      </c>
      <c r="H1109" s="320">
        <v>865441</v>
      </c>
      <c r="I1109" s="323">
        <v>13.86</v>
      </c>
      <c r="J1109" s="323">
        <v>12.15</v>
      </c>
      <c r="K1109" s="323">
        <v>1.71</v>
      </c>
    </row>
    <row r="1110" spans="1:11" x14ac:dyDescent="0.2">
      <c r="A1110" s="320" t="s">
        <v>1469</v>
      </c>
      <c r="B1110" s="320" t="s">
        <v>2</v>
      </c>
      <c r="C1110" s="320" t="s">
        <v>1446</v>
      </c>
      <c r="D1110" s="320" t="s">
        <v>1468</v>
      </c>
      <c r="E1110" s="325">
        <v>40206</v>
      </c>
      <c r="F1110" s="326">
        <v>40179</v>
      </c>
      <c r="G1110" s="320">
        <v>1</v>
      </c>
      <c r="H1110" s="320">
        <v>865345</v>
      </c>
      <c r="I1110" s="323">
        <v>6.21</v>
      </c>
      <c r="J1110" s="323">
        <v>5.69</v>
      </c>
      <c r="K1110" s="323">
        <v>0.52</v>
      </c>
    </row>
    <row r="1111" spans="1:11" hidden="1" x14ac:dyDescent="0.2">
      <c r="A1111" s="320" t="s">
        <v>1458</v>
      </c>
      <c r="B1111" s="320" t="s">
        <v>2</v>
      </c>
      <c r="C1111" s="320" t="s">
        <v>1446</v>
      </c>
      <c r="D1111" s="320" t="s">
        <v>1464</v>
      </c>
      <c r="E1111" s="325">
        <v>40210</v>
      </c>
      <c r="F1111" s="326">
        <v>40210</v>
      </c>
      <c r="G1111" s="320">
        <v>1</v>
      </c>
      <c r="H1111" s="320">
        <v>865663</v>
      </c>
      <c r="I1111" s="323">
        <v>7.24</v>
      </c>
      <c r="J1111" s="323">
        <v>6.71</v>
      </c>
      <c r="K1111" s="323">
        <v>0.53</v>
      </c>
    </row>
    <row r="1112" spans="1:11" hidden="1" x14ac:dyDescent="0.2">
      <c r="A1112" s="320" t="s">
        <v>1458</v>
      </c>
      <c r="B1112" s="320" t="s">
        <v>2</v>
      </c>
      <c r="C1112" s="320" t="s">
        <v>1446</v>
      </c>
      <c r="D1112" s="320" t="s">
        <v>1464</v>
      </c>
      <c r="E1112" s="325">
        <v>40210</v>
      </c>
      <c r="F1112" s="326">
        <v>40210</v>
      </c>
      <c r="G1112" s="320">
        <v>1</v>
      </c>
      <c r="H1112" s="320">
        <v>865698</v>
      </c>
      <c r="I1112" s="323">
        <v>6.95</v>
      </c>
      <c r="J1112" s="323">
        <v>6.71</v>
      </c>
      <c r="K1112" s="323">
        <v>0.24</v>
      </c>
    </row>
    <row r="1113" spans="1:11" hidden="1" x14ac:dyDescent="0.2">
      <c r="A1113" s="320" t="s">
        <v>1461</v>
      </c>
      <c r="B1113" s="320" t="s">
        <v>2</v>
      </c>
      <c r="C1113" s="320" t="s">
        <v>1446</v>
      </c>
      <c r="D1113" s="320" t="s">
        <v>1464</v>
      </c>
      <c r="E1113" s="325">
        <v>40210</v>
      </c>
      <c r="F1113" s="326">
        <v>40210</v>
      </c>
      <c r="G1113" s="320">
        <v>1</v>
      </c>
      <c r="H1113" s="320">
        <v>865694</v>
      </c>
      <c r="I1113" s="323">
        <v>7.13</v>
      </c>
      <c r="J1113" s="323">
        <v>6.84</v>
      </c>
      <c r="K1113" s="323">
        <v>0.28999999999999998</v>
      </c>
    </row>
    <row r="1114" spans="1:11" x14ac:dyDescent="0.2">
      <c r="A1114" s="320" t="s">
        <v>1469</v>
      </c>
      <c r="B1114" s="320" t="s">
        <v>2</v>
      </c>
      <c r="C1114" s="320" t="s">
        <v>1446</v>
      </c>
      <c r="D1114" s="320" t="s">
        <v>1468</v>
      </c>
      <c r="E1114" s="325">
        <v>40206</v>
      </c>
      <c r="F1114" s="326">
        <v>40179</v>
      </c>
      <c r="G1114" s="320">
        <v>1</v>
      </c>
      <c r="H1114" s="320">
        <v>865473</v>
      </c>
      <c r="I1114" s="323">
        <v>6.14</v>
      </c>
      <c r="J1114" s="323">
        <v>5.67</v>
      </c>
      <c r="K1114" s="323">
        <v>0.47</v>
      </c>
    </row>
    <row r="1115" spans="1:11" x14ac:dyDescent="0.2">
      <c r="A1115" s="320" t="s">
        <v>1467</v>
      </c>
      <c r="B1115" s="320" t="s">
        <v>2</v>
      </c>
      <c r="C1115" s="320" t="s">
        <v>1446</v>
      </c>
      <c r="D1115" s="320" t="s">
        <v>1468</v>
      </c>
      <c r="E1115" s="325">
        <v>40206</v>
      </c>
      <c r="F1115" s="326">
        <v>40179</v>
      </c>
      <c r="G1115" s="320">
        <v>1</v>
      </c>
      <c r="H1115" s="320">
        <v>865262</v>
      </c>
      <c r="I1115" s="323">
        <v>17.48</v>
      </c>
      <c r="J1115" s="323">
        <v>12.43</v>
      </c>
      <c r="K1115" s="323">
        <v>5.05</v>
      </c>
    </row>
    <row r="1116" spans="1:11" x14ac:dyDescent="0.2">
      <c r="A1116" s="320" t="s">
        <v>1467</v>
      </c>
      <c r="B1116" s="320" t="s">
        <v>2</v>
      </c>
      <c r="C1116" s="320" t="s">
        <v>1446</v>
      </c>
      <c r="D1116" s="320" t="s">
        <v>1468</v>
      </c>
      <c r="E1116" s="325">
        <v>40206</v>
      </c>
      <c r="F1116" s="326">
        <v>40179</v>
      </c>
      <c r="G1116" s="320">
        <v>1</v>
      </c>
      <c r="H1116" s="320">
        <v>865464</v>
      </c>
      <c r="I1116" s="323">
        <v>15.43</v>
      </c>
      <c r="J1116" s="323">
        <v>12.39</v>
      </c>
      <c r="K1116" s="323">
        <v>3.04</v>
      </c>
    </row>
    <row r="1117" spans="1:11" hidden="1" x14ac:dyDescent="0.2">
      <c r="A1117" s="320" t="s">
        <v>1458</v>
      </c>
      <c r="B1117" s="320" t="s">
        <v>2</v>
      </c>
      <c r="C1117" s="320" t="s">
        <v>1446</v>
      </c>
      <c r="D1117" s="320" t="s">
        <v>1464</v>
      </c>
      <c r="E1117" s="325">
        <v>40211</v>
      </c>
      <c r="F1117" s="326">
        <v>40210</v>
      </c>
      <c r="G1117" s="320">
        <v>1</v>
      </c>
      <c r="H1117" s="320">
        <v>865766</v>
      </c>
      <c r="I1117" s="323">
        <v>7.23</v>
      </c>
      <c r="J1117" s="323">
        <v>6.72</v>
      </c>
      <c r="K1117" s="323">
        <v>0.51</v>
      </c>
    </row>
    <row r="1118" spans="1:11" hidden="1" x14ac:dyDescent="0.2">
      <c r="A1118" s="320" t="s">
        <v>1458</v>
      </c>
      <c r="B1118" s="320" t="s">
        <v>2</v>
      </c>
      <c r="C1118" s="320" t="s">
        <v>1446</v>
      </c>
      <c r="D1118" s="320" t="s">
        <v>1464</v>
      </c>
      <c r="E1118" s="325">
        <v>40211</v>
      </c>
      <c r="F1118" s="326">
        <v>40210</v>
      </c>
      <c r="G1118" s="320">
        <v>1</v>
      </c>
      <c r="H1118" s="320">
        <v>865817</v>
      </c>
      <c r="I1118" s="323">
        <v>7.2</v>
      </c>
      <c r="J1118" s="323">
        <v>6.7</v>
      </c>
      <c r="K1118" s="323">
        <v>0.5</v>
      </c>
    </row>
    <row r="1119" spans="1:11" hidden="1" x14ac:dyDescent="0.2">
      <c r="A1119" s="320" t="s">
        <v>1470</v>
      </c>
      <c r="B1119" s="320" t="s">
        <v>2</v>
      </c>
      <c r="C1119" s="320" t="s">
        <v>1446</v>
      </c>
      <c r="D1119" s="320" t="s">
        <v>1464</v>
      </c>
      <c r="E1119" s="325">
        <v>40211</v>
      </c>
      <c r="F1119" s="326">
        <v>40210</v>
      </c>
      <c r="G1119" s="320">
        <v>1</v>
      </c>
      <c r="H1119" s="320">
        <v>865815</v>
      </c>
      <c r="I1119" s="323">
        <v>6.62</v>
      </c>
      <c r="J1119" s="323">
        <v>6.5</v>
      </c>
      <c r="K1119" s="323">
        <v>0.12</v>
      </c>
    </row>
    <row r="1120" spans="1:11" x14ac:dyDescent="0.2">
      <c r="A1120" s="320" t="s">
        <v>1461</v>
      </c>
      <c r="B1120" s="320" t="s">
        <v>2</v>
      </c>
      <c r="C1120" s="320" t="s">
        <v>1446</v>
      </c>
      <c r="D1120" s="320" t="s">
        <v>1468</v>
      </c>
      <c r="E1120" s="325">
        <v>40206</v>
      </c>
      <c r="F1120" s="326">
        <v>40179</v>
      </c>
      <c r="G1120" s="320">
        <v>1</v>
      </c>
      <c r="H1120" s="320">
        <v>865461</v>
      </c>
      <c r="I1120" s="323">
        <v>6.9</v>
      </c>
      <c r="J1120" s="323">
        <v>6.72</v>
      </c>
      <c r="K1120" s="323">
        <v>0.18</v>
      </c>
    </row>
    <row r="1121" spans="1:11" x14ac:dyDescent="0.2">
      <c r="A1121" s="320" t="s">
        <v>1469</v>
      </c>
      <c r="B1121" s="320" t="s">
        <v>2</v>
      </c>
      <c r="C1121" s="320" t="s">
        <v>1446</v>
      </c>
      <c r="D1121" s="320" t="s">
        <v>1468</v>
      </c>
      <c r="E1121" s="325">
        <v>40207</v>
      </c>
      <c r="F1121" s="326">
        <v>40179</v>
      </c>
      <c r="G1121" s="320">
        <v>1</v>
      </c>
      <c r="H1121" s="320">
        <v>865599</v>
      </c>
      <c r="I1121" s="323">
        <v>6.25</v>
      </c>
      <c r="J1121" s="323">
        <v>5.66</v>
      </c>
      <c r="K1121" s="323">
        <v>0.59</v>
      </c>
    </row>
    <row r="1122" spans="1:11" hidden="1" x14ac:dyDescent="0.2">
      <c r="A1122" s="320" t="s">
        <v>1458</v>
      </c>
      <c r="B1122" s="320" t="s">
        <v>2</v>
      </c>
      <c r="C1122" s="320" t="s">
        <v>1446</v>
      </c>
      <c r="D1122" s="320" t="s">
        <v>1464</v>
      </c>
      <c r="E1122" s="325">
        <v>40212</v>
      </c>
      <c r="F1122" s="326">
        <v>40210</v>
      </c>
      <c r="G1122" s="320">
        <v>1</v>
      </c>
      <c r="H1122" s="320">
        <v>865864</v>
      </c>
      <c r="I1122" s="323">
        <v>7.08</v>
      </c>
      <c r="J1122" s="323">
        <v>6.7</v>
      </c>
      <c r="K1122" s="323">
        <v>0.38</v>
      </c>
    </row>
    <row r="1123" spans="1:11" hidden="1" x14ac:dyDescent="0.2">
      <c r="A1123" s="320" t="s">
        <v>1458</v>
      </c>
      <c r="B1123" s="320" t="s">
        <v>2</v>
      </c>
      <c r="C1123" s="320" t="s">
        <v>1446</v>
      </c>
      <c r="D1123" s="320" t="s">
        <v>1464</v>
      </c>
      <c r="E1123" s="325">
        <v>40212</v>
      </c>
      <c r="F1123" s="326">
        <v>40210</v>
      </c>
      <c r="G1123" s="320">
        <v>1</v>
      </c>
      <c r="H1123" s="320">
        <v>865943</v>
      </c>
      <c r="I1123" s="323">
        <v>7.02</v>
      </c>
      <c r="J1123" s="323">
        <v>6.69</v>
      </c>
      <c r="K1123" s="323">
        <v>0.33</v>
      </c>
    </row>
    <row r="1124" spans="1:11" x14ac:dyDescent="0.2">
      <c r="A1124" s="320" t="s">
        <v>1467</v>
      </c>
      <c r="B1124" s="320" t="s">
        <v>2</v>
      </c>
      <c r="C1124" s="320" t="s">
        <v>1446</v>
      </c>
      <c r="D1124" s="320" t="s">
        <v>1468</v>
      </c>
      <c r="E1124" s="325">
        <v>40207</v>
      </c>
      <c r="F1124" s="326">
        <v>40179</v>
      </c>
      <c r="G1124" s="320">
        <v>1</v>
      </c>
      <c r="H1124" s="320">
        <v>865637</v>
      </c>
      <c r="I1124" s="323">
        <v>15.86</v>
      </c>
      <c r="J1124" s="323">
        <v>12.34</v>
      </c>
      <c r="K1124" s="323">
        <v>3.52</v>
      </c>
    </row>
    <row r="1125" spans="1:11" x14ac:dyDescent="0.2">
      <c r="A1125" s="320" t="s">
        <v>1459</v>
      </c>
      <c r="B1125" s="320" t="s">
        <v>2</v>
      </c>
      <c r="C1125" s="320" t="s">
        <v>1446</v>
      </c>
      <c r="D1125" s="320" t="s">
        <v>1468</v>
      </c>
      <c r="E1125" s="325">
        <v>40210</v>
      </c>
      <c r="F1125" s="326">
        <v>40210</v>
      </c>
      <c r="G1125" s="320">
        <v>1</v>
      </c>
      <c r="H1125" s="320">
        <v>865720</v>
      </c>
      <c r="I1125" s="323">
        <v>15.45</v>
      </c>
      <c r="J1125" s="323">
        <v>12.14</v>
      </c>
      <c r="K1125" s="323">
        <v>3.31</v>
      </c>
    </row>
    <row r="1126" spans="1:11" x14ac:dyDescent="0.2">
      <c r="A1126" s="320" t="s">
        <v>1467</v>
      </c>
      <c r="B1126" s="320" t="s">
        <v>2</v>
      </c>
      <c r="C1126" s="320" t="s">
        <v>1446</v>
      </c>
      <c r="D1126" s="320" t="s">
        <v>1468</v>
      </c>
      <c r="E1126" s="325">
        <v>40210</v>
      </c>
      <c r="F1126" s="326">
        <v>40210</v>
      </c>
      <c r="G1126" s="320">
        <v>1</v>
      </c>
      <c r="H1126" s="320">
        <v>865711</v>
      </c>
      <c r="I1126" s="323">
        <v>16.559999999999999</v>
      </c>
      <c r="J1126" s="323">
        <v>12.43</v>
      </c>
      <c r="K1126" s="323">
        <v>4.13</v>
      </c>
    </row>
    <row r="1127" spans="1:11" x14ac:dyDescent="0.2">
      <c r="A1127" s="320" t="s">
        <v>1459</v>
      </c>
      <c r="B1127" s="320" t="s">
        <v>2</v>
      </c>
      <c r="C1127" s="320" t="s">
        <v>1446</v>
      </c>
      <c r="D1127" s="320" t="s">
        <v>1468</v>
      </c>
      <c r="E1127" s="325">
        <v>40211</v>
      </c>
      <c r="F1127" s="326">
        <v>40210</v>
      </c>
      <c r="G1127" s="320">
        <v>1</v>
      </c>
      <c r="H1127" s="320">
        <v>865830</v>
      </c>
      <c r="I1127" s="323">
        <v>16.100000000000001</v>
      </c>
      <c r="J1127" s="323">
        <v>12.16</v>
      </c>
      <c r="K1127" s="323">
        <v>3.94</v>
      </c>
    </row>
    <row r="1128" spans="1:11" hidden="1" x14ac:dyDescent="0.2">
      <c r="A1128" s="320" t="s">
        <v>1458</v>
      </c>
      <c r="B1128" s="320" t="s">
        <v>2</v>
      </c>
      <c r="C1128" s="320" t="s">
        <v>1446</v>
      </c>
      <c r="D1128" s="320" t="s">
        <v>1464</v>
      </c>
      <c r="E1128" s="325">
        <v>40213</v>
      </c>
      <c r="F1128" s="326">
        <v>40210</v>
      </c>
      <c r="G1128" s="320">
        <v>1</v>
      </c>
      <c r="H1128" s="320">
        <v>866136</v>
      </c>
      <c r="I1128" s="323">
        <v>7.51</v>
      </c>
      <c r="J1128" s="323">
        <v>6.74</v>
      </c>
      <c r="K1128" s="323">
        <v>0.77</v>
      </c>
    </row>
    <row r="1129" spans="1:11" hidden="1" x14ac:dyDescent="0.2">
      <c r="A1129" s="320" t="s">
        <v>1461</v>
      </c>
      <c r="B1129" s="320" t="s">
        <v>2</v>
      </c>
      <c r="C1129" s="320" t="s">
        <v>1446</v>
      </c>
      <c r="D1129" s="320" t="s">
        <v>1464</v>
      </c>
      <c r="E1129" s="325">
        <v>40213</v>
      </c>
      <c r="F1129" s="326">
        <v>40210</v>
      </c>
      <c r="G1129" s="320">
        <v>1</v>
      </c>
      <c r="H1129" s="320">
        <v>866251</v>
      </c>
      <c r="I1129" s="323">
        <v>7.5</v>
      </c>
      <c r="J1129" s="323">
        <v>6.69</v>
      </c>
      <c r="K1129" s="323">
        <v>0.81</v>
      </c>
    </row>
    <row r="1130" spans="1:11" x14ac:dyDescent="0.2">
      <c r="A1130" s="320" t="s">
        <v>1467</v>
      </c>
      <c r="B1130" s="320" t="s">
        <v>2</v>
      </c>
      <c r="C1130" s="320" t="s">
        <v>1446</v>
      </c>
      <c r="D1130" s="320" t="s">
        <v>1468</v>
      </c>
      <c r="E1130" s="325">
        <v>40211</v>
      </c>
      <c r="F1130" s="326">
        <v>40210</v>
      </c>
      <c r="G1130" s="320">
        <v>1</v>
      </c>
      <c r="H1130" s="320">
        <v>865770</v>
      </c>
      <c r="I1130" s="323">
        <v>16.28</v>
      </c>
      <c r="J1130" s="323">
        <v>12.45</v>
      </c>
      <c r="K1130" s="323">
        <v>3.83</v>
      </c>
    </row>
    <row r="1131" spans="1:11" x14ac:dyDescent="0.2">
      <c r="A1131" s="320" t="s">
        <v>1467</v>
      </c>
      <c r="B1131" s="320" t="s">
        <v>2</v>
      </c>
      <c r="C1131" s="320" t="s">
        <v>1446</v>
      </c>
      <c r="D1131" s="320" t="s">
        <v>1468</v>
      </c>
      <c r="E1131" s="325">
        <v>40211</v>
      </c>
      <c r="F1131" s="326">
        <v>40210</v>
      </c>
      <c r="G1131" s="320">
        <v>1</v>
      </c>
      <c r="H1131" s="320">
        <v>865831</v>
      </c>
      <c r="I1131" s="323">
        <v>14.11</v>
      </c>
      <c r="J1131" s="323">
        <v>12.43</v>
      </c>
      <c r="K1131" s="323">
        <v>1.68</v>
      </c>
    </row>
    <row r="1132" spans="1:11" hidden="1" x14ac:dyDescent="0.2">
      <c r="A1132" s="320" t="s">
        <v>1458</v>
      </c>
      <c r="B1132" s="320" t="s">
        <v>2</v>
      </c>
      <c r="C1132" s="320" t="s">
        <v>1446</v>
      </c>
      <c r="D1132" s="320" t="s">
        <v>1464</v>
      </c>
      <c r="E1132" s="325">
        <v>40214</v>
      </c>
      <c r="F1132" s="326">
        <v>40210</v>
      </c>
      <c r="G1132" s="320">
        <v>1</v>
      </c>
      <c r="H1132" s="320">
        <v>866261</v>
      </c>
      <c r="I1132" s="323">
        <v>7.54</v>
      </c>
      <c r="J1132" s="323">
        <v>6.73</v>
      </c>
      <c r="K1132" s="323">
        <v>0.81</v>
      </c>
    </row>
    <row r="1133" spans="1:11" hidden="1" x14ac:dyDescent="0.2">
      <c r="A1133" s="320" t="s">
        <v>1458</v>
      </c>
      <c r="B1133" s="320" t="s">
        <v>2</v>
      </c>
      <c r="C1133" s="320" t="s">
        <v>1446</v>
      </c>
      <c r="D1133" s="320" t="s">
        <v>1464</v>
      </c>
      <c r="E1133" s="325">
        <v>40214</v>
      </c>
      <c r="F1133" s="326">
        <v>40210</v>
      </c>
      <c r="G1133" s="320">
        <v>1</v>
      </c>
      <c r="H1133" s="320">
        <v>866300</v>
      </c>
      <c r="I1133" s="323">
        <v>7.03</v>
      </c>
      <c r="J1133" s="323">
        <v>6.72</v>
      </c>
      <c r="K1133" s="323">
        <v>0.31</v>
      </c>
    </row>
    <row r="1134" spans="1:11" x14ac:dyDescent="0.2">
      <c r="A1134" s="320" t="s">
        <v>1467</v>
      </c>
      <c r="B1134" s="320" t="s">
        <v>2</v>
      </c>
      <c r="C1134" s="320" t="s">
        <v>1446</v>
      </c>
      <c r="D1134" s="320" t="s">
        <v>1468</v>
      </c>
      <c r="E1134" s="325">
        <v>40212</v>
      </c>
      <c r="F1134" s="326">
        <v>40210</v>
      </c>
      <c r="G1134" s="320">
        <v>1</v>
      </c>
      <c r="H1134" s="320">
        <v>865883</v>
      </c>
      <c r="I1134" s="323">
        <v>17.3</v>
      </c>
      <c r="J1134" s="323">
        <v>12.47</v>
      </c>
      <c r="K1134" s="323">
        <v>4.83</v>
      </c>
    </row>
    <row r="1135" spans="1:11" x14ac:dyDescent="0.2">
      <c r="A1135" s="320" t="s">
        <v>1467</v>
      </c>
      <c r="B1135" s="320" t="s">
        <v>2</v>
      </c>
      <c r="C1135" s="320" t="s">
        <v>1446</v>
      </c>
      <c r="D1135" s="320" t="s">
        <v>1468</v>
      </c>
      <c r="E1135" s="325">
        <v>40212</v>
      </c>
      <c r="F1135" s="326">
        <v>40210</v>
      </c>
      <c r="G1135" s="320">
        <v>1</v>
      </c>
      <c r="H1135" s="320">
        <v>865953</v>
      </c>
      <c r="I1135" s="323">
        <v>17.61</v>
      </c>
      <c r="J1135" s="323">
        <v>12.39</v>
      </c>
      <c r="K1135" s="323">
        <v>5.22</v>
      </c>
    </row>
    <row r="1136" spans="1:11" x14ac:dyDescent="0.2">
      <c r="A1136" s="320" t="s">
        <v>1459</v>
      </c>
      <c r="B1136" s="320" t="s">
        <v>2</v>
      </c>
      <c r="C1136" s="320" t="s">
        <v>1446</v>
      </c>
      <c r="D1136" s="320" t="s">
        <v>1468</v>
      </c>
      <c r="E1136" s="325">
        <v>40213</v>
      </c>
      <c r="F1136" s="326">
        <v>40210</v>
      </c>
      <c r="G1136" s="320">
        <v>1</v>
      </c>
      <c r="H1136" s="320">
        <v>866064</v>
      </c>
      <c r="I1136" s="323">
        <v>16.79</v>
      </c>
      <c r="J1136" s="323">
        <v>12.2</v>
      </c>
      <c r="K1136" s="323">
        <v>4.59</v>
      </c>
    </row>
    <row r="1137" spans="1:11" x14ac:dyDescent="0.2">
      <c r="A1137" s="320" t="s">
        <v>1459</v>
      </c>
      <c r="B1137" s="320" t="s">
        <v>2</v>
      </c>
      <c r="C1137" s="320" t="s">
        <v>1446</v>
      </c>
      <c r="D1137" s="320" t="s">
        <v>1468</v>
      </c>
      <c r="E1137" s="325">
        <v>40213</v>
      </c>
      <c r="F1137" s="326">
        <v>40210</v>
      </c>
      <c r="G1137" s="320">
        <v>1</v>
      </c>
      <c r="H1137" s="320">
        <v>866231</v>
      </c>
      <c r="I1137" s="323">
        <v>13.93</v>
      </c>
      <c r="J1137" s="323">
        <v>12.16</v>
      </c>
      <c r="K1137" s="323">
        <v>1.77</v>
      </c>
    </row>
    <row r="1138" spans="1:11" x14ac:dyDescent="0.2">
      <c r="A1138" s="320" t="s">
        <v>1467</v>
      </c>
      <c r="B1138" s="320" t="s">
        <v>2</v>
      </c>
      <c r="C1138" s="320" t="s">
        <v>1446</v>
      </c>
      <c r="D1138" s="320" t="s">
        <v>1468</v>
      </c>
      <c r="E1138" s="325">
        <v>40213</v>
      </c>
      <c r="F1138" s="326">
        <v>40210</v>
      </c>
      <c r="G1138" s="320">
        <v>1</v>
      </c>
      <c r="H1138" s="320">
        <v>866062</v>
      </c>
      <c r="I1138" s="323">
        <v>16.63</v>
      </c>
      <c r="J1138" s="323">
        <v>12.46</v>
      </c>
      <c r="K1138" s="323">
        <v>4.17</v>
      </c>
    </row>
    <row r="1139" spans="1:11" hidden="1" x14ac:dyDescent="0.2">
      <c r="A1139" s="320" t="s">
        <v>1458</v>
      </c>
      <c r="B1139" s="320" t="s">
        <v>2</v>
      </c>
      <c r="C1139" s="320" t="s">
        <v>1446</v>
      </c>
      <c r="D1139" s="320" t="s">
        <v>1464</v>
      </c>
      <c r="E1139" s="325">
        <v>40217</v>
      </c>
      <c r="F1139" s="326">
        <v>40210</v>
      </c>
      <c r="G1139" s="320">
        <v>1</v>
      </c>
      <c r="H1139" s="320">
        <v>866450</v>
      </c>
      <c r="I1139" s="323">
        <v>7.31</v>
      </c>
      <c r="J1139" s="323">
        <v>6.64</v>
      </c>
      <c r="K1139" s="323">
        <v>0.67</v>
      </c>
    </row>
    <row r="1140" spans="1:11" hidden="1" x14ac:dyDescent="0.2">
      <c r="A1140" s="320" t="s">
        <v>1458</v>
      </c>
      <c r="B1140" s="320" t="s">
        <v>2</v>
      </c>
      <c r="C1140" s="320" t="s">
        <v>1446</v>
      </c>
      <c r="D1140" s="320" t="s">
        <v>1464</v>
      </c>
      <c r="E1140" s="325">
        <v>40217</v>
      </c>
      <c r="F1140" s="326">
        <v>40210</v>
      </c>
      <c r="G1140" s="320">
        <v>1</v>
      </c>
      <c r="H1140" s="320">
        <v>866519</v>
      </c>
      <c r="I1140" s="323">
        <v>7.32</v>
      </c>
      <c r="J1140" s="323">
        <v>6.63</v>
      </c>
      <c r="K1140" s="323">
        <v>0.69</v>
      </c>
    </row>
    <row r="1141" spans="1:11" hidden="1" x14ac:dyDescent="0.2">
      <c r="A1141" s="320" t="s">
        <v>1458</v>
      </c>
      <c r="B1141" s="320" t="s">
        <v>2</v>
      </c>
      <c r="C1141" s="320" t="s">
        <v>1446</v>
      </c>
      <c r="D1141" s="320" t="s">
        <v>1464</v>
      </c>
      <c r="E1141" s="325">
        <v>40217</v>
      </c>
      <c r="F1141" s="326">
        <v>40210</v>
      </c>
      <c r="G1141" s="320">
        <v>1</v>
      </c>
      <c r="H1141" s="320">
        <v>866567</v>
      </c>
      <c r="I1141" s="323">
        <v>7.19</v>
      </c>
      <c r="J1141" s="323">
        <v>6.63</v>
      </c>
      <c r="K1141" s="323">
        <v>0.56000000000000005</v>
      </c>
    </row>
    <row r="1142" spans="1:11" x14ac:dyDescent="0.2">
      <c r="A1142" s="320" t="s">
        <v>1467</v>
      </c>
      <c r="B1142" s="320" t="s">
        <v>2</v>
      </c>
      <c r="C1142" s="320" t="s">
        <v>1446</v>
      </c>
      <c r="D1142" s="320" t="s">
        <v>1468</v>
      </c>
      <c r="E1142" s="325">
        <v>40213</v>
      </c>
      <c r="F1142" s="326">
        <v>40210</v>
      </c>
      <c r="G1142" s="320">
        <v>1</v>
      </c>
      <c r="H1142" s="320">
        <v>866232</v>
      </c>
      <c r="I1142" s="323">
        <v>15.05</v>
      </c>
      <c r="J1142" s="323">
        <v>12.43</v>
      </c>
      <c r="K1142" s="323">
        <v>2.62</v>
      </c>
    </row>
    <row r="1143" spans="1:11" x14ac:dyDescent="0.2">
      <c r="A1143" s="320" t="s">
        <v>1469</v>
      </c>
      <c r="B1143" s="320" t="s">
        <v>2</v>
      </c>
      <c r="C1143" s="320" t="s">
        <v>1446</v>
      </c>
      <c r="D1143" s="320" t="s">
        <v>1468</v>
      </c>
      <c r="E1143" s="325">
        <v>40214</v>
      </c>
      <c r="F1143" s="326">
        <v>40210</v>
      </c>
      <c r="G1143" s="320">
        <v>1</v>
      </c>
      <c r="H1143" s="320">
        <v>866298</v>
      </c>
      <c r="I1143" s="323">
        <v>6.09</v>
      </c>
      <c r="J1143" s="323">
        <v>5.82</v>
      </c>
      <c r="K1143" s="323">
        <v>0.27</v>
      </c>
    </row>
    <row r="1144" spans="1:11" x14ac:dyDescent="0.2">
      <c r="A1144" s="320" t="s">
        <v>1467</v>
      </c>
      <c r="B1144" s="320" t="s">
        <v>2</v>
      </c>
      <c r="C1144" s="320" t="s">
        <v>1446</v>
      </c>
      <c r="D1144" s="320" t="s">
        <v>1468</v>
      </c>
      <c r="E1144" s="325">
        <v>40214</v>
      </c>
      <c r="F1144" s="326">
        <v>40210</v>
      </c>
      <c r="G1144" s="320">
        <v>1</v>
      </c>
      <c r="H1144" s="320">
        <v>866288</v>
      </c>
      <c r="I1144" s="323">
        <v>15.15</v>
      </c>
      <c r="J1144" s="323">
        <v>12.42</v>
      </c>
      <c r="K1144" s="323">
        <v>2.73</v>
      </c>
    </row>
    <row r="1145" spans="1:11" x14ac:dyDescent="0.2">
      <c r="A1145" s="320" t="s">
        <v>1469</v>
      </c>
      <c r="B1145" s="320" t="s">
        <v>2</v>
      </c>
      <c r="C1145" s="320" t="s">
        <v>1446</v>
      </c>
      <c r="D1145" s="320" t="s">
        <v>1468</v>
      </c>
      <c r="E1145" s="325">
        <v>40217</v>
      </c>
      <c r="F1145" s="326">
        <v>40210</v>
      </c>
      <c r="G1145" s="320">
        <v>1</v>
      </c>
      <c r="H1145" s="320">
        <v>866439</v>
      </c>
      <c r="I1145" s="323">
        <v>6.23</v>
      </c>
      <c r="J1145" s="323">
        <v>5.73</v>
      </c>
      <c r="K1145" s="323">
        <v>0.5</v>
      </c>
    </row>
    <row r="1146" spans="1:11" x14ac:dyDescent="0.2">
      <c r="A1146" s="320" t="s">
        <v>1469</v>
      </c>
      <c r="B1146" s="320" t="s">
        <v>2</v>
      </c>
      <c r="C1146" s="320" t="s">
        <v>1446</v>
      </c>
      <c r="D1146" s="320" t="s">
        <v>1468</v>
      </c>
      <c r="E1146" s="325">
        <v>40217</v>
      </c>
      <c r="F1146" s="326">
        <v>40210</v>
      </c>
      <c r="G1146" s="320">
        <v>1</v>
      </c>
      <c r="H1146" s="320">
        <v>866463</v>
      </c>
      <c r="I1146" s="323">
        <v>6.4</v>
      </c>
      <c r="J1146" s="323">
        <v>5.72</v>
      </c>
      <c r="K1146" s="323">
        <v>0.68</v>
      </c>
    </row>
    <row r="1147" spans="1:11" x14ac:dyDescent="0.2">
      <c r="A1147" s="320" t="s">
        <v>1469</v>
      </c>
      <c r="B1147" s="320" t="s">
        <v>2</v>
      </c>
      <c r="C1147" s="320" t="s">
        <v>1446</v>
      </c>
      <c r="D1147" s="320" t="s">
        <v>1468</v>
      </c>
      <c r="E1147" s="325">
        <v>40217</v>
      </c>
      <c r="F1147" s="326">
        <v>40210</v>
      </c>
      <c r="G1147" s="320">
        <v>1</v>
      </c>
      <c r="H1147" s="320">
        <v>866544</v>
      </c>
      <c r="I1147" s="323">
        <v>6.26</v>
      </c>
      <c r="J1147" s="323">
        <v>5.71</v>
      </c>
      <c r="K1147" s="323">
        <v>0.55000000000000004</v>
      </c>
    </row>
    <row r="1148" spans="1:11" x14ac:dyDescent="0.2">
      <c r="A1148" s="320" t="s">
        <v>1467</v>
      </c>
      <c r="B1148" s="320" t="s">
        <v>2</v>
      </c>
      <c r="C1148" s="320" t="s">
        <v>1446</v>
      </c>
      <c r="D1148" s="320" t="s">
        <v>1468</v>
      </c>
      <c r="E1148" s="325">
        <v>40217</v>
      </c>
      <c r="F1148" s="326">
        <v>40210</v>
      </c>
      <c r="G1148" s="320">
        <v>1</v>
      </c>
      <c r="H1148" s="320">
        <v>866469</v>
      </c>
      <c r="I1148" s="323">
        <v>19.3</v>
      </c>
      <c r="J1148" s="323">
        <v>12.52</v>
      </c>
      <c r="K1148" s="323">
        <v>6.78</v>
      </c>
    </row>
    <row r="1149" spans="1:11" hidden="1" x14ac:dyDescent="0.2">
      <c r="A1149" s="320" t="s">
        <v>1458</v>
      </c>
      <c r="B1149" s="320" t="s">
        <v>2</v>
      </c>
      <c r="C1149" s="320" t="s">
        <v>1446</v>
      </c>
      <c r="D1149" s="320" t="s">
        <v>1464</v>
      </c>
      <c r="E1149" s="325">
        <v>40218</v>
      </c>
      <c r="F1149" s="326">
        <v>40210</v>
      </c>
      <c r="G1149" s="320">
        <v>1</v>
      </c>
      <c r="H1149" s="320">
        <v>866617</v>
      </c>
      <c r="I1149" s="323">
        <v>7.21</v>
      </c>
      <c r="J1149" s="323">
        <v>6.71</v>
      </c>
      <c r="K1149" s="323">
        <v>0.5</v>
      </c>
    </row>
    <row r="1150" spans="1:11" hidden="1" x14ac:dyDescent="0.2">
      <c r="A1150" s="320" t="s">
        <v>1458</v>
      </c>
      <c r="B1150" s="320" t="s">
        <v>2</v>
      </c>
      <c r="C1150" s="320" t="s">
        <v>1446</v>
      </c>
      <c r="D1150" s="320" t="s">
        <v>1464</v>
      </c>
      <c r="E1150" s="325">
        <v>40218</v>
      </c>
      <c r="F1150" s="326">
        <v>40210</v>
      </c>
      <c r="G1150" s="320">
        <v>1</v>
      </c>
      <c r="H1150" s="320">
        <v>866710</v>
      </c>
      <c r="I1150" s="323">
        <v>7.18</v>
      </c>
      <c r="J1150" s="323">
        <v>6.7</v>
      </c>
      <c r="K1150" s="323">
        <v>0.48</v>
      </c>
    </row>
    <row r="1151" spans="1:11" hidden="1" x14ac:dyDescent="0.2">
      <c r="A1151" s="320" t="s">
        <v>1458</v>
      </c>
      <c r="B1151" s="320" t="s">
        <v>2</v>
      </c>
      <c r="C1151" s="320" t="s">
        <v>1446</v>
      </c>
      <c r="D1151" s="320" t="s">
        <v>1464</v>
      </c>
      <c r="E1151" s="325">
        <v>40218</v>
      </c>
      <c r="F1151" s="326">
        <v>40210</v>
      </c>
      <c r="G1151" s="320">
        <v>1</v>
      </c>
      <c r="H1151" s="320">
        <v>866757</v>
      </c>
      <c r="I1151" s="323">
        <v>7.32</v>
      </c>
      <c r="J1151" s="323">
        <v>6.71</v>
      </c>
      <c r="K1151" s="323">
        <v>0.61</v>
      </c>
    </row>
    <row r="1152" spans="1:11" x14ac:dyDescent="0.2">
      <c r="A1152" s="320" t="s">
        <v>1467</v>
      </c>
      <c r="B1152" s="320" t="s">
        <v>2</v>
      </c>
      <c r="C1152" s="320" t="s">
        <v>1446</v>
      </c>
      <c r="D1152" s="320" t="s">
        <v>1468</v>
      </c>
      <c r="E1152" s="325">
        <v>40217</v>
      </c>
      <c r="F1152" s="326">
        <v>40210</v>
      </c>
      <c r="G1152" s="320">
        <v>1</v>
      </c>
      <c r="H1152" s="320">
        <v>866573</v>
      </c>
      <c r="I1152" s="323">
        <v>17.39</v>
      </c>
      <c r="J1152" s="323">
        <v>12.46</v>
      </c>
      <c r="K1152" s="323">
        <v>4.93</v>
      </c>
    </row>
    <row r="1153" spans="1:11" x14ac:dyDescent="0.2">
      <c r="A1153" s="320" t="s">
        <v>1459</v>
      </c>
      <c r="B1153" s="320" t="s">
        <v>2</v>
      </c>
      <c r="C1153" s="320" t="s">
        <v>1446</v>
      </c>
      <c r="D1153" s="320" t="s">
        <v>1468</v>
      </c>
      <c r="E1153" s="325">
        <v>40218</v>
      </c>
      <c r="F1153" s="326">
        <v>40210</v>
      </c>
      <c r="G1153" s="320">
        <v>1</v>
      </c>
      <c r="H1153" s="320">
        <v>866744</v>
      </c>
      <c r="I1153" s="323">
        <v>13.76</v>
      </c>
      <c r="J1153" s="323">
        <v>12.14</v>
      </c>
      <c r="K1153" s="323">
        <v>1.62</v>
      </c>
    </row>
    <row r="1154" spans="1:11" x14ac:dyDescent="0.2">
      <c r="A1154" s="320" t="s">
        <v>1469</v>
      </c>
      <c r="B1154" s="320" t="s">
        <v>2</v>
      </c>
      <c r="C1154" s="320" t="s">
        <v>1446</v>
      </c>
      <c r="D1154" s="320" t="s">
        <v>1468</v>
      </c>
      <c r="E1154" s="325">
        <v>40218</v>
      </c>
      <c r="F1154" s="326">
        <v>40210</v>
      </c>
      <c r="G1154" s="320">
        <v>1</v>
      </c>
      <c r="H1154" s="320">
        <v>866597</v>
      </c>
      <c r="I1154" s="323">
        <v>6.1</v>
      </c>
      <c r="J1154" s="323">
        <v>5.7</v>
      </c>
      <c r="K1154" s="323">
        <v>0.4</v>
      </c>
    </row>
    <row r="1155" spans="1:11" x14ac:dyDescent="0.2">
      <c r="A1155" s="320" t="s">
        <v>1469</v>
      </c>
      <c r="B1155" s="320" t="s">
        <v>2</v>
      </c>
      <c r="C1155" s="320" t="s">
        <v>1446</v>
      </c>
      <c r="D1155" s="320" t="s">
        <v>1468</v>
      </c>
      <c r="E1155" s="325">
        <v>40218</v>
      </c>
      <c r="F1155" s="326">
        <v>40210</v>
      </c>
      <c r="G1155" s="320">
        <v>1</v>
      </c>
      <c r="H1155" s="320">
        <v>866628</v>
      </c>
      <c r="I1155" s="323">
        <v>6.22</v>
      </c>
      <c r="J1155" s="323">
        <v>5.71</v>
      </c>
      <c r="K1155" s="323">
        <v>0.51</v>
      </c>
    </row>
    <row r="1156" spans="1:11" hidden="1" x14ac:dyDescent="0.2">
      <c r="A1156" s="320" t="s">
        <v>1458</v>
      </c>
      <c r="B1156" s="320" t="s">
        <v>2</v>
      </c>
      <c r="C1156" s="320" t="s">
        <v>1446</v>
      </c>
      <c r="D1156" s="320" t="s">
        <v>1464</v>
      </c>
      <c r="E1156" s="325">
        <v>40219</v>
      </c>
      <c r="F1156" s="326">
        <v>40210</v>
      </c>
      <c r="G1156" s="320">
        <v>1</v>
      </c>
      <c r="H1156" s="320">
        <v>866786</v>
      </c>
      <c r="I1156" s="323">
        <v>7.17</v>
      </c>
      <c r="J1156" s="323">
        <v>6.68</v>
      </c>
      <c r="K1156" s="323">
        <v>0.49</v>
      </c>
    </row>
    <row r="1157" spans="1:11" hidden="1" x14ac:dyDescent="0.2">
      <c r="A1157" s="320" t="s">
        <v>1458</v>
      </c>
      <c r="B1157" s="320" t="s">
        <v>2</v>
      </c>
      <c r="C1157" s="320" t="s">
        <v>1446</v>
      </c>
      <c r="D1157" s="320" t="s">
        <v>1464</v>
      </c>
      <c r="E1157" s="325">
        <v>40219</v>
      </c>
      <c r="F1157" s="326">
        <v>40210</v>
      </c>
      <c r="G1157" s="320">
        <v>1</v>
      </c>
      <c r="H1157" s="320">
        <v>866847</v>
      </c>
      <c r="I1157" s="323">
        <v>7.1</v>
      </c>
      <c r="J1157" s="323">
        <v>6.66</v>
      </c>
      <c r="K1157" s="323">
        <v>0.44</v>
      </c>
    </row>
    <row r="1158" spans="1:11" x14ac:dyDescent="0.2">
      <c r="A1158" s="320" t="s">
        <v>1469</v>
      </c>
      <c r="B1158" s="320" t="s">
        <v>2</v>
      </c>
      <c r="C1158" s="320" t="s">
        <v>1446</v>
      </c>
      <c r="D1158" s="320" t="s">
        <v>1468</v>
      </c>
      <c r="E1158" s="325">
        <v>40218</v>
      </c>
      <c r="F1158" s="326">
        <v>40210</v>
      </c>
      <c r="G1158" s="320">
        <v>1</v>
      </c>
      <c r="H1158" s="320">
        <v>866697</v>
      </c>
      <c r="I1158" s="323">
        <v>6.16</v>
      </c>
      <c r="J1158" s="323">
        <v>5.69</v>
      </c>
      <c r="K1158" s="323">
        <v>0.47</v>
      </c>
    </row>
    <row r="1159" spans="1:11" x14ac:dyDescent="0.2">
      <c r="A1159" s="320" t="s">
        <v>1469</v>
      </c>
      <c r="B1159" s="320" t="s">
        <v>2</v>
      </c>
      <c r="C1159" s="320" t="s">
        <v>1446</v>
      </c>
      <c r="D1159" s="320" t="s">
        <v>1468</v>
      </c>
      <c r="E1159" s="325">
        <v>40218</v>
      </c>
      <c r="F1159" s="326">
        <v>40210</v>
      </c>
      <c r="G1159" s="320">
        <v>1</v>
      </c>
      <c r="H1159" s="320">
        <v>866752</v>
      </c>
      <c r="I1159" s="323">
        <v>6.35</v>
      </c>
      <c r="J1159" s="323">
        <v>5.68</v>
      </c>
      <c r="K1159" s="323">
        <v>0.67</v>
      </c>
    </row>
    <row r="1160" spans="1:11" x14ac:dyDescent="0.2">
      <c r="A1160" s="320" t="s">
        <v>1467</v>
      </c>
      <c r="B1160" s="320" t="s">
        <v>2</v>
      </c>
      <c r="C1160" s="320" t="s">
        <v>1446</v>
      </c>
      <c r="D1160" s="320" t="s">
        <v>1468</v>
      </c>
      <c r="E1160" s="325">
        <v>40218</v>
      </c>
      <c r="F1160" s="326">
        <v>40210</v>
      </c>
      <c r="G1160" s="320">
        <v>1</v>
      </c>
      <c r="H1160" s="320">
        <v>866644</v>
      </c>
      <c r="I1160" s="323">
        <v>18.37</v>
      </c>
      <c r="J1160" s="323">
        <v>12.44</v>
      </c>
      <c r="K1160" s="323">
        <v>5.93</v>
      </c>
    </row>
    <row r="1161" spans="1:11" x14ac:dyDescent="0.2">
      <c r="A1161" s="320" t="s">
        <v>1467</v>
      </c>
      <c r="B1161" s="320" t="s">
        <v>2</v>
      </c>
      <c r="C1161" s="320" t="s">
        <v>1446</v>
      </c>
      <c r="D1161" s="320" t="s">
        <v>1468</v>
      </c>
      <c r="E1161" s="325">
        <v>40218</v>
      </c>
      <c r="F1161" s="326">
        <v>40210</v>
      </c>
      <c r="G1161" s="320">
        <v>1</v>
      </c>
      <c r="H1161" s="320">
        <v>866745</v>
      </c>
      <c r="I1161" s="323">
        <v>15.81</v>
      </c>
      <c r="J1161" s="323">
        <v>12.42</v>
      </c>
      <c r="K1161" s="323">
        <v>3.39</v>
      </c>
    </row>
    <row r="1162" spans="1:11" x14ac:dyDescent="0.2">
      <c r="A1162" s="320" t="s">
        <v>1469</v>
      </c>
      <c r="B1162" s="320" t="s">
        <v>2</v>
      </c>
      <c r="C1162" s="320" t="s">
        <v>1446</v>
      </c>
      <c r="D1162" s="320" t="s">
        <v>1468</v>
      </c>
      <c r="E1162" s="325">
        <v>40219</v>
      </c>
      <c r="F1162" s="326">
        <v>40210</v>
      </c>
      <c r="G1162" s="320">
        <v>1</v>
      </c>
      <c r="H1162" s="320">
        <v>866779</v>
      </c>
      <c r="I1162" s="323">
        <v>6.15</v>
      </c>
      <c r="J1162" s="323">
        <v>5.65</v>
      </c>
      <c r="K1162" s="323">
        <v>0.5</v>
      </c>
    </row>
    <row r="1163" spans="1:11" x14ac:dyDescent="0.2">
      <c r="A1163" s="320" t="s">
        <v>1469</v>
      </c>
      <c r="B1163" s="320" t="s">
        <v>2</v>
      </c>
      <c r="C1163" s="320" t="s">
        <v>1446</v>
      </c>
      <c r="D1163" s="320" t="s">
        <v>1468</v>
      </c>
      <c r="E1163" s="325">
        <v>40219</v>
      </c>
      <c r="F1163" s="326">
        <v>40210</v>
      </c>
      <c r="G1163" s="320">
        <v>1</v>
      </c>
      <c r="H1163" s="320">
        <v>866824</v>
      </c>
      <c r="I1163" s="323">
        <v>6.29</v>
      </c>
      <c r="J1163" s="323">
        <v>5.72</v>
      </c>
      <c r="K1163" s="323">
        <v>0.56999999999999995</v>
      </c>
    </row>
    <row r="1164" spans="1:11" hidden="1" x14ac:dyDescent="0.2">
      <c r="A1164" s="320" t="s">
        <v>1458</v>
      </c>
      <c r="B1164" s="320" t="s">
        <v>2</v>
      </c>
      <c r="C1164" s="320" t="s">
        <v>1446</v>
      </c>
      <c r="D1164" s="320" t="s">
        <v>1464</v>
      </c>
      <c r="E1164" s="325">
        <v>40220</v>
      </c>
      <c r="F1164" s="326">
        <v>40210</v>
      </c>
      <c r="G1164" s="320">
        <v>1</v>
      </c>
      <c r="H1164" s="320">
        <v>867032</v>
      </c>
      <c r="I1164" s="323">
        <v>6.91</v>
      </c>
      <c r="J1164" s="323">
        <v>6.62</v>
      </c>
      <c r="K1164" s="323">
        <v>0.28999999999999998</v>
      </c>
    </row>
    <row r="1165" spans="1:11" hidden="1" x14ac:dyDescent="0.2">
      <c r="A1165" s="320" t="s">
        <v>1469</v>
      </c>
      <c r="B1165" s="320" t="s">
        <v>2</v>
      </c>
      <c r="C1165" s="320" t="s">
        <v>1446</v>
      </c>
      <c r="D1165" s="320" t="s">
        <v>1464</v>
      </c>
      <c r="E1165" s="325">
        <v>40220</v>
      </c>
      <c r="F1165" s="326">
        <v>40210</v>
      </c>
      <c r="G1165" s="320">
        <v>1</v>
      </c>
      <c r="H1165" s="320">
        <v>866927</v>
      </c>
      <c r="I1165" s="323">
        <v>7.34</v>
      </c>
      <c r="J1165" s="323">
        <v>6.63</v>
      </c>
      <c r="K1165" s="323">
        <v>0.71</v>
      </c>
    </row>
    <row r="1166" spans="1:11" hidden="1" x14ac:dyDescent="0.2">
      <c r="A1166" s="320" t="s">
        <v>1461</v>
      </c>
      <c r="B1166" s="320" t="s">
        <v>2</v>
      </c>
      <c r="C1166" s="320" t="s">
        <v>1446</v>
      </c>
      <c r="D1166" s="320" t="s">
        <v>1464</v>
      </c>
      <c r="E1166" s="325">
        <v>40220</v>
      </c>
      <c r="F1166" s="326">
        <v>40210</v>
      </c>
      <c r="G1166" s="320">
        <v>1</v>
      </c>
      <c r="H1166" s="320">
        <v>866893</v>
      </c>
      <c r="I1166" s="323">
        <v>7.52</v>
      </c>
      <c r="J1166" s="323">
        <v>6.74</v>
      </c>
      <c r="K1166" s="323">
        <v>0.78</v>
      </c>
    </row>
    <row r="1167" spans="1:11" hidden="1" x14ac:dyDescent="0.2">
      <c r="A1167" s="320" t="s">
        <v>1461</v>
      </c>
      <c r="B1167" s="320" t="s">
        <v>2</v>
      </c>
      <c r="C1167" s="320" t="s">
        <v>1446</v>
      </c>
      <c r="D1167" s="320" t="s">
        <v>1464</v>
      </c>
      <c r="E1167" s="325">
        <v>40220</v>
      </c>
      <c r="F1167" s="326">
        <v>40210</v>
      </c>
      <c r="G1167" s="320">
        <v>1</v>
      </c>
      <c r="H1167" s="320">
        <v>867003</v>
      </c>
      <c r="I1167" s="323">
        <v>7.48</v>
      </c>
      <c r="J1167" s="323">
        <v>6.7</v>
      </c>
      <c r="K1167" s="323">
        <v>0.78</v>
      </c>
    </row>
    <row r="1168" spans="1:11" x14ac:dyDescent="0.2">
      <c r="A1168" s="320" t="s">
        <v>1467</v>
      </c>
      <c r="B1168" s="320" t="s">
        <v>2</v>
      </c>
      <c r="C1168" s="320" t="s">
        <v>1446</v>
      </c>
      <c r="D1168" s="320" t="s">
        <v>1468</v>
      </c>
      <c r="E1168" s="325">
        <v>40219</v>
      </c>
      <c r="F1168" s="326">
        <v>40210</v>
      </c>
      <c r="G1168" s="320">
        <v>1</v>
      </c>
      <c r="H1168" s="320">
        <v>866793</v>
      </c>
      <c r="I1168" s="323">
        <v>17.850000000000001</v>
      </c>
      <c r="J1168" s="323">
        <v>12.54</v>
      </c>
      <c r="K1168" s="323">
        <v>5.31</v>
      </c>
    </row>
    <row r="1169" spans="1:11" x14ac:dyDescent="0.2">
      <c r="A1169" s="320" t="s">
        <v>1467</v>
      </c>
      <c r="B1169" s="320" t="s">
        <v>2</v>
      </c>
      <c r="C1169" s="320" t="s">
        <v>1446</v>
      </c>
      <c r="D1169" s="320" t="s">
        <v>1468</v>
      </c>
      <c r="E1169" s="325">
        <v>40219</v>
      </c>
      <c r="F1169" s="326">
        <v>40210</v>
      </c>
      <c r="G1169" s="320">
        <v>1</v>
      </c>
      <c r="H1169" s="320">
        <v>866846</v>
      </c>
      <c r="I1169" s="323">
        <v>17.27</v>
      </c>
      <c r="J1169" s="323">
        <v>12.52</v>
      </c>
      <c r="K1169" s="323">
        <v>4.75</v>
      </c>
    </row>
    <row r="1170" spans="1:11" hidden="1" x14ac:dyDescent="0.2">
      <c r="A1170" s="320" t="s">
        <v>1458</v>
      </c>
      <c r="B1170" s="320" t="s">
        <v>2</v>
      </c>
      <c r="C1170" s="320" t="s">
        <v>1446</v>
      </c>
      <c r="D1170" s="320" t="s">
        <v>1464</v>
      </c>
      <c r="E1170" s="325">
        <v>40221</v>
      </c>
      <c r="F1170" s="326">
        <v>40210</v>
      </c>
      <c r="G1170" s="320">
        <v>1</v>
      </c>
      <c r="H1170" s="320">
        <v>867130</v>
      </c>
      <c r="I1170" s="323">
        <v>7.15</v>
      </c>
      <c r="J1170" s="323">
        <v>6.7</v>
      </c>
      <c r="K1170" s="323">
        <v>0.45</v>
      </c>
    </row>
    <row r="1171" spans="1:11" x14ac:dyDescent="0.2">
      <c r="A1171" s="320" t="s">
        <v>1459</v>
      </c>
      <c r="B1171" s="320" t="s">
        <v>2</v>
      </c>
      <c r="C1171" s="320" t="s">
        <v>1446</v>
      </c>
      <c r="D1171" s="320" t="s">
        <v>1468</v>
      </c>
      <c r="E1171" s="325">
        <v>40220</v>
      </c>
      <c r="F1171" s="326">
        <v>40210</v>
      </c>
      <c r="G1171" s="320">
        <v>1</v>
      </c>
      <c r="H1171" s="320">
        <v>866902</v>
      </c>
      <c r="I1171" s="323">
        <v>17.04</v>
      </c>
      <c r="J1171" s="323">
        <v>12.1</v>
      </c>
      <c r="K1171" s="323">
        <v>4.9400000000000004</v>
      </c>
    </row>
    <row r="1172" spans="1:11" x14ac:dyDescent="0.2">
      <c r="A1172" s="320" t="s">
        <v>1459</v>
      </c>
      <c r="B1172" s="320" t="s">
        <v>2</v>
      </c>
      <c r="C1172" s="320" t="s">
        <v>1446</v>
      </c>
      <c r="D1172" s="320" t="s">
        <v>1468</v>
      </c>
      <c r="E1172" s="325">
        <v>40220</v>
      </c>
      <c r="F1172" s="326">
        <v>40210</v>
      </c>
      <c r="G1172" s="320">
        <v>1</v>
      </c>
      <c r="H1172" s="320">
        <v>867045</v>
      </c>
      <c r="I1172" s="323">
        <v>13.29</v>
      </c>
      <c r="J1172" s="323">
        <v>12.06</v>
      </c>
      <c r="K1172" s="323">
        <v>1.23</v>
      </c>
    </row>
    <row r="1173" spans="1:11" hidden="1" x14ac:dyDescent="0.2">
      <c r="A1173" s="320" t="s">
        <v>1458</v>
      </c>
      <c r="B1173" s="320" t="s">
        <v>2</v>
      </c>
      <c r="C1173" s="320" t="s">
        <v>1446</v>
      </c>
      <c r="D1173" s="320" t="s">
        <v>1464</v>
      </c>
      <c r="E1173" s="325">
        <v>40224</v>
      </c>
      <c r="F1173" s="326">
        <v>40210</v>
      </c>
      <c r="G1173" s="320">
        <v>1</v>
      </c>
      <c r="H1173" s="320">
        <v>867251</v>
      </c>
      <c r="I1173" s="323">
        <v>7.32</v>
      </c>
      <c r="J1173" s="323">
        <v>6.76</v>
      </c>
      <c r="K1173" s="323">
        <v>0.56000000000000005</v>
      </c>
    </row>
    <row r="1174" spans="1:11" hidden="1" x14ac:dyDescent="0.2">
      <c r="A1174" s="320" t="s">
        <v>1458</v>
      </c>
      <c r="B1174" s="320" t="s">
        <v>2</v>
      </c>
      <c r="C1174" s="320" t="s">
        <v>1446</v>
      </c>
      <c r="D1174" s="320" t="s">
        <v>1464</v>
      </c>
      <c r="E1174" s="325">
        <v>40224</v>
      </c>
      <c r="F1174" s="326">
        <v>40210</v>
      </c>
      <c r="G1174" s="320">
        <v>1</v>
      </c>
      <c r="H1174" s="320">
        <v>867322</v>
      </c>
      <c r="I1174" s="323">
        <v>7.35</v>
      </c>
      <c r="J1174" s="323">
        <v>6.74</v>
      </c>
      <c r="K1174" s="323">
        <v>0.61</v>
      </c>
    </row>
    <row r="1175" spans="1:11" hidden="1" x14ac:dyDescent="0.2">
      <c r="A1175" s="320" t="s">
        <v>1458</v>
      </c>
      <c r="B1175" s="320" t="s">
        <v>2</v>
      </c>
      <c r="C1175" s="320" t="s">
        <v>1446</v>
      </c>
      <c r="D1175" s="320" t="s">
        <v>1464</v>
      </c>
      <c r="E1175" s="325">
        <v>40224</v>
      </c>
      <c r="F1175" s="326">
        <v>40210</v>
      </c>
      <c r="G1175" s="320">
        <v>1</v>
      </c>
      <c r="H1175" s="320">
        <v>867339</v>
      </c>
      <c r="I1175" s="323">
        <v>6.84</v>
      </c>
      <c r="J1175" s="323">
        <v>6.73</v>
      </c>
      <c r="K1175" s="323">
        <v>0.11</v>
      </c>
    </row>
    <row r="1176" spans="1:11" x14ac:dyDescent="0.2">
      <c r="A1176" s="320" t="s">
        <v>1469</v>
      </c>
      <c r="B1176" s="320" t="s">
        <v>2</v>
      </c>
      <c r="C1176" s="320" t="s">
        <v>1446</v>
      </c>
      <c r="D1176" s="320" t="s">
        <v>1468</v>
      </c>
      <c r="E1176" s="325">
        <v>40220</v>
      </c>
      <c r="F1176" s="326">
        <v>40210</v>
      </c>
      <c r="G1176" s="320">
        <v>1</v>
      </c>
      <c r="H1176" s="320">
        <v>866887</v>
      </c>
      <c r="I1176" s="323">
        <v>6.16</v>
      </c>
      <c r="J1176" s="323">
        <v>5.7</v>
      </c>
      <c r="K1176" s="323">
        <v>0.46</v>
      </c>
    </row>
    <row r="1177" spans="1:11" x14ac:dyDescent="0.2">
      <c r="A1177" s="320" t="s">
        <v>1469</v>
      </c>
      <c r="B1177" s="320" t="s">
        <v>2</v>
      </c>
      <c r="C1177" s="320" t="s">
        <v>1446</v>
      </c>
      <c r="D1177" s="320" t="s">
        <v>1468</v>
      </c>
      <c r="E1177" s="325">
        <v>40220</v>
      </c>
      <c r="F1177" s="326">
        <v>40210</v>
      </c>
      <c r="G1177" s="320">
        <v>1</v>
      </c>
      <c r="H1177" s="320">
        <v>867058</v>
      </c>
      <c r="I1177" s="323">
        <v>6.13</v>
      </c>
      <c r="J1177" s="323">
        <v>5.69</v>
      </c>
      <c r="K1177" s="323">
        <v>0.44</v>
      </c>
    </row>
    <row r="1178" spans="1:11" x14ac:dyDescent="0.2">
      <c r="A1178" s="320" t="s">
        <v>1467</v>
      </c>
      <c r="B1178" s="320" t="s">
        <v>2</v>
      </c>
      <c r="C1178" s="320" t="s">
        <v>1446</v>
      </c>
      <c r="D1178" s="320" t="s">
        <v>1468</v>
      </c>
      <c r="E1178" s="325">
        <v>40220</v>
      </c>
      <c r="F1178" s="326">
        <v>40210</v>
      </c>
      <c r="G1178" s="320">
        <v>1</v>
      </c>
      <c r="H1178" s="320">
        <v>866906</v>
      </c>
      <c r="I1178" s="323">
        <v>17.34</v>
      </c>
      <c r="J1178" s="323">
        <v>12.52</v>
      </c>
      <c r="K1178" s="323">
        <v>4.82</v>
      </c>
    </row>
    <row r="1179" spans="1:11" hidden="1" x14ac:dyDescent="0.2">
      <c r="A1179" s="320" t="s">
        <v>1458</v>
      </c>
      <c r="B1179" s="320" t="s">
        <v>2</v>
      </c>
      <c r="C1179" s="320" t="s">
        <v>1446</v>
      </c>
      <c r="D1179" s="320" t="s">
        <v>1464</v>
      </c>
      <c r="E1179" s="325">
        <v>40225</v>
      </c>
      <c r="F1179" s="326">
        <v>40210</v>
      </c>
      <c r="G1179" s="320">
        <v>1</v>
      </c>
      <c r="H1179" s="320">
        <v>867410</v>
      </c>
      <c r="I1179" s="323">
        <v>7.16</v>
      </c>
      <c r="J1179" s="323">
        <v>6.72</v>
      </c>
      <c r="K1179" s="323">
        <v>0.44</v>
      </c>
    </row>
    <row r="1180" spans="1:11" hidden="1" x14ac:dyDescent="0.2">
      <c r="A1180" s="320" t="s">
        <v>1458</v>
      </c>
      <c r="B1180" s="320" t="s">
        <v>2</v>
      </c>
      <c r="C1180" s="320" t="s">
        <v>1446</v>
      </c>
      <c r="D1180" s="320" t="s">
        <v>1464</v>
      </c>
      <c r="E1180" s="325">
        <v>40225</v>
      </c>
      <c r="F1180" s="326">
        <v>40210</v>
      </c>
      <c r="G1180" s="320">
        <v>1</v>
      </c>
      <c r="H1180" s="320">
        <v>867492</v>
      </c>
      <c r="I1180" s="323">
        <v>7.42</v>
      </c>
      <c r="J1180" s="323">
        <v>6.7</v>
      </c>
      <c r="K1180" s="323">
        <v>0.72</v>
      </c>
    </row>
    <row r="1181" spans="1:11" x14ac:dyDescent="0.2">
      <c r="A1181" s="320" t="s">
        <v>1467</v>
      </c>
      <c r="B1181" s="320" t="s">
        <v>2</v>
      </c>
      <c r="C1181" s="320" t="s">
        <v>1446</v>
      </c>
      <c r="D1181" s="320" t="s">
        <v>1468</v>
      </c>
      <c r="E1181" s="325">
        <v>40220</v>
      </c>
      <c r="F1181" s="326">
        <v>40210</v>
      </c>
      <c r="G1181" s="320">
        <v>1</v>
      </c>
      <c r="H1181" s="320">
        <v>867043</v>
      </c>
      <c r="I1181" s="323">
        <v>14.99</v>
      </c>
      <c r="J1181" s="323">
        <v>12.47</v>
      </c>
      <c r="K1181" s="323">
        <v>2.52</v>
      </c>
    </row>
    <row r="1182" spans="1:11" x14ac:dyDescent="0.2">
      <c r="A1182" s="320" t="s">
        <v>1469</v>
      </c>
      <c r="B1182" s="320" t="s">
        <v>2</v>
      </c>
      <c r="C1182" s="320" t="s">
        <v>1446</v>
      </c>
      <c r="D1182" s="320" t="s">
        <v>1468</v>
      </c>
      <c r="E1182" s="325">
        <v>40221</v>
      </c>
      <c r="F1182" s="326">
        <v>40210</v>
      </c>
      <c r="G1182" s="320">
        <v>1</v>
      </c>
      <c r="H1182" s="320">
        <v>867090</v>
      </c>
      <c r="I1182" s="323">
        <v>5.99</v>
      </c>
      <c r="J1182" s="323">
        <v>5.67</v>
      </c>
      <c r="K1182" s="323">
        <v>0.32</v>
      </c>
    </row>
    <row r="1183" spans="1:11" hidden="1" x14ac:dyDescent="0.2">
      <c r="A1183" s="320" t="s">
        <v>1458</v>
      </c>
      <c r="B1183" s="320" t="s">
        <v>2</v>
      </c>
      <c r="C1183" s="320" t="s">
        <v>1446</v>
      </c>
      <c r="D1183" s="320" t="s">
        <v>1464</v>
      </c>
      <c r="E1183" s="325">
        <v>40226</v>
      </c>
      <c r="F1183" s="326">
        <v>40210</v>
      </c>
      <c r="G1183" s="320">
        <v>1</v>
      </c>
      <c r="H1183" s="320">
        <v>867550</v>
      </c>
      <c r="I1183" s="323">
        <v>7.25</v>
      </c>
      <c r="J1183" s="323">
        <v>6.69</v>
      </c>
      <c r="K1183" s="323">
        <v>0.56000000000000005</v>
      </c>
    </row>
    <row r="1184" spans="1:11" hidden="1" x14ac:dyDescent="0.2">
      <c r="A1184" s="320" t="s">
        <v>1458</v>
      </c>
      <c r="B1184" s="320" t="s">
        <v>2</v>
      </c>
      <c r="C1184" s="320" t="s">
        <v>1446</v>
      </c>
      <c r="D1184" s="320" t="s">
        <v>1464</v>
      </c>
      <c r="E1184" s="325">
        <v>40226</v>
      </c>
      <c r="F1184" s="326">
        <v>40210</v>
      </c>
      <c r="G1184" s="320">
        <v>1</v>
      </c>
      <c r="H1184" s="320">
        <v>867648</v>
      </c>
      <c r="I1184" s="323">
        <v>7</v>
      </c>
      <c r="J1184" s="323">
        <v>6.68</v>
      </c>
      <c r="K1184" s="323">
        <v>0.32</v>
      </c>
    </row>
    <row r="1185" spans="1:11" x14ac:dyDescent="0.2">
      <c r="A1185" s="320" t="s">
        <v>1467</v>
      </c>
      <c r="B1185" s="320" t="s">
        <v>2</v>
      </c>
      <c r="C1185" s="320" t="s">
        <v>1446</v>
      </c>
      <c r="D1185" s="320" t="s">
        <v>1468</v>
      </c>
      <c r="E1185" s="325">
        <v>40221</v>
      </c>
      <c r="F1185" s="326">
        <v>40210</v>
      </c>
      <c r="G1185" s="320">
        <v>1</v>
      </c>
      <c r="H1185" s="320">
        <v>867201</v>
      </c>
      <c r="I1185" s="323">
        <v>15.6</v>
      </c>
      <c r="J1185" s="323">
        <v>12.43</v>
      </c>
      <c r="K1185" s="323">
        <v>3.17</v>
      </c>
    </row>
    <row r="1186" spans="1:11" x14ac:dyDescent="0.2">
      <c r="A1186" s="320" t="s">
        <v>1467</v>
      </c>
      <c r="B1186" s="320" t="s">
        <v>2</v>
      </c>
      <c r="C1186" s="320" t="s">
        <v>1446</v>
      </c>
      <c r="D1186" s="320" t="s">
        <v>1468</v>
      </c>
      <c r="E1186" s="325">
        <v>40224</v>
      </c>
      <c r="F1186" s="326">
        <v>40210</v>
      </c>
      <c r="G1186" s="320">
        <v>1</v>
      </c>
      <c r="H1186" s="320">
        <v>867268</v>
      </c>
      <c r="I1186" s="323">
        <v>17.22</v>
      </c>
      <c r="J1186" s="323">
        <v>12.51</v>
      </c>
      <c r="K1186" s="323">
        <v>4.71</v>
      </c>
    </row>
    <row r="1187" spans="1:11" x14ac:dyDescent="0.2">
      <c r="A1187" s="320" t="s">
        <v>1467</v>
      </c>
      <c r="B1187" s="320" t="s">
        <v>2</v>
      </c>
      <c r="C1187" s="320" t="s">
        <v>1446</v>
      </c>
      <c r="D1187" s="320" t="s">
        <v>1468</v>
      </c>
      <c r="E1187" s="325">
        <v>40224</v>
      </c>
      <c r="F1187" s="326">
        <v>40210</v>
      </c>
      <c r="G1187" s="320">
        <v>1</v>
      </c>
      <c r="H1187" s="320">
        <v>867348</v>
      </c>
      <c r="I1187" s="323">
        <v>16.39</v>
      </c>
      <c r="J1187" s="323">
        <v>12.49</v>
      </c>
      <c r="K1187" s="323">
        <v>3.9</v>
      </c>
    </row>
    <row r="1188" spans="1:11" x14ac:dyDescent="0.2">
      <c r="A1188" s="320" t="s">
        <v>1459</v>
      </c>
      <c r="B1188" s="320" t="s">
        <v>2</v>
      </c>
      <c r="C1188" s="320" t="s">
        <v>1446</v>
      </c>
      <c r="D1188" s="320" t="s">
        <v>1468</v>
      </c>
      <c r="E1188" s="325">
        <v>40225</v>
      </c>
      <c r="F1188" s="326">
        <v>40210</v>
      </c>
      <c r="G1188" s="320">
        <v>1</v>
      </c>
      <c r="H1188" s="320">
        <v>867502</v>
      </c>
      <c r="I1188" s="323">
        <v>14</v>
      </c>
      <c r="J1188" s="323">
        <v>12.16</v>
      </c>
      <c r="K1188" s="323">
        <v>1.84</v>
      </c>
    </row>
    <row r="1189" spans="1:11" hidden="1" x14ac:dyDescent="0.2">
      <c r="A1189" s="320" t="s">
        <v>1458</v>
      </c>
      <c r="B1189" s="320" t="s">
        <v>2</v>
      </c>
      <c r="C1189" s="320" t="s">
        <v>1446</v>
      </c>
      <c r="D1189" s="320" t="s">
        <v>1464</v>
      </c>
      <c r="E1189" s="325">
        <v>40227</v>
      </c>
      <c r="F1189" s="326">
        <v>40210</v>
      </c>
      <c r="G1189" s="320">
        <v>1</v>
      </c>
      <c r="H1189" s="320">
        <v>867756</v>
      </c>
      <c r="I1189" s="323">
        <v>7.35</v>
      </c>
      <c r="J1189" s="323">
        <v>6.63</v>
      </c>
      <c r="K1189" s="323">
        <v>0.72</v>
      </c>
    </row>
    <row r="1190" spans="1:11" hidden="1" x14ac:dyDescent="0.2">
      <c r="A1190" s="320" t="s">
        <v>1458</v>
      </c>
      <c r="B1190" s="320" t="s">
        <v>2</v>
      </c>
      <c r="C1190" s="320" t="s">
        <v>1446</v>
      </c>
      <c r="D1190" s="320" t="s">
        <v>1464</v>
      </c>
      <c r="E1190" s="325">
        <v>40227</v>
      </c>
      <c r="F1190" s="326">
        <v>40210</v>
      </c>
      <c r="G1190" s="320">
        <v>1</v>
      </c>
      <c r="H1190" s="320">
        <v>867858</v>
      </c>
      <c r="I1190" s="323">
        <v>7.05</v>
      </c>
      <c r="J1190" s="323">
        <v>6.62</v>
      </c>
      <c r="K1190" s="323">
        <v>0.43</v>
      </c>
    </row>
    <row r="1191" spans="1:11" hidden="1" x14ac:dyDescent="0.2">
      <c r="A1191" s="320" t="s">
        <v>1470</v>
      </c>
      <c r="B1191" s="320" t="s">
        <v>2</v>
      </c>
      <c r="C1191" s="320" t="s">
        <v>1446</v>
      </c>
      <c r="D1191" s="320" t="s">
        <v>1464</v>
      </c>
      <c r="E1191" s="325">
        <v>40227</v>
      </c>
      <c r="F1191" s="326">
        <v>40210</v>
      </c>
      <c r="G1191" s="320">
        <v>1</v>
      </c>
      <c r="H1191" s="320">
        <v>867692</v>
      </c>
      <c r="I1191" s="323">
        <v>6.74</v>
      </c>
      <c r="J1191" s="323">
        <v>6.31</v>
      </c>
      <c r="K1191" s="323">
        <v>0.43</v>
      </c>
    </row>
    <row r="1192" spans="1:11" hidden="1" x14ac:dyDescent="0.2">
      <c r="A1192" s="320" t="s">
        <v>1470</v>
      </c>
      <c r="B1192" s="320" t="s">
        <v>2</v>
      </c>
      <c r="C1192" s="320" t="s">
        <v>1446</v>
      </c>
      <c r="D1192" s="320" t="s">
        <v>1464</v>
      </c>
      <c r="E1192" s="325">
        <v>40227</v>
      </c>
      <c r="F1192" s="326">
        <v>40210</v>
      </c>
      <c r="G1192" s="320">
        <v>1</v>
      </c>
      <c r="H1192" s="320">
        <v>867754</v>
      </c>
      <c r="I1192" s="323">
        <v>6.74</v>
      </c>
      <c r="J1192" s="323">
        <v>6.35</v>
      </c>
      <c r="K1192" s="323">
        <v>0.39</v>
      </c>
    </row>
    <row r="1193" spans="1:11" hidden="1" x14ac:dyDescent="0.2">
      <c r="A1193" s="320" t="s">
        <v>1470</v>
      </c>
      <c r="B1193" s="320" t="s">
        <v>2</v>
      </c>
      <c r="C1193" s="320" t="s">
        <v>1446</v>
      </c>
      <c r="D1193" s="320" t="s">
        <v>1464</v>
      </c>
      <c r="E1193" s="325">
        <v>40227</v>
      </c>
      <c r="F1193" s="326">
        <v>40210</v>
      </c>
      <c r="G1193" s="320">
        <v>1</v>
      </c>
      <c r="H1193" s="320">
        <v>867839</v>
      </c>
      <c r="I1193" s="323">
        <v>6.68</v>
      </c>
      <c r="J1193" s="323">
        <v>6.34</v>
      </c>
      <c r="K1193" s="323">
        <v>0.34</v>
      </c>
    </row>
    <row r="1194" spans="1:11" x14ac:dyDescent="0.2">
      <c r="A1194" s="320" t="s">
        <v>1467</v>
      </c>
      <c r="B1194" s="320" t="s">
        <v>2</v>
      </c>
      <c r="C1194" s="320" t="s">
        <v>1446</v>
      </c>
      <c r="D1194" s="320" t="s">
        <v>1468</v>
      </c>
      <c r="E1194" s="325">
        <v>40225</v>
      </c>
      <c r="F1194" s="326">
        <v>40210</v>
      </c>
      <c r="G1194" s="320">
        <v>1</v>
      </c>
      <c r="H1194" s="320">
        <v>867428</v>
      </c>
      <c r="I1194" s="323">
        <v>17.510000000000002</v>
      </c>
      <c r="J1194" s="323">
        <v>12.44</v>
      </c>
      <c r="K1194" s="323">
        <v>5.07</v>
      </c>
    </row>
    <row r="1195" spans="1:11" hidden="1" x14ac:dyDescent="0.2">
      <c r="A1195" s="320" t="s">
        <v>1458</v>
      </c>
      <c r="B1195" s="320" t="s">
        <v>2</v>
      </c>
      <c r="C1195" s="320" t="s">
        <v>1446</v>
      </c>
      <c r="D1195" s="320" t="s">
        <v>1464</v>
      </c>
      <c r="E1195" s="325">
        <v>40228</v>
      </c>
      <c r="F1195" s="326">
        <v>40210</v>
      </c>
      <c r="G1195" s="320">
        <v>1</v>
      </c>
      <c r="H1195" s="320">
        <v>867989</v>
      </c>
      <c r="I1195" s="323">
        <v>7.04</v>
      </c>
      <c r="J1195" s="323">
        <v>6.71</v>
      </c>
      <c r="K1195" s="323">
        <v>0.33</v>
      </c>
    </row>
    <row r="1196" spans="1:11" x14ac:dyDescent="0.2">
      <c r="A1196" s="320" t="s">
        <v>1467</v>
      </c>
      <c r="B1196" s="320" t="s">
        <v>2</v>
      </c>
      <c r="C1196" s="320" t="s">
        <v>1446</v>
      </c>
      <c r="D1196" s="320" t="s">
        <v>1468</v>
      </c>
      <c r="E1196" s="325">
        <v>40225</v>
      </c>
      <c r="F1196" s="326">
        <v>40210</v>
      </c>
      <c r="G1196" s="320">
        <v>1</v>
      </c>
      <c r="H1196" s="320">
        <v>867505</v>
      </c>
      <c r="I1196" s="323">
        <v>15.76</v>
      </c>
      <c r="J1196" s="323">
        <v>12.43</v>
      </c>
      <c r="K1196" s="323">
        <v>3.33</v>
      </c>
    </row>
    <row r="1197" spans="1:11" x14ac:dyDescent="0.2">
      <c r="A1197" s="320" t="s">
        <v>1467</v>
      </c>
      <c r="B1197" s="320" t="s">
        <v>2</v>
      </c>
      <c r="C1197" s="320" t="s">
        <v>1446</v>
      </c>
      <c r="D1197" s="320" t="s">
        <v>1468</v>
      </c>
      <c r="E1197" s="325">
        <v>40226</v>
      </c>
      <c r="F1197" s="326">
        <v>40210</v>
      </c>
      <c r="G1197" s="320">
        <v>1</v>
      </c>
      <c r="H1197" s="320">
        <v>867566</v>
      </c>
      <c r="I1197" s="323">
        <v>17.57</v>
      </c>
      <c r="J1197" s="323">
        <v>12.49</v>
      </c>
      <c r="K1197" s="323">
        <v>5.08</v>
      </c>
    </row>
    <row r="1198" spans="1:11" x14ac:dyDescent="0.2">
      <c r="A1198" s="320" t="s">
        <v>1467</v>
      </c>
      <c r="B1198" s="320" t="s">
        <v>2</v>
      </c>
      <c r="C1198" s="320" t="s">
        <v>1446</v>
      </c>
      <c r="D1198" s="320" t="s">
        <v>1468</v>
      </c>
      <c r="E1198" s="325">
        <v>40226</v>
      </c>
      <c r="F1198" s="326">
        <v>40210</v>
      </c>
      <c r="G1198" s="320">
        <v>1</v>
      </c>
      <c r="H1198" s="320">
        <v>867647</v>
      </c>
      <c r="I1198" s="323">
        <v>17.28</v>
      </c>
      <c r="J1198" s="323">
        <v>12.47</v>
      </c>
      <c r="K1198" s="323">
        <v>4.8099999999999996</v>
      </c>
    </row>
    <row r="1199" spans="1:11" x14ac:dyDescent="0.2">
      <c r="A1199" s="320" t="s">
        <v>1459</v>
      </c>
      <c r="B1199" s="320" t="s">
        <v>2</v>
      </c>
      <c r="C1199" s="320" t="s">
        <v>1446</v>
      </c>
      <c r="D1199" s="320" t="s">
        <v>1468</v>
      </c>
      <c r="E1199" s="325">
        <v>40227</v>
      </c>
      <c r="F1199" s="326">
        <v>40210</v>
      </c>
      <c r="G1199" s="320">
        <v>1</v>
      </c>
      <c r="H1199" s="320">
        <v>867725</v>
      </c>
      <c r="I1199" s="323">
        <v>16.649999999999999</v>
      </c>
      <c r="J1199" s="323">
        <v>12.13</v>
      </c>
      <c r="K1199" s="323">
        <v>4.5199999999999996</v>
      </c>
    </row>
    <row r="1200" spans="1:11" x14ac:dyDescent="0.2">
      <c r="A1200" s="320" t="s">
        <v>1459</v>
      </c>
      <c r="B1200" s="320" t="s">
        <v>2</v>
      </c>
      <c r="C1200" s="320" t="s">
        <v>1446</v>
      </c>
      <c r="D1200" s="320" t="s">
        <v>1468</v>
      </c>
      <c r="E1200" s="325">
        <v>40227</v>
      </c>
      <c r="F1200" s="326">
        <v>40210</v>
      </c>
      <c r="G1200" s="320">
        <v>1</v>
      </c>
      <c r="H1200" s="320">
        <v>867883</v>
      </c>
      <c r="I1200" s="323">
        <v>13.73</v>
      </c>
      <c r="J1200" s="323">
        <v>12.1</v>
      </c>
      <c r="K1200" s="323">
        <v>1.63</v>
      </c>
    </row>
    <row r="1201" spans="1:11" hidden="1" x14ac:dyDescent="0.2">
      <c r="A1201" s="320" t="s">
        <v>1458</v>
      </c>
      <c r="B1201" s="320" t="s">
        <v>2</v>
      </c>
      <c r="C1201" s="320" t="s">
        <v>1446</v>
      </c>
      <c r="D1201" s="320" t="s">
        <v>1464</v>
      </c>
      <c r="E1201" s="325">
        <v>40231</v>
      </c>
      <c r="F1201" s="326">
        <v>40210</v>
      </c>
      <c r="G1201" s="320">
        <v>1</v>
      </c>
      <c r="H1201" s="320">
        <v>868343</v>
      </c>
      <c r="I1201" s="323">
        <v>7.31</v>
      </c>
      <c r="J1201" s="323">
        <v>6.65</v>
      </c>
      <c r="K1201" s="323">
        <v>0.66</v>
      </c>
    </row>
    <row r="1202" spans="1:11" hidden="1" x14ac:dyDescent="0.2">
      <c r="A1202" s="320" t="s">
        <v>1458</v>
      </c>
      <c r="B1202" s="320" t="s">
        <v>2</v>
      </c>
      <c r="C1202" s="320" t="s">
        <v>1446</v>
      </c>
      <c r="D1202" s="320" t="s">
        <v>1464</v>
      </c>
      <c r="E1202" s="325">
        <v>40231</v>
      </c>
      <c r="F1202" s="326">
        <v>40210</v>
      </c>
      <c r="G1202" s="320">
        <v>1</v>
      </c>
      <c r="H1202" s="320">
        <v>868430</v>
      </c>
      <c r="I1202" s="323">
        <v>7.47</v>
      </c>
      <c r="J1202" s="323">
        <v>6.64</v>
      </c>
      <c r="K1202" s="323">
        <v>0.83</v>
      </c>
    </row>
    <row r="1203" spans="1:11" hidden="1" x14ac:dyDescent="0.2">
      <c r="A1203" s="320" t="s">
        <v>1458</v>
      </c>
      <c r="B1203" s="320" t="s">
        <v>2</v>
      </c>
      <c r="C1203" s="320" t="s">
        <v>1446</v>
      </c>
      <c r="D1203" s="320" t="s">
        <v>1464</v>
      </c>
      <c r="E1203" s="325">
        <v>40231</v>
      </c>
      <c r="F1203" s="326">
        <v>40210</v>
      </c>
      <c r="G1203" s="320">
        <v>1</v>
      </c>
      <c r="H1203" s="320">
        <v>868479</v>
      </c>
      <c r="I1203" s="323">
        <v>7.15</v>
      </c>
      <c r="J1203" s="323">
        <v>6.63</v>
      </c>
      <c r="K1203" s="323">
        <v>0.52</v>
      </c>
    </row>
    <row r="1204" spans="1:11" x14ac:dyDescent="0.2">
      <c r="A1204" s="320" t="s">
        <v>1467</v>
      </c>
      <c r="B1204" s="320" t="s">
        <v>2</v>
      </c>
      <c r="C1204" s="320" t="s">
        <v>1446</v>
      </c>
      <c r="D1204" s="320" t="s">
        <v>1468</v>
      </c>
      <c r="E1204" s="325">
        <v>40227</v>
      </c>
      <c r="F1204" s="326">
        <v>40210</v>
      </c>
      <c r="G1204" s="320">
        <v>1</v>
      </c>
      <c r="H1204" s="320">
        <v>867729</v>
      </c>
      <c r="I1204" s="323">
        <v>17.16</v>
      </c>
      <c r="J1204" s="323">
        <v>12.49</v>
      </c>
      <c r="K1204" s="323">
        <v>4.67</v>
      </c>
    </row>
    <row r="1205" spans="1:11" x14ac:dyDescent="0.2">
      <c r="A1205" s="320" t="s">
        <v>1467</v>
      </c>
      <c r="B1205" s="320" t="s">
        <v>2</v>
      </c>
      <c r="C1205" s="320" t="s">
        <v>1446</v>
      </c>
      <c r="D1205" s="320" t="s">
        <v>1468</v>
      </c>
      <c r="E1205" s="325">
        <v>40227</v>
      </c>
      <c r="F1205" s="326">
        <v>40210</v>
      </c>
      <c r="G1205" s="320">
        <v>1</v>
      </c>
      <c r="H1205" s="320">
        <v>867884</v>
      </c>
      <c r="I1205" s="323">
        <v>14.86</v>
      </c>
      <c r="J1205" s="323">
        <v>12.45</v>
      </c>
      <c r="K1205" s="323">
        <v>2.41</v>
      </c>
    </row>
    <row r="1206" spans="1:11" x14ac:dyDescent="0.2">
      <c r="A1206" s="320" t="s">
        <v>1467</v>
      </c>
      <c r="B1206" s="320" t="s">
        <v>2</v>
      </c>
      <c r="C1206" s="320" t="s">
        <v>1446</v>
      </c>
      <c r="D1206" s="320" t="s">
        <v>1468</v>
      </c>
      <c r="E1206" s="325">
        <v>40228</v>
      </c>
      <c r="F1206" s="326">
        <v>40210</v>
      </c>
      <c r="G1206" s="320">
        <v>1</v>
      </c>
      <c r="H1206" s="320">
        <v>868010</v>
      </c>
      <c r="I1206" s="323">
        <v>15.89</v>
      </c>
      <c r="J1206" s="323">
        <v>12.4</v>
      </c>
      <c r="K1206" s="323">
        <v>3.49</v>
      </c>
    </row>
    <row r="1207" spans="1:11" x14ac:dyDescent="0.2">
      <c r="A1207" s="320" t="s">
        <v>1469</v>
      </c>
      <c r="B1207" s="320" t="s">
        <v>2</v>
      </c>
      <c r="C1207" s="320" t="s">
        <v>1446</v>
      </c>
      <c r="D1207" s="320" t="s">
        <v>1468</v>
      </c>
      <c r="E1207" s="325">
        <v>40231</v>
      </c>
      <c r="F1207" s="326">
        <v>40210</v>
      </c>
      <c r="G1207" s="320">
        <v>1</v>
      </c>
      <c r="H1207" s="320">
        <v>868314</v>
      </c>
      <c r="I1207" s="323">
        <v>6.27</v>
      </c>
      <c r="J1207" s="323">
        <v>5.76</v>
      </c>
      <c r="K1207" s="323">
        <v>0.51</v>
      </c>
    </row>
    <row r="1208" spans="1:11" x14ac:dyDescent="0.2">
      <c r="A1208" s="320" t="s">
        <v>1469</v>
      </c>
      <c r="B1208" s="320" t="s">
        <v>2</v>
      </c>
      <c r="C1208" s="320" t="s">
        <v>1446</v>
      </c>
      <c r="D1208" s="320" t="s">
        <v>1468</v>
      </c>
      <c r="E1208" s="325">
        <v>40231</v>
      </c>
      <c r="F1208" s="326">
        <v>40210</v>
      </c>
      <c r="G1208" s="320">
        <v>1</v>
      </c>
      <c r="H1208" s="320">
        <v>868406</v>
      </c>
      <c r="I1208" s="323">
        <v>6.53</v>
      </c>
      <c r="J1208" s="323">
        <v>5.76</v>
      </c>
      <c r="K1208" s="323">
        <v>0.77</v>
      </c>
    </row>
    <row r="1209" spans="1:11" x14ac:dyDescent="0.2">
      <c r="A1209" s="320" t="s">
        <v>1469</v>
      </c>
      <c r="B1209" s="320" t="s">
        <v>2</v>
      </c>
      <c r="C1209" s="320" t="s">
        <v>1446</v>
      </c>
      <c r="D1209" s="320" t="s">
        <v>1468</v>
      </c>
      <c r="E1209" s="325">
        <v>40231</v>
      </c>
      <c r="F1209" s="326">
        <v>40210</v>
      </c>
      <c r="G1209" s="320">
        <v>1</v>
      </c>
      <c r="H1209" s="320">
        <v>868444</v>
      </c>
      <c r="I1209" s="323">
        <v>6.29</v>
      </c>
      <c r="J1209" s="323">
        <v>5.75</v>
      </c>
      <c r="K1209" s="323">
        <v>0.54</v>
      </c>
    </row>
    <row r="1210" spans="1:11" x14ac:dyDescent="0.2">
      <c r="A1210" s="320" t="s">
        <v>1467</v>
      </c>
      <c r="B1210" s="320" t="s">
        <v>2</v>
      </c>
      <c r="C1210" s="320" t="s">
        <v>1446</v>
      </c>
      <c r="D1210" s="320" t="s">
        <v>1468</v>
      </c>
      <c r="E1210" s="325">
        <v>40231</v>
      </c>
      <c r="F1210" s="326">
        <v>40210</v>
      </c>
      <c r="G1210" s="320">
        <v>1</v>
      </c>
      <c r="H1210" s="320">
        <v>868362</v>
      </c>
      <c r="I1210" s="323">
        <v>18.7</v>
      </c>
      <c r="J1210" s="323">
        <v>12.49</v>
      </c>
      <c r="K1210" s="323">
        <v>6.21</v>
      </c>
    </row>
    <row r="1211" spans="1:11" x14ac:dyDescent="0.2">
      <c r="A1211" s="320" t="s">
        <v>1467</v>
      </c>
      <c r="B1211" s="320" t="s">
        <v>2</v>
      </c>
      <c r="C1211" s="320" t="s">
        <v>1446</v>
      </c>
      <c r="D1211" s="320" t="s">
        <v>1468</v>
      </c>
      <c r="E1211" s="325">
        <v>40231</v>
      </c>
      <c r="F1211" s="326">
        <v>40210</v>
      </c>
      <c r="G1211" s="320">
        <v>1</v>
      </c>
      <c r="H1211" s="320">
        <v>868477</v>
      </c>
      <c r="I1211" s="323">
        <v>17.16</v>
      </c>
      <c r="J1211" s="323">
        <v>12.46</v>
      </c>
      <c r="K1211" s="323">
        <v>4.7</v>
      </c>
    </row>
    <row r="1212" spans="1:11" hidden="1" x14ac:dyDescent="0.2">
      <c r="A1212" s="320" t="s">
        <v>1458</v>
      </c>
      <c r="B1212" s="320" t="s">
        <v>2</v>
      </c>
      <c r="C1212" s="320" t="s">
        <v>1446</v>
      </c>
      <c r="D1212" s="320" t="s">
        <v>1464</v>
      </c>
      <c r="E1212" s="325">
        <v>40232</v>
      </c>
      <c r="F1212" s="326">
        <v>40210</v>
      </c>
      <c r="G1212" s="320">
        <v>1</v>
      </c>
      <c r="H1212" s="320">
        <v>868524</v>
      </c>
      <c r="I1212" s="323">
        <v>7.27</v>
      </c>
      <c r="J1212" s="323">
        <v>6.62</v>
      </c>
      <c r="K1212" s="323">
        <v>0.65</v>
      </c>
    </row>
    <row r="1213" spans="1:11" hidden="1" x14ac:dyDescent="0.2">
      <c r="A1213" s="320" t="s">
        <v>1458</v>
      </c>
      <c r="B1213" s="320" t="s">
        <v>2</v>
      </c>
      <c r="C1213" s="320" t="s">
        <v>1446</v>
      </c>
      <c r="D1213" s="320" t="s">
        <v>1464</v>
      </c>
      <c r="E1213" s="325">
        <v>40232</v>
      </c>
      <c r="F1213" s="326">
        <v>40210</v>
      </c>
      <c r="G1213" s="320">
        <v>1</v>
      </c>
      <c r="H1213" s="320">
        <v>868657</v>
      </c>
      <c r="I1213" s="323">
        <v>7.21</v>
      </c>
      <c r="J1213" s="323">
        <v>6.6</v>
      </c>
      <c r="K1213" s="323">
        <v>0.61</v>
      </c>
    </row>
    <row r="1214" spans="1:11" hidden="1" x14ac:dyDescent="0.2">
      <c r="A1214" s="320" t="s">
        <v>1458</v>
      </c>
      <c r="B1214" s="320" t="s">
        <v>2</v>
      </c>
      <c r="C1214" s="320" t="s">
        <v>1446</v>
      </c>
      <c r="D1214" s="320" t="s">
        <v>1464</v>
      </c>
      <c r="E1214" s="325">
        <v>40232</v>
      </c>
      <c r="F1214" s="326">
        <v>40210</v>
      </c>
      <c r="G1214" s="320">
        <v>1</v>
      </c>
      <c r="H1214" s="320">
        <v>868686</v>
      </c>
      <c r="I1214" s="323">
        <v>6.87</v>
      </c>
      <c r="J1214" s="323">
        <v>6.59</v>
      </c>
      <c r="K1214" s="323">
        <v>0.28000000000000003</v>
      </c>
    </row>
    <row r="1215" spans="1:11" x14ac:dyDescent="0.2">
      <c r="A1215" s="320" t="s">
        <v>1459</v>
      </c>
      <c r="B1215" s="320" t="s">
        <v>2</v>
      </c>
      <c r="C1215" s="320" t="s">
        <v>1446</v>
      </c>
      <c r="D1215" s="320" t="s">
        <v>1468</v>
      </c>
      <c r="E1215" s="325">
        <v>40232</v>
      </c>
      <c r="F1215" s="326">
        <v>40210</v>
      </c>
      <c r="G1215" s="320">
        <v>1</v>
      </c>
      <c r="H1215" s="320">
        <v>868669</v>
      </c>
      <c r="I1215" s="323">
        <v>13.72</v>
      </c>
      <c r="J1215" s="323">
        <v>12.02</v>
      </c>
      <c r="K1215" s="323">
        <v>1.7</v>
      </c>
    </row>
    <row r="1216" spans="1:11" x14ac:dyDescent="0.2">
      <c r="A1216" s="320" t="s">
        <v>1469</v>
      </c>
      <c r="B1216" s="320" t="s">
        <v>2</v>
      </c>
      <c r="C1216" s="320" t="s">
        <v>1446</v>
      </c>
      <c r="D1216" s="320" t="s">
        <v>1468</v>
      </c>
      <c r="E1216" s="325">
        <v>40232</v>
      </c>
      <c r="F1216" s="326">
        <v>40210</v>
      </c>
      <c r="G1216" s="320">
        <v>1</v>
      </c>
      <c r="H1216" s="320">
        <v>868504</v>
      </c>
      <c r="I1216" s="323">
        <v>6.35</v>
      </c>
      <c r="J1216" s="323">
        <v>5.73</v>
      </c>
      <c r="K1216" s="323">
        <v>0.62</v>
      </c>
    </row>
    <row r="1217" spans="1:11" x14ac:dyDescent="0.2">
      <c r="A1217" s="320" t="s">
        <v>1469</v>
      </c>
      <c r="B1217" s="320" t="s">
        <v>2</v>
      </c>
      <c r="C1217" s="320" t="s">
        <v>1446</v>
      </c>
      <c r="D1217" s="320" t="s">
        <v>1468</v>
      </c>
      <c r="E1217" s="325">
        <v>40232</v>
      </c>
      <c r="F1217" s="326">
        <v>40210</v>
      </c>
      <c r="G1217" s="320">
        <v>1</v>
      </c>
      <c r="H1217" s="320">
        <v>868519</v>
      </c>
      <c r="I1217" s="323">
        <v>6.19</v>
      </c>
      <c r="J1217" s="323">
        <v>5.73</v>
      </c>
      <c r="K1217" s="323">
        <v>0.46</v>
      </c>
    </row>
    <row r="1218" spans="1:11" x14ac:dyDescent="0.2">
      <c r="A1218" s="320" t="s">
        <v>1469</v>
      </c>
      <c r="B1218" s="320" t="s">
        <v>2</v>
      </c>
      <c r="C1218" s="320" t="s">
        <v>1446</v>
      </c>
      <c r="D1218" s="320" t="s">
        <v>1468</v>
      </c>
      <c r="E1218" s="325">
        <v>40232</v>
      </c>
      <c r="F1218" s="326">
        <v>40210</v>
      </c>
      <c r="G1218" s="320">
        <v>1</v>
      </c>
      <c r="H1218" s="320">
        <v>868551</v>
      </c>
      <c r="I1218" s="323">
        <v>6.31</v>
      </c>
      <c r="J1218" s="323">
        <v>5.72</v>
      </c>
      <c r="K1218" s="323">
        <v>0.59</v>
      </c>
    </row>
    <row r="1219" spans="1:11" x14ac:dyDescent="0.2">
      <c r="A1219" s="320" t="s">
        <v>1469</v>
      </c>
      <c r="B1219" s="320" t="s">
        <v>2</v>
      </c>
      <c r="C1219" s="320" t="s">
        <v>1446</v>
      </c>
      <c r="D1219" s="320" t="s">
        <v>1468</v>
      </c>
      <c r="E1219" s="325">
        <v>40232</v>
      </c>
      <c r="F1219" s="326">
        <v>40210</v>
      </c>
      <c r="G1219" s="320">
        <v>1</v>
      </c>
      <c r="H1219" s="320">
        <v>868653</v>
      </c>
      <c r="I1219" s="323">
        <v>6.32</v>
      </c>
      <c r="J1219" s="323">
        <v>5.71</v>
      </c>
      <c r="K1219" s="323">
        <v>0.61</v>
      </c>
    </row>
    <row r="1220" spans="1:11" x14ac:dyDescent="0.2">
      <c r="A1220" s="320" t="s">
        <v>1469</v>
      </c>
      <c r="B1220" s="320" t="s">
        <v>2</v>
      </c>
      <c r="C1220" s="320" t="s">
        <v>1446</v>
      </c>
      <c r="D1220" s="320" t="s">
        <v>1468</v>
      </c>
      <c r="E1220" s="325">
        <v>40232</v>
      </c>
      <c r="F1220" s="326">
        <v>40210</v>
      </c>
      <c r="G1220" s="320">
        <v>1</v>
      </c>
      <c r="H1220" s="320">
        <v>868692</v>
      </c>
      <c r="I1220" s="323">
        <v>6.14</v>
      </c>
      <c r="J1220" s="323">
        <v>5.7</v>
      </c>
      <c r="K1220" s="323">
        <v>0.44</v>
      </c>
    </row>
    <row r="1221" spans="1:11" hidden="1" x14ac:dyDescent="0.2">
      <c r="A1221" s="320" t="s">
        <v>1458</v>
      </c>
      <c r="B1221" s="320" t="s">
        <v>2</v>
      </c>
      <c r="C1221" s="320" t="s">
        <v>1446</v>
      </c>
      <c r="D1221" s="320" t="s">
        <v>1464</v>
      </c>
      <c r="E1221" s="325">
        <v>40233</v>
      </c>
      <c r="F1221" s="326">
        <v>40210</v>
      </c>
      <c r="G1221" s="320">
        <v>1</v>
      </c>
      <c r="H1221" s="320">
        <v>868722</v>
      </c>
      <c r="I1221" s="323">
        <v>7.1</v>
      </c>
      <c r="J1221" s="323">
        <v>6.58</v>
      </c>
      <c r="K1221" s="323">
        <v>0.52</v>
      </c>
    </row>
    <row r="1222" spans="1:11" hidden="1" x14ac:dyDescent="0.2">
      <c r="A1222" s="320" t="s">
        <v>1458</v>
      </c>
      <c r="B1222" s="320" t="s">
        <v>2</v>
      </c>
      <c r="C1222" s="320" t="s">
        <v>1446</v>
      </c>
      <c r="D1222" s="320" t="s">
        <v>1464</v>
      </c>
      <c r="E1222" s="325">
        <v>40233</v>
      </c>
      <c r="F1222" s="326">
        <v>40210</v>
      </c>
      <c r="G1222" s="320">
        <v>1</v>
      </c>
      <c r="H1222" s="320">
        <v>868823</v>
      </c>
      <c r="I1222" s="323">
        <v>6.89</v>
      </c>
      <c r="J1222" s="323">
        <v>6.56</v>
      </c>
      <c r="K1222" s="323">
        <v>0.33</v>
      </c>
    </row>
    <row r="1223" spans="1:11" x14ac:dyDescent="0.2">
      <c r="A1223" s="320" t="s">
        <v>1467</v>
      </c>
      <c r="B1223" s="320" t="s">
        <v>2</v>
      </c>
      <c r="C1223" s="320" t="s">
        <v>1446</v>
      </c>
      <c r="D1223" s="320" t="s">
        <v>1468</v>
      </c>
      <c r="E1223" s="325">
        <v>40232</v>
      </c>
      <c r="F1223" s="326">
        <v>40210</v>
      </c>
      <c r="G1223" s="320">
        <v>1</v>
      </c>
      <c r="H1223" s="320">
        <v>868543</v>
      </c>
      <c r="I1223" s="323">
        <v>18.22</v>
      </c>
      <c r="J1223" s="323">
        <v>12.44</v>
      </c>
      <c r="K1223" s="323">
        <v>5.78</v>
      </c>
    </row>
    <row r="1224" spans="1:11" x14ac:dyDescent="0.2">
      <c r="A1224" s="320" t="s">
        <v>1467</v>
      </c>
      <c r="B1224" s="320" t="s">
        <v>2</v>
      </c>
      <c r="C1224" s="320" t="s">
        <v>1446</v>
      </c>
      <c r="D1224" s="320" t="s">
        <v>1468</v>
      </c>
      <c r="E1224" s="325">
        <v>40232</v>
      </c>
      <c r="F1224" s="326">
        <v>40210</v>
      </c>
      <c r="G1224" s="320">
        <v>1</v>
      </c>
      <c r="H1224" s="320">
        <v>868668</v>
      </c>
      <c r="I1224" s="323">
        <v>15.76</v>
      </c>
      <c r="J1224" s="323">
        <v>12.41</v>
      </c>
      <c r="K1224" s="323">
        <v>3.35</v>
      </c>
    </row>
    <row r="1225" spans="1:11" x14ac:dyDescent="0.2">
      <c r="A1225" s="320" t="s">
        <v>1469</v>
      </c>
      <c r="B1225" s="320" t="s">
        <v>2</v>
      </c>
      <c r="C1225" s="320" t="s">
        <v>1446</v>
      </c>
      <c r="D1225" s="320" t="s">
        <v>1468</v>
      </c>
      <c r="E1225" s="325">
        <v>40233</v>
      </c>
      <c r="F1225" s="326">
        <v>40210</v>
      </c>
      <c r="G1225" s="320">
        <v>1</v>
      </c>
      <c r="H1225" s="320">
        <v>868702</v>
      </c>
      <c r="I1225" s="323">
        <v>6.22</v>
      </c>
      <c r="J1225" s="323">
        <v>5.69</v>
      </c>
      <c r="K1225" s="323">
        <v>0.53</v>
      </c>
    </row>
    <row r="1226" spans="1:11" x14ac:dyDescent="0.2">
      <c r="A1226" s="320" t="s">
        <v>1469</v>
      </c>
      <c r="B1226" s="320" t="s">
        <v>2</v>
      </c>
      <c r="C1226" s="320" t="s">
        <v>1446</v>
      </c>
      <c r="D1226" s="320" t="s">
        <v>1468</v>
      </c>
      <c r="E1226" s="325">
        <v>40233</v>
      </c>
      <c r="F1226" s="326">
        <v>40210</v>
      </c>
      <c r="G1226" s="320">
        <v>1</v>
      </c>
      <c r="H1226" s="320">
        <v>868743</v>
      </c>
      <c r="I1226" s="323">
        <v>6.29</v>
      </c>
      <c r="J1226" s="323">
        <v>5.69</v>
      </c>
      <c r="K1226" s="323">
        <v>0.6</v>
      </c>
    </row>
    <row r="1227" spans="1:11" x14ac:dyDescent="0.2">
      <c r="A1227" s="320" t="s">
        <v>1469</v>
      </c>
      <c r="B1227" s="320" t="s">
        <v>2</v>
      </c>
      <c r="C1227" s="320" t="s">
        <v>1446</v>
      </c>
      <c r="D1227" s="320" t="s">
        <v>1468</v>
      </c>
      <c r="E1227" s="325">
        <v>40233</v>
      </c>
      <c r="F1227" s="326">
        <v>40210</v>
      </c>
      <c r="G1227" s="320">
        <v>1</v>
      </c>
      <c r="H1227" s="320">
        <v>868802</v>
      </c>
      <c r="I1227" s="323">
        <v>6.14</v>
      </c>
      <c r="J1227" s="323">
        <v>5.68</v>
      </c>
      <c r="K1227" s="323">
        <v>0.46</v>
      </c>
    </row>
    <row r="1228" spans="1:11" x14ac:dyDescent="0.2">
      <c r="A1228" s="320" t="s">
        <v>1469</v>
      </c>
      <c r="B1228" s="320" t="s">
        <v>2</v>
      </c>
      <c r="C1228" s="320" t="s">
        <v>1446</v>
      </c>
      <c r="D1228" s="320" t="s">
        <v>1468</v>
      </c>
      <c r="E1228" s="325">
        <v>40233</v>
      </c>
      <c r="F1228" s="326">
        <v>40210</v>
      </c>
      <c r="G1228" s="320">
        <v>1</v>
      </c>
      <c r="H1228" s="320">
        <v>868833</v>
      </c>
      <c r="I1228" s="323">
        <v>5.96</v>
      </c>
      <c r="J1228" s="323">
        <v>5.67</v>
      </c>
      <c r="K1228" s="323">
        <v>0.28999999999999998</v>
      </c>
    </row>
    <row r="1229" spans="1:11" hidden="1" x14ac:dyDescent="0.2">
      <c r="A1229" s="320" t="s">
        <v>1458</v>
      </c>
      <c r="B1229" s="320" t="s">
        <v>2</v>
      </c>
      <c r="C1229" s="320" t="s">
        <v>1446</v>
      </c>
      <c r="D1229" s="320" t="s">
        <v>1464</v>
      </c>
      <c r="E1229" s="325">
        <v>40234</v>
      </c>
      <c r="F1229" s="326">
        <v>40210</v>
      </c>
      <c r="G1229" s="320">
        <v>1</v>
      </c>
      <c r="H1229" s="320">
        <v>868887</v>
      </c>
      <c r="I1229" s="323">
        <v>7.33</v>
      </c>
      <c r="J1229" s="323">
        <v>6.64</v>
      </c>
      <c r="K1229" s="323">
        <v>0.69</v>
      </c>
    </row>
    <row r="1230" spans="1:11" hidden="1" x14ac:dyDescent="0.2">
      <c r="A1230" s="320" t="s">
        <v>1458</v>
      </c>
      <c r="B1230" s="320" t="s">
        <v>2</v>
      </c>
      <c r="C1230" s="320" t="s">
        <v>1446</v>
      </c>
      <c r="D1230" s="320" t="s">
        <v>1464</v>
      </c>
      <c r="E1230" s="325">
        <v>40234</v>
      </c>
      <c r="F1230" s="326">
        <v>40210</v>
      </c>
      <c r="G1230" s="320">
        <v>1</v>
      </c>
      <c r="H1230" s="320">
        <v>868970</v>
      </c>
      <c r="I1230" s="323">
        <v>7.24</v>
      </c>
      <c r="J1230" s="323">
        <v>6.65</v>
      </c>
      <c r="K1230" s="323">
        <v>0.59</v>
      </c>
    </row>
    <row r="1231" spans="1:11" hidden="1" x14ac:dyDescent="0.2">
      <c r="A1231" s="320" t="s">
        <v>1461</v>
      </c>
      <c r="B1231" s="320" t="s">
        <v>2</v>
      </c>
      <c r="C1231" s="320" t="s">
        <v>1446</v>
      </c>
      <c r="D1231" s="320" t="s">
        <v>1464</v>
      </c>
      <c r="E1231" s="325">
        <v>40234</v>
      </c>
      <c r="F1231" s="326">
        <v>40210</v>
      </c>
      <c r="G1231" s="320">
        <v>1</v>
      </c>
      <c r="H1231" s="320">
        <v>868859</v>
      </c>
      <c r="I1231" s="323">
        <v>7.35</v>
      </c>
      <c r="J1231" s="323">
        <v>6.78</v>
      </c>
      <c r="K1231" s="323">
        <v>0.56999999999999995</v>
      </c>
    </row>
    <row r="1232" spans="1:11" hidden="1" x14ac:dyDescent="0.2">
      <c r="A1232" s="320" t="s">
        <v>1461</v>
      </c>
      <c r="B1232" s="320" t="s">
        <v>2</v>
      </c>
      <c r="C1232" s="320" t="s">
        <v>1446</v>
      </c>
      <c r="D1232" s="320" t="s">
        <v>1464</v>
      </c>
      <c r="E1232" s="325">
        <v>40234</v>
      </c>
      <c r="F1232" s="326">
        <v>40210</v>
      </c>
      <c r="G1232" s="320">
        <v>1</v>
      </c>
      <c r="H1232" s="320">
        <v>868956</v>
      </c>
      <c r="I1232" s="323">
        <v>7.44</v>
      </c>
      <c r="J1232" s="323">
        <v>6.72</v>
      </c>
      <c r="K1232" s="323">
        <v>0.72</v>
      </c>
    </row>
    <row r="1233" spans="1:11" x14ac:dyDescent="0.2">
      <c r="A1233" s="320" t="s">
        <v>1467</v>
      </c>
      <c r="B1233" s="320" t="s">
        <v>2</v>
      </c>
      <c r="C1233" s="320" t="s">
        <v>1446</v>
      </c>
      <c r="D1233" s="320" t="s">
        <v>1468</v>
      </c>
      <c r="E1233" s="325">
        <v>40233</v>
      </c>
      <c r="F1233" s="326">
        <v>40210</v>
      </c>
      <c r="G1233" s="320">
        <v>1</v>
      </c>
      <c r="H1233" s="320">
        <v>868735</v>
      </c>
      <c r="I1233" s="323">
        <v>18.5</v>
      </c>
      <c r="J1233" s="323">
        <v>12.5</v>
      </c>
      <c r="K1233" s="323">
        <v>6</v>
      </c>
    </row>
    <row r="1234" spans="1:11" hidden="1" x14ac:dyDescent="0.2">
      <c r="A1234" s="320" t="s">
        <v>1458</v>
      </c>
      <c r="B1234" s="320" t="s">
        <v>2</v>
      </c>
      <c r="C1234" s="320" t="s">
        <v>1446</v>
      </c>
      <c r="D1234" s="320" t="s">
        <v>1464</v>
      </c>
      <c r="E1234" s="325">
        <v>40235</v>
      </c>
      <c r="F1234" s="326">
        <v>40210</v>
      </c>
      <c r="G1234" s="320">
        <v>1</v>
      </c>
      <c r="H1234" s="320">
        <v>869064</v>
      </c>
      <c r="I1234" s="323">
        <v>7.15</v>
      </c>
      <c r="J1234" s="323">
        <v>6.6</v>
      </c>
      <c r="K1234" s="323">
        <v>0.55000000000000004</v>
      </c>
    </row>
    <row r="1235" spans="1:11" x14ac:dyDescent="0.2">
      <c r="A1235" s="320" t="s">
        <v>1467</v>
      </c>
      <c r="B1235" s="320" t="s">
        <v>2</v>
      </c>
      <c r="C1235" s="320" t="s">
        <v>1446</v>
      </c>
      <c r="D1235" s="320" t="s">
        <v>1468</v>
      </c>
      <c r="E1235" s="325">
        <v>40233</v>
      </c>
      <c r="F1235" s="326">
        <v>40210</v>
      </c>
      <c r="G1235" s="320">
        <v>1</v>
      </c>
      <c r="H1235" s="320">
        <v>868820</v>
      </c>
      <c r="I1235" s="323">
        <v>18.170000000000002</v>
      </c>
      <c r="J1235" s="323">
        <v>12.47</v>
      </c>
      <c r="K1235" s="323">
        <v>5.7</v>
      </c>
    </row>
    <row r="1236" spans="1:11" x14ac:dyDescent="0.2">
      <c r="A1236" s="320" t="s">
        <v>1459</v>
      </c>
      <c r="B1236" s="320" t="s">
        <v>2</v>
      </c>
      <c r="C1236" s="320" t="s">
        <v>1446</v>
      </c>
      <c r="D1236" s="320" t="s">
        <v>1468</v>
      </c>
      <c r="E1236" s="325">
        <v>40234</v>
      </c>
      <c r="F1236" s="326">
        <v>40210</v>
      </c>
      <c r="G1236" s="320">
        <v>1</v>
      </c>
      <c r="H1236" s="320">
        <v>868864</v>
      </c>
      <c r="I1236" s="323">
        <v>17.11</v>
      </c>
      <c r="J1236" s="323">
        <v>12.19</v>
      </c>
      <c r="K1236" s="323">
        <v>4.92</v>
      </c>
    </row>
    <row r="1237" spans="1:11" hidden="1" x14ac:dyDescent="0.2">
      <c r="A1237" s="320" t="s">
        <v>1458</v>
      </c>
      <c r="B1237" s="320" t="s">
        <v>2</v>
      </c>
      <c r="C1237" s="320" t="s">
        <v>1446</v>
      </c>
      <c r="D1237" s="320" t="s">
        <v>1464</v>
      </c>
      <c r="E1237" s="325">
        <v>40238</v>
      </c>
      <c r="F1237" s="326">
        <v>40238</v>
      </c>
      <c r="G1237" s="320">
        <v>1</v>
      </c>
      <c r="H1237" s="320">
        <v>869346</v>
      </c>
      <c r="I1237" s="323">
        <v>7.23</v>
      </c>
      <c r="J1237" s="323">
        <v>6.62</v>
      </c>
      <c r="K1237" s="323">
        <v>0.61</v>
      </c>
    </row>
    <row r="1238" spans="1:11" hidden="1" x14ac:dyDescent="0.2">
      <c r="A1238" s="320" t="s">
        <v>1458</v>
      </c>
      <c r="B1238" s="320" t="s">
        <v>2</v>
      </c>
      <c r="C1238" s="320" t="s">
        <v>1446</v>
      </c>
      <c r="D1238" s="320" t="s">
        <v>1464</v>
      </c>
      <c r="E1238" s="325">
        <v>40238</v>
      </c>
      <c r="F1238" s="326">
        <v>40238</v>
      </c>
      <c r="G1238" s="320">
        <v>1</v>
      </c>
      <c r="H1238" s="320">
        <v>869447</v>
      </c>
      <c r="I1238" s="323">
        <v>7.26</v>
      </c>
      <c r="J1238" s="323">
        <v>6.63</v>
      </c>
      <c r="K1238" s="323">
        <v>0.63</v>
      </c>
    </row>
    <row r="1239" spans="1:11" x14ac:dyDescent="0.2">
      <c r="A1239" s="320" t="s">
        <v>1459</v>
      </c>
      <c r="B1239" s="320" t="s">
        <v>2</v>
      </c>
      <c r="C1239" s="320" t="s">
        <v>1446</v>
      </c>
      <c r="D1239" s="320" t="s">
        <v>1468</v>
      </c>
      <c r="E1239" s="325">
        <v>40234</v>
      </c>
      <c r="F1239" s="326">
        <v>40210</v>
      </c>
      <c r="G1239" s="320">
        <v>1</v>
      </c>
      <c r="H1239" s="320">
        <v>868966</v>
      </c>
      <c r="I1239" s="323">
        <v>13.76</v>
      </c>
      <c r="J1239" s="323">
        <v>12.16</v>
      </c>
      <c r="K1239" s="323">
        <v>1.6</v>
      </c>
    </row>
    <row r="1240" spans="1:11" hidden="1" x14ac:dyDescent="0.2">
      <c r="A1240" s="320" t="s">
        <v>1458</v>
      </c>
      <c r="B1240" s="320" t="s">
        <v>2</v>
      </c>
      <c r="C1240" s="320" t="s">
        <v>1446</v>
      </c>
      <c r="D1240" s="320" t="s">
        <v>1464</v>
      </c>
      <c r="E1240" s="325">
        <v>40239</v>
      </c>
      <c r="F1240" s="326">
        <v>40238</v>
      </c>
      <c r="G1240" s="320">
        <v>1</v>
      </c>
      <c r="H1240" s="320">
        <v>869517</v>
      </c>
      <c r="I1240" s="323">
        <v>7.23</v>
      </c>
      <c r="J1240" s="323">
        <v>6.74</v>
      </c>
      <c r="K1240" s="323">
        <v>0.49</v>
      </c>
    </row>
    <row r="1241" spans="1:11" x14ac:dyDescent="0.2">
      <c r="A1241" s="320" t="s">
        <v>1469</v>
      </c>
      <c r="B1241" s="320" t="s">
        <v>2</v>
      </c>
      <c r="C1241" s="320" t="s">
        <v>1446</v>
      </c>
      <c r="D1241" s="320" t="s">
        <v>1468</v>
      </c>
      <c r="E1241" s="325">
        <v>40234</v>
      </c>
      <c r="F1241" s="326">
        <v>40210</v>
      </c>
      <c r="G1241" s="320">
        <v>1</v>
      </c>
      <c r="H1241" s="320">
        <v>868867</v>
      </c>
      <c r="I1241" s="323">
        <v>6.25</v>
      </c>
      <c r="J1241" s="323">
        <v>5.76</v>
      </c>
      <c r="K1241" s="323">
        <v>0.49</v>
      </c>
    </row>
    <row r="1242" spans="1:11" x14ac:dyDescent="0.2">
      <c r="A1242" s="320" t="s">
        <v>1469</v>
      </c>
      <c r="B1242" s="320" t="s">
        <v>2</v>
      </c>
      <c r="C1242" s="320" t="s">
        <v>1446</v>
      </c>
      <c r="D1242" s="320" t="s">
        <v>1468</v>
      </c>
      <c r="E1242" s="325">
        <v>40234</v>
      </c>
      <c r="F1242" s="326">
        <v>40210</v>
      </c>
      <c r="G1242" s="320">
        <v>1</v>
      </c>
      <c r="H1242" s="320">
        <v>868982</v>
      </c>
      <c r="I1242" s="323">
        <v>6.08</v>
      </c>
      <c r="J1242" s="323">
        <v>5.74</v>
      </c>
      <c r="K1242" s="323">
        <v>0.34</v>
      </c>
    </row>
    <row r="1243" spans="1:11" hidden="1" x14ac:dyDescent="0.2">
      <c r="A1243" s="320" t="s">
        <v>1458</v>
      </c>
      <c r="B1243" s="320" t="s">
        <v>2</v>
      </c>
      <c r="C1243" s="320" t="s">
        <v>1446</v>
      </c>
      <c r="D1243" s="320" t="s">
        <v>1464</v>
      </c>
      <c r="E1243" s="325">
        <v>40240</v>
      </c>
      <c r="F1243" s="326">
        <v>40238</v>
      </c>
      <c r="G1243" s="320">
        <v>1</v>
      </c>
      <c r="H1243" s="320">
        <v>869572</v>
      </c>
      <c r="I1243" s="323">
        <v>7.27</v>
      </c>
      <c r="J1243" s="323">
        <v>6.61</v>
      </c>
      <c r="K1243" s="323">
        <v>0.66</v>
      </c>
    </row>
    <row r="1244" spans="1:11" hidden="1" x14ac:dyDescent="0.2">
      <c r="A1244" s="320" t="s">
        <v>1458</v>
      </c>
      <c r="B1244" s="320" t="s">
        <v>2</v>
      </c>
      <c r="C1244" s="320" t="s">
        <v>1446</v>
      </c>
      <c r="D1244" s="320" t="s">
        <v>1464</v>
      </c>
      <c r="E1244" s="325">
        <v>40240</v>
      </c>
      <c r="F1244" s="326">
        <v>40238</v>
      </c>
      <c r="G1244" s="320">
        <v>1</v>
      </c>
      <c r="H1244" s="320">
        <v>869631</v>
      </c>
      <c r="I1244" s="323">
        <v>6.93</v>
      </c>
      <c r="J1244" s="323">
        <v>6.59</v>
      </c>
      <c r="K1244" s="323">
        <v>0.34</v>
      </c>
    </row>
    <row r="1245" spans="1:11" hidden="1" x14ac:dyDescent="0.2">
      <c r="A1245" s="320" t="s">
        <v>1461</v>
      </c>
      <c r="B1245" s="320" t="s">
        <v>2</v>
      </c>
      <c r="C1245" s="320" t="s">
        <v>1446</v>
      </c>
      <c r="D1245" s="320" t="s">
        <v>1464</v>
      </c>
      <c r="E1245" s="325">
        <v>40240</v>
      </c>
      <c r="F1245" s="326">
        <v>40238</v>
      </c>
      <c r="G1245" s="320">
        <v>1</v>
      </c>
      <c r="H1245" s="320">
        <v>869618</v>
      </c>
      <c r="I1245" s="323">
        <v>7.01</v>
      </c>
      <c r="J1245" s="323">
        <v>6.69</v>
      </c>
      <c r="K1245" s="323">
        <v>0.32</v>
      </c>
    </row>
    <row r="1246" spans="1:11" x14ac:dyDescent="0.2">
      <c r="A1246" s="320" t="s">
        <v>1467</v>
      </c>
      <c r="B1246" s="320" t="s">
        <v>2</v>
      </c>
      <c r="C1246" s="320" t="s">
        <v>1446</v>
      </c>
      <c r="D1246" s="320" t="s">
        <v>1468</v>
      </c>
      <c r="E1246" s="325">
        <v>40234</v>
      </c>
      <c r="F1246" s="326">
        <v>40210</v>
      </c>
      <c r="G1246" s="320">
        <v>1</v>
      </c>
      <c r="H1246" s="320">
        <v>868872</v>
      </c>
      <c r="I1246" s="323">
        <v>16.79</v>
      </c>
      <c r="J1246" s="323">
        <v>12.48</v>
      </c>
      <c r="K1246" s="323">
        <v>4.3099999999999996</v>
      </c>
    </row>
    <row r="1247" spans="1:11" x14ac:dyDescent="0.2">
      <c r="A1247" s="320" t="s">
        <v>1467</v>
      </c>
      <c r="B1247" s="320" t="s">
        <v>2</v>
      </c>
      <c r="C1247" s="320" t="s">
        <v>1446</v>
      </c>
      <c r="D1247" s="320" t="s">
        <v>1468</v>
      </c>
      <c r="E1247" s="325">
        <v>40234</v>
      </c>
      <c r="F1247" s="326">
        <v>40210</v>
      </c>
      <c r="G1247" s="320">
        <v>1</v>
      </c>
      <c r="H1247" s="320">
        <v>868969</v>
      </c>
      <c r="I1247" s="323">
        <v>14.94</v>
      </c>
      <c r="J1247" s="323">
        <v>12.45</v>
      </c>
      <c r="K1247" s="323">
        <v>2.4900000000000002</v>
      </c>
    </row>
    <row r="1248" spans="1:11" x14ac:dyDescent="0.2">
      <c r="A1248" s="320" t="s">
        <v>1467</v>
      </c>
      <c r="B1248" s="320" t="s">
        <v>2</v>
      </c>
      <c r="C1248" s="320" t="s">
        <v>1446</v>
      </c>
      <c r="D1248" s="320" t="s">
        <v>1468</v>
      </c>
      <c r="E1248" s="325">
        <v>40235</v>
      </c>
      <c r="F1248" s="326">
        <v>40210</v>
      </c>
      <c r="G1248" s="320">
        <v>1</v>
      </c>
      <c r="H1248" s="320">
        <v>869081</v>
      </c>
      <c r="I1248" s="323">
        <v>15.58</v>
      </c>
      <c r="J1248" s="323">
        <v>12.41</v>
      </c>
      <c r="K1248" s="323">
        <v>3.17</v>
      </c>
    </row>
    <row r="1249" spans="1:11" x14ac:dyDescent="0.2">
      <c r="A1249" s="320" t="s">
        <v>1467</v>
      </c>
      <c r="B1249" s="320" t="s">
        <v>2</v>
      </c>
      <c r="C1249" s="320" t="s">
        <v>1446</v>
      </c>
      <c r="D1249" s="320" t="s">
        <v>1468</v>
      </c>
      <c r="E1249" s="325">
        <v>40238</v>
      </c>
      <c r="F1249" s="326">
        <v>40238</v>
      </c>
      <c r="G1249" s="320">
        <v>1</v>
      </c>
      <c r="H1249" s="320">
        <v>869366</v>
      </c>
      <c r="I1249" s="323">
        <v>17.36</v>
      </c>
      <c r="J1249" s="323">
        <v>12.46</v>
      </c>
      <c r="K1249" s="323">
        <v>4.9000000000000004</v>
      </c>
    </row>
    <row r="1250" spans="1:11" hidden="1" x14ac:dyDescent="0.2">
      <c r="A1250" s="320"/>
      <c r="B1250" s="320" t="s">
        <v>2</v>
      </c>
      <c r="C1250" s="320" t="s">
        <v>1446</v>
      </c>
      <c r="D1250" s="320" t="s">
        <v>1466</v>
      </c>
      <c r="E1250" s="325">
        <v>40241</v>
      </c>
      <c r="F1250" s="326">
        <v>40238</v>
      </c>
      <c r="G1250" s="320">
        <v>1</v>
      </c>
      <c r="H1250" s="320">
        <v>869670</v>
      </c>
      <c r="I1250" s="323">
        <v>3.47</v>
      </c>
      <c r="J1250" s="323">
        <v>3.41</v>
      </c>
      <c r="K1250" s="323">
        <v>0.06</v>
      </c>
    </row>
    <row r="1251" spans="1:11" hidden="1" x14ac:dyDescent="0.2">
      <c r="A1251" s="320" t="s">
        <v>1458</v>
      </c>
      <c r="B1251" s="320" t="s">
        <v>2</v>
      </c>
      <c r="C1251" s="320" t="s">
        <v>1446</v>
      </c>
      <c r="D1251" s="320" t="s">
        <v>1464</v>
      </c>
      <c r="E1251" s="325">
        <v>40241</v>
      </c>
      <c r="F1251" s="326">
        <v>40238</v>
      </c>
      <c r="G1251" s="320">
        <v>1</v>
      </c>
      <c r="H1251" s="320">
        <v>869726</v>
      </c>
      <c r="I1251" s="323">
        <v>7.34</v>
      </c>
      <c r="J1251" s="323">
        <v>6.64</v>
      </c>
      <c r="K1251" s="323">
        <v>0.7</v>
      </c>
    </row>
    <row r="1252" spans="1:11" hidden="1" x14ac:dyDescent="0.2">
      <c r="A1252" s="320" t="s">
        <v>1458</v>
      </c>
      <c r="B1252" s="320" t="s">
        <v>2</v>
      </c>
      <c r="C1252" s="320" t="s">
        <v>1446</v>
      </c>
      <c r="D1252" s="320" t="s">
        <v>1464</v>
      </c>
      <c r="E1252" s="325">
        <v>40241</v>
      </c>
      <c r="F1252" s="326">
        <v>40238</v>
      </c>
      <c r="G1252" s="320">
        <v>1</v>
      </c>
      <c r="H1252" s="320">
        <v>869839</v>
      </c>
      <c r="I1252" s="323">
        <v>7.13</v>
      </c>
      <c r="J1252" s="323">
        <v>6.63</v>
      </c>
      <c r="K1252" s="323">
        <v>0.5</v>
      </c>
    </row>
    <row r="1253" spans="1:11" hidden="1" x14ac:dyDescent="0.2">
      <c r="A1253" s="320" t="s">
        <v>1461</v>
      </c>
      <c r="B1253" s="320" t="s">
        <v>2</v>
      </c>
      <c r="C1253" s="320" t="s">
        <v>1446</v>
      </c>
      <c r="D1253" s="320" t="s">
        <v>1464</v>
      </c>
      <c r="E1253" s="325">
        <v>40241</v>
      </c>
      <c r="F1253" s="326">
        <v>40238</v>
      </c>
      <c r="G1253" s="320">
        <v>1</v>
      </c>
      <c r="H1253" s="320">
        <v>869715</v>
      </c>
      <c r="I1253" s="323">
        <v>7.38</v>
      </c>
      <c r="J1253" s="323">
        <v>6.67</v>
      </c>
      <c r="K1253" s="323">
        <v>0.71</v>
      </c>
    </row>
    <row r="1254" spans="1:11" hidden="1" x14ac:dyDescent="0.2">
      <c r="A1254" s="320" t="s">
        <v>1461</v>
      </c>
      <c r="B1254" s="320" t="s">
        <v>2</v>
      </c>
      <c r="C1254" s="320" t="s">
        <v>1446</v>
      </c>
      <c r="D1254" s="320" t="s">
        <v>1464</v>
      </c>
      <c r="E1254" s="325">
        <v>40241</v>
      </c>
      <c r="F1254" s="326">
        <v>40238</v>
      </c>
      <c r="G1254" s="320">
        <v>1</v>
      </c>
      <c r="H1254" s="320">
        <v>869834</v>
      </c>
      <c r="I1254" s="323">
        <v>7.09</v>
      </c>
      <c r="J1254" s="323">
        <v>6.66</v>
      </c>
      <c r="K1254" s="323">
        <v>0.43</v>
      </c>
    </row>
    <row r="1255" spans="1:11" x14ac:dyDescent="0.2">
      <c r="A1255" s="320" t="s">
        <v>1467</v>
      </c>
      <c r="B1255" s="320" t="s">
        <v>2</v>
      </c>
      <c r="C1255" s="320" t="s">
        <v>1446</v>
      </c>
      <c r="D1255" s="320" t="s">
        <v>1468</v>
      </c>
      <c r="E1255" s="325">
        <v>40238</v>
      </c>
      <c r="F1255" s="326">
        <v>40238</v>
      </c>
      <c r="G1255" s="320">
        <v>1</v>
      </c>
      <c r="H1255" s="320">
        <v>869472</v>
      </c>
      <c r="I1255" s="323">
        <v>16.54</v>
      </c>
      <c r="J1255" s="323">
        <v>12.44</v>
      </c>
      <c r="K1255" s="323">
        <v>4.0999999999999996</v>
      </c>
    </row>
    <row r="1256" spans="1:11" hidden="1" x14ac:dyDescent="0.2">
      <c r="A1256" s="320" t="s">
        <v>1458</v>
      </c>
      <c r="B1256" s="320" t="s">
        <v>2</v>
      </c>
      <c r="C1256" s="320" t="s">
        <v>1446</v>
      </c>
      <c r="D1256" s="320" t="s">
        <v>1464</v>
      </c>
      <c r="E1256" s="325">
        <v>40242</v>
      </c>
      <c r="F1256" s="326">
        <v>40238</v>
      </c>
      <c r="G1256" s="320">
        <v>1</v>
      </c>
      <c r="H1256" s="320">
        <v>869971</v>
      </c>
      <c r="I1256" s="323">
        <v>6.95</v>
      </c>
      <c r="J1256" s="323">
        <v>6.6</v>
      </c>
      <c r="K1256" s="323">
        <v>0.35</v>
      </c>
    </row>
    <row r="1257" spans="1:11" x14ac:dyDescent="0.2">
      <c r="A1257" s="320" t="s">
        <v>1467</v>
      </c>
      <c r="B1257" s="320" t="s">
        <v>2</v>
      </c>
      <c r="C1257" s="320" t="s">
        <v>1446</v>
      </c>
      <c r="D1257" s="320" t="s">
        <v>1468</v>
      </c>
      <c r="E1257" s="325">
        <v>40239</v>
      </c>
      <c r="F1257" s="326">
        <v>40238</v>
      </c>
      <c r="G1257" s="320">
        <v>1</v>
      </c>
      <c r="H1257" s="320">
        <v>869537</v>
      </c>
      <c r="I1257" s="323">
        <v>17.05</v>
      </c>
      <c r="J1257" s="323">
        <v>12.51</v>
      </c>
      <c r="K1257" s="323">
        <v>4.54</v>
      </c>
    </row>
    <row r="1258" spans="1:11" x14ac:dyDescent="0.2">
      <c r="A1258" s="320" t="s">
        <v>1459</v>
      </c>
      <c r="B1258" s="320" t="s">
        <v>2</v>
      </c>
      <c r="C1258" s="320" t="s">
        <v>1446</v>
      </c>
      <c r="D1258" s="320" t="s">
        <v>1468</v>
      </c>
      <c r="E1258" s="325">
        <v>40240</v>
      </c>
      <c r="F1258" s="326">
        <v>40238</v>
      </c>
      <c r="G1258" s="320">
        <v>1</v>
      </c>
      <c r="H1258" s="320">
        <v>869645</v>
      </c>
      <c r="I1258" s="323">
        <v>18.84</v>
      </c>
      <c r="J1258" s="323">
        <v>12.1</v>
      </c>
      <c r="K1258" s="323">
        <v>6.74</v>
      </c>
    </row>
    <row r="1259" spans="1:11" x14ac:dyDescent="0.2">
      <c r="A1259" s="320" t="s">
        <v>1467</v>
      </c>
      <c r="B1259" s="320" t="s">
        <v>2</v>
      </c>
      <c r="C1259" s="320" t="s">
        <v>1446</v>
      </c>
      <c r="D1259" s="320" t="s">
        <v>1468</v>
      </c>
      <c r="E1259" s="325">
        <v>40240</v>
      </c>
      <c r="F1259" s="326">
        <v>40238</v>
      </c>
      <c r="G1259" s="320">
        <v>1</v>
      </c>
      <c r="H1259" s="320">
        <v>869646</v>
      </c>
      <c r="I1259" s="323">
        <v>18.100000000000001</v>
      </c>
      <c r="J1259" s="323">
        <v>12.41</v>
      </c>
      <c r="K1259" s="323">
        <v>5.69</v>
      </c>
    </row>
    <row r="1260" spans="1:11" x14ac:dyDescent="0.2">
      <c r="A1260" s="320" t="s">
        <v>1459</v>
      </c>
      <c r="B1260" s="320" t="s">
        <v>2</v>
      </c>
      <c r="C1260" s="320" t="s">
        <v>1446</v>
      </c>
      <c r="D1260" s="320" t="s">
        <v>1468</v>
      </c>
      <c r="E1260" s="325">
        <v>40241</v>
      </c>
      <c r="F1260" s="326">
        <v>40238</v>
      </c>
      <c r="G1260" s="320">
        <v>1</v>
      </c>
      <c r="H1260" s="320">
        <v>869703</v>
      </c>
      <c r="I1260" s="323">
        <v>16.22</v>
      </c>
      <c r="J1260" s="323">
        <v>12.03</v>
      </c>
      <c r="K1260" s="323">
        <v>4.1900000000000004</v>
      </c>
    </row>
    <row r="1261" spans="1:11" x14ac:dyDescent="0.2">
      <c r="A1261" s="320" t="s">
        <v>1459</v>
      </c>
      <c r="B1261" s="320" t="s">
        <v>2</v>
      </c>
      <c r="C1261" s="320" t="s">
        <v>1446</v>
      </c>
      <c r="D1261" s="320" t="s">
        <v>1468</v>
      </c>
      <c r="E1261" s="325">
        <v>40241</v>
      </c>
      <c r="F1261" s="326">
        <v>40238</v>
      </c>
      <c r="G1261" s="320">
        <v>1</v>
      </c>
      <c r="H1261" s="320">
        <v>869864</v>
      </c>
      <c r="I1261" s="323">
        <v>13.82</v>
      </c>
      <c r="J1261" s="323">
        <v>12.14</v>
      </c>
      <c r="K1261" s="323">
        <v>1.68</v>
      </c>
    </row>
    <row r="1262" spans="1:11" hidden="1" x14ac:dyDescent="0.2">
      <c r="A1262" s="320" t="s">
        <v>1458</v>
      </c>
      <c r="B1262" s="320" t="s">
        <v>2</v>
      </c>
      <c r="C1262" s="320" t="s">
        <v>1446</v>
      </c>
      <c r="D1262" s="320" t="s">
        <v>1464</v>
      </c>
      <c r="E1262" s="325">
        <v>40245</v>
      </c>
      <c r="F1262" s="326">
        <v>40238</v>
      </c>
      <c r="G1262" s="320">
        <v>1</v>
      </c>
      <c r="H1262" s="320">
        <v>870369</v>
      </c>
      <c r="I1262" s="323">
        <v>7.27</v>
      </c>
      <c r="J1262" s="323">
        <v>6.64</v>
      </c>
      <c r="K1262" s="323">
        <v>0.63</v>
      </c>
    </row>
    <row r="1263" spans="1:11" hidden="1" x14ac:dyDescent="0.2">
      <c r="A1263" s="320" t="s">
        <v>1458</v>
      </c>
      <c r="B1263" s="320" t="s">
        <v>2</v>
      </c>
      <c r="C1263" s="320" t="s">
        <v>1446</v>
      </c>
      <c r="D1263" s="320" t="s">
        <v>1464</v>
      </c>
      <c r="E1263" s="325">
        <v>40245</v>
      </c>
      <c r="F1263" s="326">
        <v>40238</v>
      </c>
      <c r="G1263" s="320">
        <v>1</v>
      </c>
      <c r="H1263" s="320">
        <v>870487</v>
      </c>
      <c r="I1263" s="323">
        <v>7.28</v>
      </c>
      <c r="J1263" s="323">
        <v>6.64</v>
      </c>
      <c r="K1263" s="323">
        <v>0.64</v>
      </c>
    </row>
    <row r="1264" spans="1:11" hidden="1" x14ac:dyDescent="0.2">
      <c r="A1264" s="320" t="s">
        <v>1458</v>
      </c>
      <c r="B1264" s="320" t="s">
        <v>2</v>
      </c>
      <c r="C1264" s="320" t="s">
        <v>1446</v>
      </c>
      <c r="D1264" s="320" t="s">
        <v>1464</v>
      </c>
      <c r="E1264" s="325">
        <v>40245</v>
      </c>
      <c r="F1264" s="326">
        <v>40238</v>
      </c>
      <c r="G1264" s="320">
        <v>1</v>
      </c>
      <c r="H1264" s="320">
        <v>870576</v>
      </c>
      <c r="I1264" s="323">
        <v>6.97</v>
      </c>
      <c r="J1264" s="323">
        <v>6.62</v>
      </c>
      <c r="K1264" s="323">
        <v>0.35</v>
      </c>
    </row>
    <row r="1265" spans="1:11" x14ac:dyDescent="0.2">
      <c r="A1265" s="320" t="s">
        <v>1467</v>
      </c>
      <c r="B1265" s="320" t="s">
        <v>2</v>
      </c>
      <c r="C1265" s="320" t="s">
        <v>1446</v>
      </c>
      <c r="D1265" s="320" t="s">
        <v>1468</v>
      </c>
      <c r="E1265" s="325">
        <v>40241</v>
      </c>
      <c r="F1265" s="326">
        <v>40238</v>
      </c>
      <c r="G1265" s="320">
        <v>1</v>
      </c>
      <c r="H1265" s="320">
        <v>869712</v>
      </c>
      <c r="I1265" s="323">
        <v>16.54</v>
      </c>
      <c r="J1265" s="323">
        <v>12.45</v>
      </c>
      <c r="K1265" s="323">
        <v>4.09</v>
      </c>
    </row>
    <row r="1266" spans="1:11" x14ac:dyDescent="0.2">
      <c r="A1266" s="320" t="s">
        <v>1467</v>
      </c>
      <c r="B1266" s="320" t="s">
        <v>2</v>
      </c>
      <c r="C1266" s="320" t="s">
        <v>1446</v>
      </c>
      <c r="D1266" s="320" t="s">
        <v>1468</v>
      </c>
      <c r="E1266" s="325">
        <v>40241</v>
      </c>
      <c r="F1266" s="326">
        <v>40238</v>
      </c>
      <c r="G1266" s="320">
        <v>1</v>
      </c>
      <c r="H1266" s="320">
        <v>869871</v>
      </c>
      <c r="I1266" s="323">
        <v>15.82</v>
      </c>
      <c r="J1266" s="323">
        <v>12.43</v>
      </c>
      <c r="K1266" s="323">
        <v>3.39</v>
      </c>
    </row>
    <row r="1267" spans="1:11" x14ac:dyDescent="0.2">
      <c r="A1267" s="320" t="s">
        <v>1459</v>
      </c>
      <c r="B1267" s="320" t="s">
        <v>2</v>
      </c>
      <c r="C1267" s="320" t="s">
        <v>1446</v>
      </c>
      <c r="D1267" s="320" t="s">
        <v>1468</v>
      </c>
      <c r="E1267" s="325">
        <v>40242</v>
      </c>
      <c r="F1267" s="326">
        <v>40238</v>
      </c>
      <c r="G1267" s="320">
        <v>1</v>
      </c>
      <c r="H1267" s="320">
        <v>870013</v>
      </c>
      <c r="I1267" s="323">
        <v>15.2</v>
      </c>
      <c r="J1267" s="323">
        <v>12.14</v>
      </c>
      <c r="K1267" s="323">
        <v>3.06</v>
      </c>
    </row>
    <row r="1268" spans="1:11" x14ac:dyDescent="0.2">
      <c r="A1268" s="320" t="s">
        <v>1469</v>
      </c>
      <c r="B1268" s="320" t="s">
        <v>2</v>
      </c>
      <c r="C1268" s="320" t="s">
        <v>1446</v>
      </c>
      <c r="D1268" s="320" t="s">
        <v>1468</v>
      </c>
      <c r="E1268" s="325">
        <v>40245</v>
      </c>
      <c r="F1268" s="326">
        <v>40238</v>
      </c>
      <c r="G1268" s="320">
        <v>1</v>
      </c>
      <c r="H1268" s="320">
        <v>870349</v>
      </c>
      <c r="I1268" s="323">
        <v>6.46</v>
      </c>
      <c r="J1268" s="323">
        <v>5.74</v>
      </c>
      <c r="K1268" s="323">
        <v>0.72</v>
      </c>
    </row>
    <row r="1269" spans="1:11" x14ac:dyDescent="0.2">
      <c r="A1269" s="320" t="s">
        <v>1469</v>
      </c>
      <c r="B1269" s="320" t="s">
        <v>2</v>
      </c>
      <c r="C1269" s="320" t="s">
        <v>1446</v>
      </c>
      <c r="D1269" s="320" t="s">
        <v>1468</v>
      </c>
      <c r="E1269" s="325">
        <v>40245</v>
      </c>
      <c r="F1269" s="326">
        <v>40238</v>
      </c>
      <c r="G1269" s="320">
        <v>1</v>
      </c>
      <c r="H1269" s="320">
        <v>870483</v>
      </c>
      <c r="I1269" s="323">
        <v>6.22</v>
      </c>
      <c r="J1269" s="323">
        <v>5.73</v>
      </c>
      <c r="K1269" s="323">
        <v>0.49</v>
      </c>
    </row>
    <row r="1270" spans="1:11" x14ac:dyDescent="0.2">
      <c r="A1270" s="320" t="s">
        <v>1469</v>
      </c>
      <c r="B1270" s="320" t="s">
        <v>2</v>
      </c>
      <c r="C1270" s="320" t="s">
        <v>1446</v>
      </c>
      <c r="D1270" s="320" t="s">
        <v>1468</v>
      </c>
      <c r="E1270" s="325">
        <v>40245</v>
      </c>
      <c r="F1270" s="326">
        <v>40238</v>
      </c>
      <c r="G1270" s="320">
        <v>1</v>
      </c>
      <c r="H1270" s="320">
        <v>870558</v>
      </c>
      <c r="I1270" s="323">
        <v>6.25</v>
      </c>
      <c r="J1270" s="323">
        <v>5.73</v>
      </c>
      <c r="K1270" s="323">
        <v>0.52</v>
      </c>
    </row>
    <row r="1271" spans="1:11" x14ac:dyDescent="0.2">
      <c r="A1271" s="320" t="s">
        <v>1467</v>
      </c>
      <c r="B1271" s="320" t="s">
        <v>2</v>
      </c>
      <c r="C1271" s="320" t="s">
        <v>1446</v>
      </c>
      <c r="D1271" s="320" t="s">
        <v>1468</v>
      </c>
      <c r="E1271" s="325">
        <v>40245</v>
      </c>
      <c r="F1271" s="326">
        <v>40238</v>
      </c>
      <c r="G1271" s="320">
        <v>1</v>
      </c>
      <c r="H1271" s="320">
        <v>870389</v>
      </c>
      <c r="I1271" s="323">
        <v>17.690000000000001</v>
      </c>
      <c r="J1271" s="323">
        <v>12.41</v>
      </c>
      <c r="K1271" s="323">
        <v>5.28</v>
      </c>
    </row>
    <row r="1272" spans="1:11" hidden="1" x14ac:dyDescent="0.2">
      <c r="A1272" s="320" t="s">
        <v>1458</v>
      </c>
      <c r="B1272" s="320" t="s">
        <v>2</v>
      </c>
      <c r="C1272" s="320" t="s">
        <v>1446</v>
      </c>
      <c r="D1272" s="320" t="s">
        <v>1464</v>
      </c>
      <c r="E1272" s="325">
        <v>40246</v>
      </c>
      <c r="F1272" s="326">
        <v>40238</v>
      </c>
      <c r="G1272" s="320">
        <v>1</v>
      </c>
      <c r="H1272" s="320">
        <v>870646</v>
      </c>
      <c r="I1272" s="323">
        <v>7.13</v>
      </c>
      <c r="J1272" s="323">
        <v>6.62</v>
      </c>
      <c r="K1272" s="323">
        <v>0.51</v>
      </c>
    </row>
    <row r="1273" spans="1:11" hidden="1" x14ac:dyDescent="0.2">
      <c r="A1273" s="320" t="s">
        <v>1458</v>
      </c>
      <c r="B1273" s="320" t="s">
        <v>2</v>
      </c>
      <c r="C1273" s="320" t="s">
        <v>1446</v>
      </c>
      <c r="D1273" s="320" t="s">
        <v>1464</v>
      </c>
      <c r="E1273" s="325">
        <v>40246</v>
      </c>
      <c r="F1273" s="326">
        <v>40238</v>
      </c>
      <c r="G1273" s="320">
        <v>1</v>
      </c>
      <c r="H1273" s="320">
        <v>870794</v>
      </c>
      <c r="I1273" s="323">
        <v>7.2</v>
      </c>
      <c r="J1273" s="323">
        <v>6.6</v>
      </c>
      <c r="K1273" s="323">
        <v>0.6</v>
      </c>
    </row>
    <row r="1274" spans="1:11" hidden="1" x14ac:dyDescent="0.2">
      <c r="A1274" s="320" t="s">
        <v>1458</v>
      </c>
      <c r="B1274" s="320" t="s">
        <v>2</v>
      </c>
      <c r="C1274" s="320" t="s">
        <v>1446</v>
      </c>
      <c r="D1274" s="320" t="s">
        <v>1464</v>
      </c>
      <c r="E1274" s="325">
        <v>40246</v>
      </c>
      <c r="F1274" s="326">
        <v>40238</v>
      </c>
      <c r="G1274" s="320">
        <v>1</v>
      </c>
      <c r="H1274" s="320">
        <v>870831</v>
      </c>
      <c r="I1274" s="323">
        <v>6.87</v>
      </c>
      <c r="J1274" s="323">
        <v>6.58</v>
      </c>
      <c r="K1274" s="323">
        <v>0.28999999999999998</v>
      </c>
    </row>
    <row r="1275" spans="1:11" x14ac:dyDescent="0.2">
      <c r="A1275" s="320" t="s">
        <v>1467</v>
      </c>
      <c r="B1275" s="320" t="s">
        <v>2</v>
      </c>
      <c r="C1275" s="320" t="s">
        <v>1446</v>
      </c>
      <c r="D1275" s="320" t="s">
        <v>1468</v>
      </c>
      <c r="E1275" s="325">
        <v>40245</v>
      </c>
      <c r="F1275" s="326">
        <v>40238</v>
      </c>
      <c r="G1275" s="320">
        <v>1</v>
      </c>
      <c r="H1275" s="320">
        <v>870556</v>
      </c>
      <c r="I1275" s="323">
        <v>16.309999999999999</v>
      </c>
      <c r="J1275" s="323">
        <v>12.39</v>
      </c>
      <c r="K1275" s="323">
        <v>3.92</v>
      </c>
    </row>
    <row r="1276" spans="1:11" x14ac:dyDescent="0.2">
      <c r="A1276" s="320" t="s">
        <v>1459</v>
      </c>
      <c r="B1276" s="320" t="s">
        <v>2</v>
      </c>
      <c r="C1276" s="320" t="s">
        <v>1446</v>
      </c>
      <c r="D1276" s="320" t="s">
        <v>1468</v>
      </c>
      <c r="E1276" s="325">
        <v>40246</v>
      </c>
      <c r="F1276" s="326">
        <v>40238</v>
      </c>
      <c r="G1276" s="320">
        <v>1</v>
      </c>
      <c r="H1276" s="320">
        <v>870812</v>
      </c>
      <c r="I1276" s="323">
        <v>14</v>
      </c>
      <c r="J1276" s="323">
        <v>12.07</v>
      </c>
      <c r="K1276" s="323">
        <v>1.93</v>
      </c>
    </row>
    <row r="1277" spans="1:11" x14ac:dyDescent="0.2">
      <c r="A1277" s="320" t="s">
        <v>1469</v>
      </c>
      <c r="B1277" s="320" t="s">
        <v>2</v>
      </c>
      <c r="C1277" s="320" t="s">
        <v>1446</v>
      </c>
      <c r="D1277" s="320" t="s">
        <v>1468</v>
      </c>
      <c r="E1277" s="325">
        <v>40246</v>
      </c>
      <c r="F1277" s="326">
        <v>40238</v>
      </c>
      <c r="G1277" s="320">
        <v>1</v>
      </c>
      <c r="H1277" s="320">
        <v>870601</v>
      </c>
      <c r="I1277" s="323">
        <v>6.16</v>
      </c>
      <c r="J1277" s="323">
        <v>5.72</v>
      </c>
      <c r="K1277" s="323">
        <v>0.44</v>
      </c>
    </row>
    <row r="1278" spans="1:11" x14ac:dyDescent="0.2">
      <c r="A1278" s="320" t="s">
        <v>1469</v>
      </c>
      <c r="B1278" s="320" t="s">
        <v>2</v>
      </c>
      <c r="C1278" s="320" t="s">
        <v>1446</v>
      </c>
      <c r="D1278" s="320" t="s">
        <v>1468</v>
      </c>
      <c r="E1278" s="325">
        <v>40246</v>
      </c>
      <c r="F1278" s="326">
        <v>40238</v>
      </c>
      <c r="G1278" s="320">
        <v>1</v>
      </c>
      <c r="H1278" s="320">
        <v>870631</v>
      </c>
      <c r="I1278" s="323">
        <v>6.2</v>
      </c>
      <c r="J1278" s="323">
        <v>5.7</v>
      </c>
      <c r="K1278" s="323">
        <v>0.5</v>
      </c>
    </row>
    <row r="1279" spans="1:11" x14ac:dyDescent="0.2">
      <c r="A1279" s="320" t="s">
        <v>1469</v>
      </c>
      <c r="B1279" s="320" t="s">
        <v>2</v>
      </c>
      <c r="C1279" s="320" t="s">
        <v>1446</v>
      </c>
      <c r="D1279" s="320" t="s">
        <v>1468</v>
      </c>
      <c r="E1279" s="325">
        <v>40246</v>
      </c>
      <c r="F1279" s="326">
        <v>40238</v>
      </c>
      <c r="G1279" s="320">
        <v>1</v>
      </c>
      <c r="H1279" s="320">
        <v>870748</v>
      </c>
      <c r="I1279" s="323">
        <v>6.32</v>
      </c>
      <c r="J1279" s="323">
        <v>5.7</v>
      </c>
      <c r="K1279" s="323">
        <v>0.62</v>
      </c>
    </row>
    <row r="1280" spans="1:11" hidden="1" x14ac:dyDescent="0.2">
      <c r="A1280" s="320" t="s">
        <v>1458</v>
      </c>
      <c r="B1280" s="320" t="s">
        <v>2</v>
      </c>
      <c r="C1280" s="320" t="s">
        <v>1446</v>
      </c>
      <c r="D1280" s="320" t="s">
        <v>1464</v>
      </c>
      <c r="E1280" s="325">
        <v>40247</v>
      </c>
      <c r="F1280" s="326">
        <v>40238</v>
      </c>
      <c r="G1280" s="320">
        <v>1</v>
      </c>
      <c r="H1280" s="320">
        <v>870894</v>
      </c>
      <c r="I1280" s="323">
        <v>7.08</v>
      </c>
      <c r="J1280" s="323">
        <v>6.57</v>
      </c>
      <c r="K1280" s="323">
        <v>0.51</v>
      </c>
    </row>
    <row r="1281" spans="1:11" hidden="1" x14ac:dyDescent="0.2">
      <c r="A1281" s="320" t="s">
        <v>1458</v>
      </c>
      <c r="B1281" s="320" t="s">
        <v>2</v>
      </c>
      <c r="C1281" s="320" t="s">
        <v>1446</v>
      </c>
      <c r="D1281" s="320" t="s">
        <v>1464</v>
      </c>
      <c r="E1281" s="325">
        <v>40247</v>
      </c>
      <c r="F1281" s="326">
        <v>40238</v>
      </c>
      <c r="G1281" s="320">
        <v>1</v>
      </c>
      <c r="H1281" s="320">
        <v>871052</v>
      </c>
      <c r="I1281" s="323">
        <v>7.06</v>
      </c>
      <c r="J1281" s="323">
        <v>6.55</v>
      </c>
      <c r="K1281" s="323">
        <v>0.51</v>
      </c>
    </row>
    <row r="1282" spans="1:11" x14ac:dyDescent="0.2">
      <c r="A1282" s="320" t="s">
        <v>1469</v>
      </c>
      <c r="B1282" s="320" t="s">
        <v>2</v>
      </c>
      <c r="C1282" s="320" t="s">
        <v>1446</v>
      </c>
      <c r="D1282" s="320" t="s">
        <v>1468</v>
      </c>
      <c r="E1282" s="325">
        <v>40246</v>
      </c>
      <c r="F1282" s="326">
        <v>40238</v>
      </c>
      <c r="G1282" s="320">
        <v>1</v>
      </c>
      <c r="H1282" s="320">
        <v>870836</v>
      </c>
      <c r="I1282" s="323">
        <v>6.16</v>
      </c>
      <c r="J1282" s="323">
        <v>5.69</v>
      </c>
      <c r="K1282" s="323">
        <v>0.47</v>
      </c>
    </row>
    <row r="1283" spans="1:11" x14ac:dyDescent="0.2">
      <c r="A1283" s="320" t="s">
        <v>1467</v>
      </c>
      <c r="B1283" s="320" t="s">
        <v>2</v>
      </c>
      <c r="C1283" s="320" t="s">
        <v>1446</v>
      </c>
      <c r="D1283" s="320" t="s">
        <v>1468</v>
      </c>
      <c r="E1283" s="325">
        <v>40246</v>
      </c>
      <c r="F1283" s="326">
        <v>40238</v>
      </c>
      <c r="G1283" s="320">
        <v>1</v>
      </c>
      <c r="H1283" s="320">
        <v>870671</v>
      </c>
      <c r="I1283" s="323">
        <v>18.059999999999999</v>
      </c>
      <c r="J1283" s="323">
        <v>12.5</v>
      </c>
      <c r="K1283" s="323">
        <v>5.56</v>
      </c>
    </row>
    <row r="1284" spans="1:11" x14ac:dyDescent="0.2">
      <c r="A1284" s="320" t="s">
        <v>1467</v>
      </c>
      <c r="B1284" s="320" t="s">
        <v>2</v>
      </c>
      <c r="C1284" s="320" t="s">
        <v>1446</v>
      </c>
      <c r="D1284" s="320" t="s">
        <v>1468</v>
      </c>
      <c r="E1284" s="325">
        <v>40246</v>
      </c>
      <c r="F1284" s="326">
        <v>40238</v>
      </c>
      <c r="G1284" s="320">
        <v>1</v>
      </c>
      <c r="H1284" s="320">
        <v>870811</v>
      </c>
      <c r="I1284" s="323">
        <v>16.23</v>
      </c>
      <c r="J1284" s="323">
        <v>12.45</v>
      </c>
      <c r="K1284" s="323">
        <v>3.78</v>
      </c>
    </row>
    <row r="1285" spans="1:11" x14ac:dyDescent="0.2">
      <c r="A1285" s="320" t="s">
        <v>1469</v>
      </c>
      <c r="B1285" s="320" t="s">
        <v>2</v>
      </c>
      <c r="C1285" s="320" t="s">
        <v>1446</v>
      </c>
      <c r="D1285" s="320" t="s">
        <v>1468</v>
      </c>
      <c r="E1285" s="325">
        <v>40247</v>
      </c>
      <c r="F1285" s="326">
        <v>40238</v>
      </c>
      <c r="G1285" s="320">
        <v>1</v>
      </c>
      <c r="H1285" s="320">
        <v>870856</v>
      </c>
      <c r="I1285" s="323">
        <v>6.11</v>
      </c>
      <c r="J1285" s="323">
        <v>5.68</v>
      </c>
      <c r="K1285" s="323">
        <v>0.43</v>
      </c>
    </row>
    <row r="1286" spans="1:11" x14ac:dyDescent="0.2">
      <c r="A1286" s="320" t="s">
        <v>1469</v>
      </c>
      <c r="B1286" s="320" t="s">
        <v>2</v>
      </c>
      <c r="C1286" s="320" t="s">
        <v>1446</v>
      </c>
      <c r="D1286" s="320" t="s">
        <v>1468</v>
      </c>
      <c r="E1286" s="325">
        <v>40247</v>
      </c>
      <c r="F1286" s="326">
        <v>40238</v>
      </c>
      <c r="G1286" s="320">
        <v>1</v>
      </c>
      <c r="H1286" s="320">
        <v>870903</v>
      </c>
      <c r="I1286" s="323">
        <v>6.24</v>
      </c>
      <c r="J1286" s="323">
        <v>5.67</v>
      </c>
      <c r="K1286" s="323">
        <v>0.56999999999999995</v>
      </c>
    </row>
    <row r="1287" spans="1:11" x14ac:dyDescent="0.2">
      <c r="A1287" s="320" t="s">
        <v>1469</v>
      </c>
      <c r="B1287" s="320" t="s">
        <v>2</v>
      </c>
      <c r="C1287" s="320" t="s">
        <v>1446</v>
      </c>
      <c r="D1287" s="320" t="s">
        <v>1468</v>
      </c>
      <c r="E1287" s="325">
        <v>40247</v>
      </c>
      <c r="F1287" s="326">
        <v>40238</v>
      </c>
      <c r="G1287" s="320">
        <v>1</v>
      </c>
      <c r="H1287" s="320">
        <v>871028</v>
      </c>
      <c r="I1287" s="323">
        <v>6.15</v>
      </c>
      <c r="J1287" s="323">
        <v>5.66</v>
      </c>
      <c r="K1287" s="323">
        <v>0.49</v>
      </c>
    </row>
    <row r="1288" spans="1:11" x14ac:dyDescent="0.2">
      <c r="A1288" s="320" t="s">
        <v>1467</v>
      </c>
      <c r="B1288" s="320" t="s">
        <v>2</v>
      </c>
      <c r="C1288" s="320" t="s">
        <v>1446</v>
      </c>
      <c r="D1288" s="320" t="s">
        <v>1468</v>
      </c>
      <c r="E1288" s="325">
        <v>40247</v>
      </c>
      <c r="F1288" s="326">
        <v>40238</v>
      </c>
      <c r="G1288" s="320">
        <v>1</v>
      </c>
      <c r="H1288" s="320">
        <v>870910</v>
      </c>
      <c r="I1288" s="323">
        <v>18.989999999999998</v>
      </c>
      <c r="J1288" s="323">
        <v>12.46</v>
      </c>
      <c r="K1288" s="323">
        <v>6.53</v>
      </c>
    </row>
    <row r="1289" spans="1:11" hidden="1" x14ac:dyDescent="0.2">
      <c r="A1289" s="320" t="s">
        <v>1458</v>
      </c>
      <c r="B1289" s="320" t="s">
        <v>2</v>
      </c>
      <c r="C1289" s="320" t="s">
        <v>1446</v>
      </c>
      <c r="D1289" s="320" t="s">
        <v>1464</v>
      </c>
      <c r="E1289" s="325">
        <v>40248</v>
      </c>
      <c r="F1289" s="326">
        <v>40238</v>
      </c>
      <c r="G1289" s="320">
        <v>1</v>
      </c>
      <c r="H1289" s="320">
        <v>871183</v>
      </c>
      <c r="I1289" s="323">
        <v>7.41</v>
      </c>
      <c r="J1289" s="323">
        <v>6.64</v>
      </c>
      <c r="K1289" s="323">
        <v>0.77</v>
      </c>
    </row>
    <row r="1290" spans="1:11" hidden="1" x14ac:dyDescent="0.2">
      <c r="A1290" s="320" t="s">
        <v>1458</v>
      </c>
      <c r="B1290" s="320" t="s">
        <v>2</v>
      </c>
      <c r="C1290" s="320" t="s">
        <v>1446</v>
      </c>
      <c r="D1290" s="320" t="s">
        <v>1464</v>
      </c>
      <c r="E1290" s="325">
        <v>40248</v>
      </c>
      <c r="F1290" s="326">
        <v>40238</v>
      </c>
      <c r="G1290" s="320">
        <v>1</v>
      </c>
      <c r="H1290" s="320">
        <v>871268</v>
      </c>
      <c r="I1290" s="323">
        <v>7.26</v>
      </c>
      <c r="J1290" s="323">
        <v>6.65</v>
      </c>
      <c r="K1290" s="323">
        <v>0.61</v>
      </c>
    </row>
    <row r="1291" spans="1:11" hidden="1" x14ac:dyDescent="0.2">
      <c r="A1291" s="320" t="s">
        <v>1461</v>
      </c>
      <c r="B1291" s="320" t="s">
        <v>2</v>
      </c>
      <c r="C1291" s="320" t="s">
        <v>1446</v>
      </c>
      <c r="D1291" s="320" t="s">
        <v>1464</v>
      </c>
      <c r="E1291" s="325">
        <v>40248</v>
      </c>
      <c r="F1291" s="326">
        <v>40238</v>
      </c>
      <c r="G1291" s="320">
        <v>1</v>
      </c>
      <c r="H1291" s="320">
        <v>871120</v>
      </c>
      <c r="I1291" s="323">
        <v>7.43</v>
      </c>
      <c r="J1291" s="323">
        <v>6.72</v>
      </c>
      <c r="K1291" s="323">
        <v>0.71</v>
      </c>
    </row>
    <row r="1292" spans="1:11" hidden="1" x14ac:dyDescent="0.2">
      <c r="A1292" s="320" t="s">
        <v>1461</v>
      </c>
      <c r="B1292" s="320" t="s">
        <v>2</v>
      </c>
      <c r="C1292" s="320" t="s">
        <v>1446</v>
      </c>
      <c r="D1292" s="320" t="s">
        <v>1464</v>
      </c>
      <c r="E1292" s="325">
        <v>40248</v>
      </c>
      <c r="F1292" s="326">
        <v>40238</v>
      </c>
      <c r="G1292" s="320">
        <v>1</v>
      </c>
      <c r="H1292" s="320">
        <v>871238</v>
      </c>
      <c r="I1292" s="323">
        <v>7.35</v>
      </c>
      <c r="J1292" s="323">
        <v>6.71</v>
      </c>
      <c r="K1292" s="323">
        <v>0.64</v>
      </c>
    </row>
    <row r="1293" spans="1:11" x14ac:dyDescent="0.2">
      <c r="A1293" s="320" t="s">
        <v>1467</v>
      </c>
      <c r="B1293" s="320" t="s">
        <v>2</v>
      </c>
      <c r="C1293" s="320" t="s">
        <v>1446</v>
      </c>
      <c r="D1293" s="320" t="s">
        <v>1468</v>
      </c>
      <c r="E1293" s="325">
        <v>40247</v>
      </c>
      <c r="F1293" s="326">
        <v>40238</v>
      </c>
      <c r="G1293" s="320">
        <v>1</v>
      </c>
      <c r="H1293" s="320">
        <v>871051</v>
      </c>
      <c r="I1293" s="323">
        <v>18.190000000000001</v>
      </c>
      <c r="J1293" s="323">
        <v>12.43</v>
      </c>
      <c r="K1293" s="323">
        <v>5.76</v>
      </c>
    </row>
    <row r="1294" spans="1:11" x14ac:dyDescent="0.2">
      <c r="A1294" s="320" t="s">
        <v>1459</v>
      </c>
      <c r="B1294" s="320" t="s">
        <v>2</v>
      </c>
      <c r="C1294" s="320" t="s">
        <v>1446</v>
      </c>
      <c r="D1294" s="320" t="s">
        <v>1468</v>
      </c>
      <c r="E1294" s="325">
        <v>40248</v>
      </c>
      <c r="F1294" s="326">
        <v>40238</v>
      </c>
      <c r="G1294" s="320">
        <v>1</v>
      </c>
      <c r="H1294" s="320">
        <v>871146</v>
      </c>
      <c r="I1294" s="323">
        <v>17.89</v>
      </c>
      <c r="J1294" s="323">
        <v>12.08</v>
      </c>
      <c r="K1294" s="323">
        <v>5.81</v>
      </c>
    </row>
    <row r="1295" spans="1:11" hidden="1" x14ac:dyDescent="0.2">
      <c r="A1295" s="320" t="s">
        <v>1458</v>
      </c>
      <c r="B1295" s="320" t="s">
        <v>2</v>
      </c>
      <c r="C1295" s="320" t="s">
        <v>1446</v>
      </c>
      <c r="D1295" s="320" t="s">
        <v>1464</v>
      </c>
      <c r="E1295" s="325">
        <v>40249</v>
      </c>
      <c r="F1295" s="326">
        <v>40238</v>
      </c>
      <c r="G1295" s="320">
        <v>1</v>
      </c>
      <c r="H1295" s="320">
        <v>871346</v>
      </c>
      <c r="I1295" s="323">
        <v>7.01</v>
      </c>
      <c r="J1295" s="323">
        <v>6.61</v>
      </c>
      <c r="K1295" s="323">
        <v>0.4</v>
      </c>
    </row>
    <row r="1296" spans="1:11" x14ac:dyDescent="0.2">
      <c r="A1296" s="320" t="s">
        <v>1459</v>
      </c>
      <c r="B1296" s="320" t="s">
        <v>2</v>
      </c>
      <c r="C1296" s="320" t="s">
        <v>1446</v>
      </c>
      <c r="D1296" s="320" t="s">
        <v>1468</v>
      </c>
      <c r="E1296" s="325">
        <v>40248</v>
      </c>
      <c r="F1296" s="326">
        <v>40238</v>
      </c>
      <c r="G1296" s="320">
        <v>1</v>
      </c>
      <c r="H1296" s="320">
        <v>871267</v>
      </c>
      <c r="I1296" s="323">
        <v>13.54</v>
      </c>
      <c r="J1296" s="323">
        <v>12.06</v>
      </c>
      <c r="K1296" s="323">
        <v>1.48</v>
      </c>
    </row>
    <row r="1297" spans="1:11" x14ac:dyDescent="0.2">
      <c r="A1297" s="320" t="s">
        <v>1469</v>
      </c>
      <c r="B1297" s="320" t="s">
        <v>2</v>
      </c>
      <c r="C1297" s="320" t="s">
        <v>1446</v>
      </c>
      <c r="D1297" s="320" t="s">
        <v>1468</v>
      </c>
      <c r="E1297" s="325">
        <v>40248</v>
      </c>
      <c r="F1297" s="326">
        <v>40238</v>
      </c>
      <c r="G1297" s="320">
        <v>1</v>
      </c>
      <c r="H1297" s="320">
        <v>871082</v>
      </c>
      <c r="I1297" s="323">
        <v>6.29</v>
      </c>
      <c r="J1297" s="323">
        <v>5.73</v>
      </c>
      <c r="K1297" s="323">
        <v>0.56000000000000005</v>
      </c>
    </row>
    <row r="1298" spans="1:11" hidden="1" x14ac:dyDescent="0.2">
      <c r="A1298" s="320" t="s">
        <v>1458</v>
      </c>
      <c r="B1298" s="320" t="s">
        <v>2</v>
      </c>
      <c r="C1298" s="320" t="s">
        <v>1446</v>
      </c>
      <c r="D1298" s="320" t="s">
        <v>1464</v>
      </c>
      <c r="E1298" s="325">
        <v>40252</v>
      </c>
      <c r="F1298" s="326">
        <v>40238</v>
      </c>
      <c r="G1298" s="320">
        <v>1</v>
      </c>
      <c r="H1298" s="320">
        <v>871743</v>
      </c>
      <c r="I1298" s="323">
        <v>7.29</v>
      </c>
      <c r="J1298" s="323">
        <v>6.65</v>
      </c>
      <c r="K1298" s="323">
        <v>0.64</v>
      </c>
    </row>
    <row r="1299" spans="1:11" hidden="1" x14ac:dyDescent="0.2">
      <c r="A1299" s="320" t="s">
        <v>1458</v>
      </c>
      <c r="B1299" s="320" t="s">
        <v>2</v>
      </c>
      <c r="C1299" s="320" t="s">
        <v>1446</v>
      </c>
      <c r="D1299" s="320" t="s">
        <v>1464</v>
      </c>
      <c r="E1299" s="325">
        <v>40252</v>
      </c>
      <c r="F1299" s="326">
        <v>40238</v>
      </c>
      <c r="G1299" s="320">
        <v>1</v>
      </c>
      <c r="H1299" s="320">
        <v>871832</v>
      </c>
      <c r="I1299" s="323">
        <v>7.3</v>
      </c>
      <c r="J1299" s="323">
        <v>6.64</v>
      </c>
      <c r="K1299" s="323">
        <v>0.66</v>
      </c>
    </row>
    <row r="1300" spans="1:11" hidden="1" x14ac:dyDescent="0.2">
      <c r="A1300" s="320" t="s">
        <v>1458</v>
      </c>
      <c r="B1300" s="320" t="s">
        <v>2</v>
      </c>
      <c r="C1300" s="320" t="s">
        <v>1446</v>
      </c>
      <c r="D1300" s="320" t="s">
        <v>1464</v>
      </c>
      <c r="E1300" s="325">
        <v>40252</v>
      </c>
      <c r="F1300" s="326">
        <v>40238</v>
      </c>
      <c r="G1300" s="320">
        <v>1</v>
      </c>
      <c r="H1300" s="320">
        <v>871889</v>
      </c>
      <c r="I1300" s="323">
        <v>6.9</v>
      </c>
      <c r="J1300" s="323">
        <v>6.61</v>
      </c>
      <c r="K1300" s="323">
        <v>0.28999999999999998</v>
      </c>
    </row>
    <row r="1301" spans="1:11" x14ac:dyDescent="0.2">
      <c r="A1301" s="320" t="s">
        <v>1469</v>
      </c>
      <c r="B1301" s="320" t="s">
        <v>2</v>
      </c>
      <c r="C1301" s="320" t="s">
        <v>1446</v>
      </c>
      <c r="D1301" s="320" t="s">
        <v>1468</v>
      </c>
      <c r="E1301" s="325">
        <v>40248</v>
      </c>
      <c r="F1301" s="326">
        <v>40238</v>
      </c>
      <c r="G1301" s="320">
        <v>1</v>
      </c>
      <c r="H1301" s="320">
        <v>871147</v>
      </c>
      <c r="I1301" s="323">
        <v>6.41</v>
      </c>
      <c r="J1301" s="323">
        <v>5.72</v>
      </c>
      <c r="K1301" s="323">
        <v>0.69</v>
      </c>
    </row>
    <row r="1302" spans="1:11" x14ac:dyDescent="0.2">
      <c r="A1302" s="320" t="s">
        <v>1469</v>
      </c>
      <c r="B1302" s="320" t="s">
        <v>2</v>
      </c>
      <c r="C1302" s="320" t="s">
        <v>1446</v>
      </c>
      <c r="D1302" s="320" t="s">
        <v>1468</v>
      </c>
      <c r="E1302" s="325">
        <v>40248</v>
      </c>
      <c r="F1302" s="326">
        <v>40238</v>
      </c>
      <c r="G1302" s="320">
        <v>1</v>
      </c>
      <c r="H1302" s="320">
        <v>871278</v>
      </c>
      <c r="I1302" s="323">
        <v>6.08</v>
      </c>
      <c r="J1302" s="323">
        <v>5.72</v>
      </c>
      <c r="K1302" s="323">
        <v>0.36</v>
      </c>
    </row>
    <row r="1303" spans="1:11" x14ac:dyDescent="0.2">
      <c r="A1303" s="320" t="s">
        <v>1467</v>
      </c>
      <c r="B1303" s="320" t="s">
        <v>2</v>
      </c>
      <c r="C1303" s="320" t="s">
        <v>1446</v>
      </c>
      <c r="D1303" s="320" t="s">
        <v>1468</v>
      </c>
      <c r="E1303" s="325">
        <v>40248</v>
      </c>
      <c r="F1303" s="326">
        <v>40238</v>
      </c>
      <c r="G1303" s="320">
        <v>1</v>
      </c>
      <c r="H1303" s="320">
        <v>871148</v>
      </c>
      <c r="I1303" s="323">
        <v>18.16</v>
      </c>
      <c r="J1303" s="323">
        <v>12.49</v>
      </c>
      <c r="K1303" s="323">
        <v>5.67</v>
      </c>
    </row>
    <row r="1304" spans="1:11" hidden="1" x14ac:dyDescent="0.2">
      <c r="A1304" s="320" t="s">
        <v>1458</v>
      </c>
      <c r="B1304" s="320" t="s">
        <v>2</v>
      </c>
      <c r="C1304" s="320" t="s">
        <v>1446</v>
      </c>
      <c r="D1304" s="320" t="s">
        <v>1464</v>
      </c>
      <c r="E1304" s="325">
        <v>40253</v>
      </c>
      <c r="F1304" s="326">
        <v>40238</v>
      </c>
      <c r="G1304" s="320">
        <v>1</v>
      </c>
      <c r="H1304" s="320">
        <v>871938</v>
      </c>
      <c r="I1304" s="323">
        <v>7.21</v>
      </c>
      <c r="J1304" s="323">
        <v>6.61</v>
      </c>
      <c r="K1304" s="323">
        <v>0.6</v>
      </c>
    </row>
    <row r="1305" spans="1:11" hidden="1" x14ac:dyDescent="0.2">
      <c r="A1305" s="320" t="s">
        <v>1458</v>
      </c>
      <c r="B1305" s="320" t="s">
        <v>2</v>
      </c>
      <c r="C1305" s="320" t="s">
        <v>1446</v>
      </c>
      <c r="D1305" s="320" t="s">
        <v>1464</v>
      </c>
      <c r="E1305" s="325">
        <v>40253</v>
      </c>
      <c r="F1305" s="326">
        <v>40238</v>
      </c>
      <c r="G1305" s="320">
        <v>1</v>
      </c>
      <c r="H1305" s="320">
        <v>872063</v>
      </c>
      <c r="I1305" s="323">
        <v>7.26</v>
      </c>
      <c r="J1305" s="323">
        <v>6.61</v>
      </c>
      <c r="K1305" s="323">
        <v>0.65</v>
      </c>
    </row>
    <row r="1306" spans="1:11" x14ac:dyDescent="0.2">
      <c r="A1306" s="320" t="s">
        <v>1467</v>
      </c>
      <c r="B1306" s="320" t="s">
        <v>2</v>
      </c>
      <c r="C1306" s="320" t="s">
        <v>1446</v>
      </c>
      <c r="D1306" s="320" t="s">
        <v>1468</v>
      </c>
      <c r="E1306" s="325">
        <v>40248</v>
      </c>
      <c r="F1306" s="326">
        <v>40238</v>
      </c>
      <c r="G1306" s="320">
        <v>1</v>
      </c>
      <c r="H1306" s="320">
        <v>871279</v>
      </c>
      <c r="I1306" s="323">
        <v>15.31</v>
      </c>
      <c r="J1306" s="323">
        <v>12.48</v>
      </c>
      <c r="K1306" s="323">
        <v>2.83</v>
      </c>
    </row>
    <row r="1307" spans="1:11" x14ac:dyDescent="0.2">
      <c r="A1307" s="320" t="s">
        <v>1469</v>
      </c>
      <c r="B1307" s="320" t="s">
        <v>2</v>
      </c>
      <c r="C1307" s="320" t="s">
        <v>1446</v>
      </c>
      <c r="D1307" s="320" t="s">
        <v>1468</v>
      </c>
      <c r="E1307" s="325">
        <v>40249</v>
      </c>
      <c r="F1307" s="326">
        <v>40238</v>
      </c>
      <c r="G1307" s="320">
        <v>1</v>
      </c>
      <c r="H1307" s="320">
        <v>871333</v>
      </c>
      <c r="I1307" s="323">
        <v>6.37</v>
      </c>
      <c r="J1307" s="323">
        <v>5.69</v>
      </c>
      <c r="K1307" s="323">
        <v>0.68</v>
      </c>
    </row>
    <row r="1308" spans="1:11" hidden="1" x14ac:dyDescent="0.2">
      <c r="A1308" s="320" t="s">
        <v>1458</v>
      </c>
      <c r="B1308" s="320" t="s">
        <v>2</v>
      </c>
      <c r="C1308" s="320" t="s">
        <v>1446</v>
      </c>
      <c r="D1308" s="320" t="s">
        <v>1464</v>
      </c>
      <c r="E1308" s="325">
        <v>40254</v>
      </c>
      <c r="F1308" s="326">
        <v>40238</v>
      </c>
      <c r="G1308" s="320">
        <v>1</v>
      </c>
      <c r="H1308" s="320">
        <v>872103</v>
      </c>
      <c r="I1308" s="323">
        <v>7.04</v>
      </c>
      <c r="J1308" s="323">
        <v>6.58</v>
      </c>
      <c r="K1308" s="323">
        <v>0.46</v>
      </c>
    </row>
    <row r="1309" spans="1:11" hidden="1" x14ac:dyDescent="0.2">
      <c r="A1309" s="320" t="s">
        <v>1458</v>
      </c>
      <c r="B1309" s="320" t="s">
        <v>2</v>
      </c>
      <c r="C1309" s="320" t="s">
        <v>1446</v>
      </c>
      <c r="D1309" s="320" t="s">
        <v>1464</v>
      </c>
      <c r="E1309" s="325">
        <v>40254</v>
      </c>
      <c r="F1309" s="326">
        <v>40238</v>
      </c>
      <c r="G1309" s="320">
        <v>1</v>
      </c>
      <c r="H1309" s="320">
        <v>872215</v>
      </c>
      <c r="I1309" s="323">
        <v>6.85</v>
      </c>
      <c r="J1309" s="323">
        <v>6.57</v>
      </c>
      <c r="K1309" s="323">
        <v>0.28000000000000003</v>
      </c>
    </row>
    <row r="1310" spans="1:11" x14ac:dyDescent="0.2">
      <c r="A1310" s="320" t="s">
        <v>1467</v>
      </c>
      <c r="B1310" s="320" t="s">
        <v>2</v>
      </c>
      <c r="C1310" s="320" t="s">
        <v>1446</v>
      </c>
      <c r="D1310" s="320" t="s">
        <v>1468</v>
      </c>
      <c r="E1310" s="325">
        <v>40249</v>
      </c>
      <c r="F1310" s="326">
        <v>40238</v>
      </c>
      <c r="G1310" s="320">
        <v>1</v>
      </c>
      <c r="H1310" s="320">
        <v>871421</v>
      </c>
      <c r="I1310" s="323">
        <v>16.670000000000002</v>
      </c>
      <c r="J1310" s="323">
        <v>12.43</v>
      </c>
      <c r="K1310" s="323">
        <v>4.24</v>
      </c>
    </row>
    <row r="1311" spans="1:11" x14ac:dyDescent="0.2">
      <c r="A1311" s="320" t="s">
        <v>1467</v>
      </c>
      <c r="B1311" s="320" t="s">
        <v>2</v>
      </c>
      <c r="C1311" s="320" t="s">
        <v>1446</v>
      </c>
      <c r="D1311" s="320" t="s">
        <v>1468</v>
      </c>
      <c r="E1311" s="325">
        <v>40252</v>
      </c>
      <c r="F1311" s="326">
        <v>40238</v>
      </c>
      <c r="G1311" s="320">
        <v>1</v>
      </c>
      <c r="H1311" s="320">
        <v>871764</v>
      </c>
      <c r="I1311" s="323">
        <v>17.66</v>
      </c>
      <c r="J1311" s="323">
        <v>12.47</v>
      </c>
      <c r="K1311" s="323">
        <v>5.19</v>
      </c>
    </row>
    <row r="1312" spans="1:11" x14ac:dyDescent="0.2">
      <c r="A1312" s="320" t="s">
        <v>1467</v>
      </c>
      <c r="B1312" s="320" t="s">
        <v>2</v>
      </c>
      <c r="C1312" s="320" t="s">
        <v>1446</v>
      </c>
      <c r="D1312" s="320" t="s">
        <v>1468</v>
      </c>
      <c r="E1312" s="325">
        <v>40252</v>
      </c>
      <c r="F1312" s="326">
        <v>40238</v>
      </c>
      <c r="G1312" s="320">
        <v>1</v>
      </c>
      <c r="H1312" s="320">
        <v>871885</v>
      </c>
      <c r="I1312" s="323">
        <v>16.7</v>
      </c>
      <c r="J1312" s="323">
        <v>12.45</v>
      </c>
      <c r="K1312" s="323">
        <v>4.25</v>
      </c>
    </row>
    <row r="1313" spans="1:11" x14ac:dyDescent="0.2">
      <c r="A1313" s="320" t="s">
        <v>1459</v>
      </c>
      <c r="B1313" s="320" t="s">
        <v>2</v>
      </c>
      <c r="C1313" s="320" t="s">
        <v>1446</v>
      </c>
      <c r="D1313" s="320" t="s">
        <v>1468</v>
      </c>
      <c r="E1313" s="325">
        <v>40253</v>
      </c>
      <c r="F1313" s="326">
        <v>40238</v>
      </c>
      <c r="G1313" s="320">
        <v>1</v>
      </c>
      <c r="H1313" s="320">
        <v>872051</v>
      </c>
      <c r="I1313" s="323">
        <v>14.62</v>
      </c>
      <c r="J1313" s="323">
        <v>12.14</v>
      </c>
      <c r="K1313" s="323">
        <v>2.48</v>
      </c>
    </row>
    <row r="1314" spans="1:11" hidden="1" x14ac:dyDescent="0.2">
      <c r="A1314" s="320" t="s">
        <v>1458</v>
      </c>
      <c r="B1314" s="320" t="s">
        <v>2</v>
      </c>
      <c r="C1314" s="320" t="s">
        <v>1446</v>
      </c>
      <c r="D1314" s="320" t="s">
        <v>1464</v>
      </c>
      <c r="E1314" s="325">
        <v>40255</v>
      </c>
      <c r="F1314" s="326">
        <v>40238</v>
      </c>
      <c r="G1314" s="320">
        <v>1</v>
      </c>
      <c r="H1314" s="320">
        <v>872342</v>
      </c>
      <c r="I1314" s="323">
        <v>7.44</v>
      </c>
      <c r="J1314" s="323">
        <v>6.63</v>
      </c>
      <c r="K1314" s="323">
        <v>0.81</v>
      </c>
    </row>
    <row r="1315" spans="1:11" hidden="1" x14ac:dyDescent="0.2">
      <c r="A1315" s="320" t="s">
        <v>1458</v>
      </c>
      <c r="B1315" s="320" t="s">
        <v>2</v>
      </c>
      <c r="C1315" s="320" t="s">
        <v>1446</v>
      </c>
      <c r="D1315" s="320" t="s">
        <v>1464</v>
      </c>
      <c r="E1315" s="325">
        <v>40255</v>
      </c>
      <c r="F1315" s="326">
        <v>40238</v>
      </c>
      <c r="G1315" s="320">
        <v>1</v>
      </c>
      <c r="H1315" s="320">
        <v>872458</v>
      </c>
      <c r="I1315" s="323">
        <v>7.11</v>
      </c>
      <c r="J1315" s="323">
        <v>6.63</v>
      </c>
      <c r="K1315" s="323">
        <v>0.48</v>
      </c>
    </row>
    <row r="1316" spans="1:11" hidden="1" x14ac:dyDescent="0.2">
      <c r="A1316" s="320" t="s">
        <v>1461</v>
      </c>
      <c r="B1316" s="320" t="s">
        <v>2</v>
      </c>
      <c r="C1316" s="320" t="s">
        <v>1446</v>
      </c>
      <c r="D1316" s="320" t="s">
        <v>1464</v>
      </c>
      <c r="E1316" s="325">
        <v>40255</v>
      </c>
      <c r="F1316" s="326">
        <v>40238</v>
      </c>
      <c r="G1316" s="320">
        <v>1</v>
      </c>
      <c r="H1316" s="320">
        <v>872262</v>
      </c>
      <c r="I1316" s="323">
        <v>7.25</v>
      </c>
      <c r="J1316" s="323">
        <v>6.73</v>
      </c>
      <c r="K1316" s="323">
        <v>0.52</v>
      </c>
    </row>
    <row r="1317" spans="1:11" hidden="1" x14ac:dyDescent="0.2">
      <c r="A1317" s="320" t="s">
        <v>1461</v>
      </c>
      <c r="B1317" s="320" t="s">
        <v>2</v>
      </c>
      <c r="C1317" s="320" t="s">
        <v>1446</v>
      </c>
      <c r="D1317" s="320" t="s">
        <v>1464</v>
      </c>
      <c r="E1317" s="325">
        <v>40255</v>
      </c>
      <c r="F1317" s="326">
        <v>40238</v>
      </c>
      <c r="G1317" s="320">
        <v>1</v>
      </c>
      <c r="H1317" s="320">
        <v>872448</v>
      </c>
      <c r="I1317" s="323">
        <v>7.34</v>
      </c>
      <c r="J1317" s="323">
        <v>6.71</v>
      </c>
      <c r="K1317" s="323">
        <v>0.63</v>
      </c>
    </row>
    <row r="1318" spans="1:11" x14ac:dyDescent="0.2">
      <c r="A1318" s="320" t="s">
        <v>1467</v>
      </c>
      <c r="B1318" s="320" t="s">
        <v>2</v>
      </c>
      <c r="C1318" s="320" t="s">
        <v>1446</v>
      </c>
      <c r="D1318" s="320" t="s">
        <v>1468</v>
      </c>
      <c r="E1318" s="325">
        <v>40253</v>
      </c>
      <c r="F1318" s="326">
        <v>40238</v>
      </c>
      <c r="G1318" s="320">
        <v>1</v>
      </c>
      <c r="H1318" s="320">
        <v>871950</v>
      </c>
      <c r="I1318" s="323">
        <v>17.59</v>
      </c>
      <c r="J1318" s="323">
        <v>12.43</v>
      </c>
      <c r="K1318" s="323">
        <v>5.16</v>
      </c>
    </row>
    <row r="1319" spans="1:11" hidden="1" x14ac:dyDescent="0.2">
      <c r="A1319" s="320" t="s">
        <v>1458</v>
      </c>
      <c r="B1319" s="320" t="s">
        <v>2</v>
      </c>
      <c r="C1319" s="320" t="s">
        <v>1446</v>
      </c>
      <c r="D1319" s="320" t="s">
        <v>1464</v>
      </c>
      <c r="E1319" s="325">
        <v>40256</v>
      </c>
      <c r="F1319" s="326">
        <v>40238</v>
      </c>
      <c r="G1319" s="320">
        <v>1</v>
      </c>
      <c r="H1319" s="320">
        <v>872661</v>
      </c>
      <c r="I1319" s="323">
        <v>6.97</v>
      </c>
      <c r="J1319" s="323">
        <v>6.6</v>
      </c>
      <c r="K1319" s="323">
        <v>0.37</v>
      </c>
    </row>
    <row r="1320" spans="1:11" x14ac:dyDescent="0.2">
      <c r="A1320" s="320" t="s">
        <v>1467</v>
      </c>
      <c r="B1320" s="320" t="s">
        <v>2</v>
      </c>
      <c r="C1320" s="320" t="s">
        <v>1446</v>
      </c>
      <c r="D1320" s="320" t="s">
        <v>1468</v>
      </c>
      <c r="E1320" s="325">
        <v>40253</v>
      </c>
      <c r="F1320" s="326">
        <v>40238</v>
      </c>
      <c r="G1320" s="320">
        <v>1</v>
      </c>
      <c r="H1320" s="320">
        <v>872049</v>
      </c>
      <c r="I1320" s="323">
        <v>14.95</v>
      </c>
      <c r="J1320" s="323">
        <v>12.4</v>
      </c>
      <c r="K1320" s="323">
        <v>2.5499999999999998</v>
      </c>
    </row>
    <row r="1321" spans="1:11" x14ac:dyDescent="0.2">
      <c r="A1321" s="320" t="s">
        <v>1467</v>
      </c>
      <c r="B1321" s="320" t="s">
        <v>2</v>
      </c>
      <c r="C1321" s="320" t="s">
        <v>1446</v>
      </c>
      <c r="D1321" s="320" t="s">
        <v>1468</v>
      </c>
      <c r="E1321" s="325">
        <v>40254</v>
      </c>
      <c r="F1321" s="326">
        <v>40238</v>
      </c>
      <c r="G1321" s="320">
        <v>1</v>
      </c>
      <c r="H1321" s="320">
        <v>872112</v>
      </c>
      <c r="I1321" s="323">
        <v>17.52</v>
      </c>
      <c r="J1321" s="323">
        <v>12.5</v>
      </c>
      <c r="K1321" s="323">
        <v>5.0199999999999996</v>
      </c>
    </row>
    <row r="1322" spans="1:11" x14ac:dyDescent="0.2">
      <c r="A1322" s="320" t="s">
        <v>1467</v>
      </c>
      <c r="B1322" s="320" t="s">
        <v>2</v>
      </c>
      <c r="C1322" s="320" t="s">
        <v>1446</v>
      </c>
      <c r="D1322" s="320" t="s">
        <v>1468</v>
      </c>
      <c r="E1322" s="325">
        <v>40254</v>
      </c>
      <c r="F1322" s="326">
        <v>40238</v>
      </c>
      <c r="G1322" s="320">
        <v>1</v>
      </c>
      <c r="H1322" s="320">
        <v>872213</v>
      </c>
      <c r="I1322" s="323">
        <v>16.64</v>
      </c>
      <c r="J1322" s="323">
        <v>12.48</v>
      </c>
      <c r="K1322" s="323">
        <v>4.16</v>
      </c>
    </row>
    <row r="1323" spans="1:11" x14ac:dyDescent="0.2">
      <c r="A1323" s="320" t="s">
        <v>1459</v>
      </c>
      <c r="B1323" s="320" t="s">
        <v>2</v>
      </c>
      <c r="C1323" s="320" t="s">
        <v>1446</v>
      </c>
      <c r="D1323" s="320" t="s">
        <v>1468</v>
      </c>
      <c r="E1323" s="325">
        <v>40255</v>
      </c>
      <c r="F1323" s="326">
        <v>40238</v>
      </c>
      <c r="G1323" s="320">
        <v>1</v>
      </c>
      <c r="H1323" s="320">
        <v>872314</v>
      </c>
      <c r="I1323" s="323">
        <v>17.3</v>
      </c>
      <c r="J1323" s="323">
        <v>12.12</v>
      </c>
      <c r="K1323" s="323">
        <v>5.18</v>
      </c>
    </row>
    <row r="1324" spans="1:11" x14ac:dyDescent="0.2">
      <c r="A1324" s="320" t="s">
        <v>1459</v>
      </c>
      <c r="B1324" s="320" t="s">
        <v>2</v>
      </c>
      <c r="C1324" s="320" t="s">
        <v>1446</v>
      </c>
      <c r="D1324" s="320" t="s">
        <v>1468</v>
      </c>
      <c r="E1324" s="325">
        <v>40255</v>
      </c>
      <c r="F1324" s="326">
        <v>40238</v>
      </c>
      <c r="G1324" s="320">
        <v>1</v>
      </c>
      <c r="H1324" s="320">
        <v>872469</v>
      </c>
      <c r="I1324" s="323">
        <v>13.46</v>
      </c>
      <c r="J1324" s="323">
        <v>12.07</v>
      </c>
      <c r="K1324" s="323">
        <v>1.39</v>
      </c>
    </row>
    <row r="1325" spans="1:11" hidden="1" x14ac:dyDescent="0.2">
      <c r="A1325" s="320" t="s">
        <v>1458</v>
      </c>
      <c r="B1325" s="320" t="s">
        <v>2</v>
      </c>
      <c r="C1325" s="320" t="s">
        <v>1446</v>
      </c>
      <c r="D1325" s="320" t="s">
        <v>1464</v>
      </c>
      <c r="E1325" s="325">
        <v>40259</v>
      </c>
      <c r="F1325" s="326">
        <v>40238</v>
      </c>
      <c r="G1325" s="320">
        <v>1</v>
      </c>
      <c r="H1325" s="320">
        <v>873114</v>
      </c>
      <c r="I1325" s="323">
        <v>7.32</v>
      </c>
      <c r="J1325" s="323">
        <v>6.64</v>
      </c>
      <c r="K1325" s="323">
        <v>0.68</v>
      </c>
    </row>
    <row r="1326" spans="1:11" hidden="1" x14ac:dyDescent="0.2">
      <c r="A1326" s="320" t="s">
        <v>1458</v>
      </c>
      <c r="B1326" s="320" t="s">
        <v>2</v>
      </c>
      <c r="C1326" s="320" t="s">
        <v>1446</v>
      </c>
      <c r="D1326" s="320" t="s">
        <v>1464</v>
      </c>
      <c r="E1326" s="325">
        <v>40259</v>
      </c>
      <c r="F1326" s="326">
        <v>40238</v>
      </c>
      <c r="G1326" s="320">
        <v>1</v>
      </c>
      <c r="H1326" s="320">
        <v>873216</v>
      </c>
      <c r="I1326" s="323">
        <v>7.2</v>
      </c>
      <c r="J1326" s="323">
        <v>6.63</v>
      </c>
      <c r="K1326" s="323">
        <v>0.56999999999999995</v>
      </c>
    </row>
    <row r="1327" spans="1:11" hidden="1" x14ac:dyDescent="0.2">
      <c r="A1327" s="320" t="s">
        <v>1458</v>
      </c>
      <c r="B1327" s="320" t="s">
        <v>2</v>
      </c>
      <c r="C1327" s="320" t="s">
        <v>1446</v>
      </c>
      <c r="D1327" s="320" t="s">
        <v>1464</v>
      </c>
      <c r="E1327" s="325">
        <v>40259</v>
      </c>
      <c r="F1327" s="326">
        <v>40238</v>
      </c>
      <c r="G1327" s="320">
        <v>1</v>
      </c>
      <c r="H1327" s="320">
        <v>873252</v>
      </c>
      <c r="I1327" s="323">
        <v>6.89</v>
      </c>
      <c r="J1327" s="323">
        <v>6.62</v>
      </c>
      <c r="K1327" s="323">
        <v>0.27</v>
      </c>
    </row>
    <row r="1328" spans="1:11" x14ac:dyDescent="0.2">
      <c r="A1328" s="320" t="s">
        <v>1467</v>
      </c>
      <c r="B1328" s="320" t="s">
        <v>2</v>
      </c>
      <c r="C1328" s="320" t="s">
        <v>1446</v>
      </c>
      <c r="D1328" s="320" t="s">
        <v>1468</v>
      </c>
      <c r="E1328" s="325">
        <v>40255</v>
      </c>
      <c r="F1328" s="326">
        <v>40238</v>
      </c>
      <c r="G1328" s="320">
        <v>1</v>
      </c>
      <c r="H1328" s="320">
        <v>872311</v>
      </c>
      <c r="I1328" s="323">
        <v>17.36</v>
      </c>
      <c r="J1328" s="323">
        <v>12.43</v>
      </c>
      <c r="K1328" s="323">
        <v>4.93</v>
      </c>
    </row>
    <row r="1329" spans="1:11" x14ac:dyDescent="0.2">
      <c r="A1329" s="320" t="s">
        <v>1467</v>
      </c>
      <c r="B1329" s="320" t="s">
        <v>2</v>
      </c>
      <c r="C1329" s="320" t="s">
        <v>1446</v>
      </c>
      <c r="D1329" s="320" t="s">
        <v>1468</v>
      </c>
      <c r="E1329" s="325">
        <v>40255</v>
      </c>
      <c r="F1329" s="326">
        <v>40238</v>
      </c>
      <c r="G1329" s="320">
        <v>1</v>
      </c>
      <c r="H1329" s="320">
        <v>872485</v>
      </c>
      <c r="I1329" s="323">
        <v>14.92</v>
      </c>
      <c r="J1329" s="323">
        <v>12.4</v>
      </c>
      <c r="K1329" s="323">
        <v>2.52</v>
      </c>
    </row>
    <row r="1330" spans="1:11" x14ac:dyDescent="0.2">
      <c r="A1330" s="320" t="s">
        <v>1459</v>
      </c>
      <c r="B1330" s="320" t="s">
        <v>2</v>
      </c>
      <c r="C1330" s="320" t="s">
        <v>1446</v>
      </c>
      <c r="D1330" s="320" t="s">
        <v>1468</v>
      </c>
      <c r="E1330" s="325">
        <v>40256</v>
      </c>
      <c r="F1330" s="326">
        <v>40238</v>
      </c>
      <c r="G1330" s="320">
        <v>1</v>
      </c>
      <c r="H1330" s="320">
        <v>872676</v>
      </c>
      <c r="I1330" s="323">
        <v>15.61</v>
      </c>
      <c r="J1330" s="323">
        <v>12.12</v>
      </c>
      <c r="K1330" s="323">
        <v>3.49</v>
      </c>
    </row>
    <row r="1331" spans="1:11" x14ac:dyDescent="0.2">
      <c r="A1331" s="320" t="s">
        <v>1469</v>
      </c>
      <c r="B1331" s="320" t="s">
        <v>2</v>
      </c>
      <c r="C1331" s="320" t="s">
        <v>1446</v>
      </c>
      <c r="D1331" s="320" t="s">
        <v>1468</v>
      </c>
      <c r="E1331" s="325">
        <v>40259</v>
      </c>
      <c r="F1331" s="326">
        <v>40238</v>
      </c>
      <c r="G1331" s="320">
        <v>1</v>
      </c>
      <c r="H1331" s="320">
        <v>873098</v>
      </c>
      <c r="I1331" s="323">
        <v>6.22</v>
      </c>
      <c r="J1331" s="323">
        <v>5.71</v>
      </c>
      <c r="K1331" s="323">
        <v>0.51</v>
      </c>
    </row>
    <row r="1332" spans="1:11" x14ac:dyDescent="0.2">
      <c r="A1332" s="320" t="s">
        <v>1469</v>
      </c>
      <c r="B1332" s="320" t="s">
        <v>2</v>
      </c>
      <c r="C1332" s="320" t="s">
        <v>1446</v>
      </c>
      <c r="D1332" s="320" t="s">
        <v>1468</v>
      </c>
      <c r="E1332" s="325">
        <v>40259</v>
      </c>
      <c r="F1332" s="326">
        <v>40238</v>
      </c>
      <c r="G1332" s="320">
        <v>1</v>
      </c>
      <c r="H1332" s="320">
        <v>873200</v>
      </c>
      <c r="I1332" s="323">
        <v>6.28</v>
      </c>
      <c r="J1332" s="323">
        <v>5.71</v>
      </c>
      <c r="K1332" s="323">
        <v>0.56999999999999995</v>
      </c>
    </row>
    <row r="1333" spans="1:11" x14ac:dyDescent="0.2">
      <c r="A1333" s="320" t="s">
        <v>1469</v>
      </c>
      <c r="B1333" s="320" t="s">
        <v>2</v>
      </c>
      <c r="C1333" s="320" t="s">
        <v>1446</v>
      </c>
      <c r="D1333" s="320" t="s">
        <v>1468</v>
      </c>
      <c r="E1333" s="325">
        <v>40259</v>
      </c>
      <c r="F1333" s="326">
        <v>40238</v>
      </c>
      <c r="G1333" s="320">
        <v>1</v>
      </c>
      <c r="H1333" s="320">
        <v>873263</v>
      </c>
      <c r="I1333" s="323">
        <v>6.17</v>
      </c>
      <c r="J1333" s="323">
        <v>5.7</v>
      </c>
      <c r="K1333" s="323">
        <v>0.47</v>
      </c>
    </row>
    <row r="1334" spans="1:11" hidden="1" x14ac:dyDescent="0.2">
      <c r="A1334" s="320" t="s">
        <v>1458</v>
      </c>
      <c r="B1334" s="320" t="s">
        <v>2</v>
      </c>
      <c r="C1334" s="320" t="s">
        <v>1446</v>
      </c>
      <c r="D1334" s="320" t="s">
        <v>1464</v>
      </c>
      <c r="E1334" s="325">
        <v>40260</v>
      </c>
      <c r="F1334" s="326">
        <v>40238</v>
      </c>
      <c r="G1334" s="320">
        <v>1</v>
      </c>
      <c r="H1334" s="320">
        <v>873303</v>
      </c>
      <c r="I1334" s="323">
        <v>7.18</v>
      </c>
      <c r="J1334" s="323">
        <v>6.6</v>
      </c>
      <c r="K1334" s="323">
        <v>0.57999999999999996</v>
      </c>
    </row>
    <row r="1335" spans="1:11" hidden="1" x14ac:dyDescent="0.2">
      <c r="A1335" s="320" t="s">
        <v>1458</v>
      </c>
      <c r="B1335" s="320" t="s">
        <v>2</v>
      </c>
      <c r="C1335" s="320" t="s">
        <v>1446</v>
      </c>
      <c r="D1335" s="320" t="s">
        <v>1464</v>
      </c>
      <c r="E1335" s="325">
        <v>40260</v>
      </c>
      <c r="F1335" s="326">
        <v>40238</v>
      </c>
      <c r="G1335" s="320">
        <v>1</v>
      </c>
      <c r="H1335" s="320">
        <v>873395</v>
      </c>
      <c r="I1335" s="323">
        <v>7.2</v>
      </c>
      <c r="J1335" s="323">
        <v>6.57</v>
      </c>
      <c r="K1335" s="323">
        <v>0.63</v>
      </c>
    </row>
    <row r="1336" spans="1:11" hidden="1" x14ac:dyDescent="0.2">
      <c r="A1336" s="320" t="s">
        <v>1458</v>
      </c>
      <c r="B1336" s="320" t="s">
        <v>2</v>
      </c>
      <c r="C1336" s="320" t="s">
        <v>1446</v>
      </c>
      <c r="D1336" s="320" t="s">
        <v>1464</v>
      </c>
      <c r="E1336" s="325">
        <v>40260</v>
      </c>
      <c r="F1336" s="326">
        <v>40238</v>
      </c>
      <c r="G1336" s="320">
        <v>1</v>
      </c>
      <c r="H1336" s="320">
        <v>873427</v>
      </c>
      <c r="I1336" s="323">
        <v>6.8</v>
      </c>
      <c r="J1336" s="323">
        <v>6.59</v>
      </c>
      <c r="K1336" s="323">
        <v>0.21</v>
      </c>
    </row>
    <row r="1337" spans="1:11" x14ac:dyDescent="0.2">
      <c r="A1337" s="320" t="s">
        <v>1467</v>
      </c>
      <c r="B1337" s="320" t="s">
        <v>2</v>
      </c>
      <c r="C1337" s="320" t="s">
        <v>1446</v>
      </c>
      <c r="D1337" s="320" t="s">
        <v>1468</v>
      </c>
      <c r="E1337" s="325">
        <v>40259</v>
      </c>
      <c r="F1337" s="326">
        <v>40238</v>
      </c>
      <c r="G1337" s="320">
        <v>1</v>
      </c>
      <c r="H1337" s="320">
        <v>873133</v>
      </c>
      <c r="I1337" s="323">
        <v>17.89</v>
      </c>
      <c r="J1337" s="323">
        <v>12.48</v>
      </c>
      <c r="K1337" s="323">
        <v>5.41</v>
      </c>
    </row>
    <row r="1338" spans="1:11" x14ac:dyDescent="0.2">
      <c r="A1338" s="320" t="s">
        <v>1467</v>
      </c>
      <c r="B1338" s="320" t="s">
        <v>2</v>
      </c>
      <c r="C1338" s="320" t="s">
        <v>1446</v>
      </c>
      <c r="D1338" s="320" t="s">
        <v>1468</v>
      </c>
      <c r="E1338" s="325">
        <v>40259</v>
      </c>
      <c r="F1338" s="326">
        <v>40238</v>
      </c>
      <c r="G1338" s="320">
        <v>1</v>
      </c>
      <c r="H1338" s="320">
        <v>873248</v>
      </c>
      <c r="I1338" s="323">
        <v>17.18</v>
      </c>
      <c r="J1338" s="323">
        <v>12.46</v>
      </c>
      <c r="K1338" s="323">
        <v>4.72</v>
      </c>
    </row>
    <row r="1339" spans="1:11" x14ac:dyDescent="0.2">
      <c r="A1339" s="320" t="s">
        <v>1459</v>
      </c>
      <c r="B1339" s="320" t="s">
        <v>2</v>
      </c>
      <c r="C1339" s="320" t="s">
        <v>1446</v>
      </c>
      <c r="D1339" s="320" t="s">
        <v>1468</v>
      </c>
      <c r="E1339" s="325">
        <v>40260</v>
      </c>
      <c r="F1339" s="326">
        <v>40238</v>
      </c>
      <c r="G1339" s="320">
        <v>1</v>
      </c>
      <c r="H1339" s="320">
        <v>873415</v>
      </c>
      <c r="I1339" s="323">
        <v>13.5</v>
      </c>
      <c r="J1339" s="323">
        <v>12.14</v>
      </c>
      <c r="K1339" s="323">
        <v>1.36</v>
      </c>
    </row>
    <row r="1340" spans="1:11" x14ac:dyDescent="0.2">
      <c r="A1340" s="320" t="s">
        <v>1469</v>
      </c>
      <c r="B1340" s="320" t="s">
        <v>2</v>
      </c>
      <c r="C1340" s="320" t="s">
        <v>1446</v>
      </c>
      <c r="D1340" s="320" t="s">
        <v>1468</v>
      </c>
      <c r="E1340" s="325">
        <v>40260</v>
      </c>
      <c r="F1340" s="326">
        <v>40238</v>
      </c>
      <c r="G1340" s="320">
        <v>1</v>
      </c>
      <c r="H1340" s="320">
        <v>873296</v>
      </c>
      <c r="I1340" s="323">
        <v>6.04</v>
      </c>
      <c r="J1340" s="323">
        <v>5.7</v>
      </c>
      <c r="K1340" s="323">
        <v>0.34</v>
      </c>
    </row>
    <row r="1341" spans="1:11" x14ac:dyDescent="0.2">
      <c r="A1341" s="320" t="s">
        <v>1469</v>
      </c>
      <c r="B1341" s="320" t="s">
        <v>2</v>
      </c>
      <c r="C1341" s="320" t="s">
        <v>1446</v>
      </c>
      <c r="D1341" s="320" t="s">
        <v>1468</v>
      </c>
      <c r="E1341" s="325">
        <v>40260</v>
      </c>
      <c r="F1341" s="326">
        <v>40238</v>
      </c>
      <c r="G1341" s="320">
        <v>1</v>
      </c>
      <c r="H1341" s="320">
        <v>873362</v>
      </c>
      <c r="I1341" s="323">
        <v>6.08</v>
      </c>
      <c r="J1341" s="323">
        <v>5.68</v>
      </c>
      <c r="K1341" s="323">
        <v>0.4</v>
      </c>
    </row>
    <row r="1342" spans="1:11" x14ac:dyDescent="0.2">
      <c r="A1342" s="320" t="s">
        <v>1469</v>
      </c>
      <c r="B1342" s="320" t="s">
        <v>2</v>
      </c>
      <c r="C1342" s="320" t="s">
        <v>1446</v>
      </c>
      <c r="D1342" s="320" t="s">
        <v>1468</v>
      </c>
      <c r="E1342" s="325">
        <v>40260</v>
      </c>
      <c r="F1342" s="326">
        <v>40238</v>
      </c>
      <c r="G1342" s="320">
        <v>1</v>
      </c>
      <c r="H1342" s="320">
        <v>873416</v>
      </c>
      <c r="I1342" s="323">
        <v>6.26</v>
      </c>
      <c r="J1342" s="323">
        <v>5.67</v>
      </c>
      <c r="K1342" s="323">
        <v>0.59</v>
      </c>
    </row>
    <row r="1343" spans="1:11" hidden="1" x14ac:dyDescent="0.2">
      <c r="A1343" s="320" t="s">
        <v>1458</v>
      </c>
      <c r="B1343" s="320" t="s">
        <v>2</v>
      </c>
      <c r="C1343" s="320" t="s">
        <v>1446</v>
      </c>
      <c r="D1343" s="320" t="s">
        <v>1464</v>
      </c>
      <c r="E1343" s="325">
        <v>40261</v>
      </c>
      <c r="F1343" s="326">
        <v>40238</v>
      </c>
      <c r="G1343" s="320">
        <v>1</v>
      </c>
      <c r="H1343" s="320">
        <v>873488</v>
      </c>
      <c r="I1343" s="323">
        <v>7.07</v>
      </c>
      <c r="J1343" s="323">
        <v>6.58</v>
      </c>
      <c r="K1343" s="323">
        <v>0.49</v>
      </c>
    </row>
    <row r="1344" spans="1:11" hidden="1" x14ac:dyDescent="0.2">
      <c r="A1344" s="320" t="s">
        <v>1458</v>
      </c>
      <c r="B1344" s="320" t="s">
        <v>2</v>
      </c>
      <c r="C1344" s="320" t="s">
        <v>1446</v>
      </c>
      <c r="D1344" s="320" t="s">
        <v>1464</v>
      </c>
      <c r="E1344" s="325">
        <v>40261</v>
      </c>
      <c r="F1344" s="326">
        <v>40238</v>
      </c>
      <c r="G1344" s="320">
        <v>1</v>
      </c>
      <c r="H1344" s="320">
        <v>873591</v>
      </c>
      <c r="I1344" s="323">
        <v>6.9</v>
      </c>
      <c r="J1344" s="323">
        <v>6.56</v>
      </c>
      <c r="K1344" s="323">
        <v>0.34</v>
      </c>
    </row>
    <row r="1345" spans="1:11" x14ac:dyDescent="0.2">
      <c r="A1345" s="320" t="s">
        <v>1467</v>
      </c>
      <c r="B1345" s="320" t="s">
        <v>2</v>
      </c>
      <c r="C1345" s="320" t="s">
        <v>1446</v>
      </c>
      <c r="D1345" s="320" t="s">
        <v>1468</v>
      </c>
      <c r="E1345" s="325">
        <v>40260</v>
      </c>
      <c r="F1345" s="326">
        <v>40238</v>
      </c>
      <c r="G1345" s="320">
        <v>1</v>
      </c>
      <c r="H1345" s="320">
        <v>873313</v>
      </c>
      <c r="I1345" s="323">
        <v>17.95</v>
      </c>
      <c r="J1345" s="323">
        <v>12.45</v>
      </c>
      <c r="K1345" s="323">
        <v>5.5</v>
      </c>
    </row>
    <row r="1346" spans="1:11" x14ac:dyDescent="0.2">
      <c r="A1346" s="320" t="s">
        <v>1467</v>
      </c>
      <c r="B1346" s="320" t="s">
        <v>2</v>
      </c>
      <c r="C1346" s="320" t="s">
        <v>1446</v>
      </c>
      <c r="D1346" s="320" t="s">
        <v>1468</v>
      </c>
      <c r="E1346" s="325">
        <v>40260</v>
      </c>
      <c r="F1346" s="326">
        <v>40238</v>
      </c>
      <c r="G1346" s="320">
        <v>1</v>
      </c>
      <c r="H1346" s="320">
        <v>873410</v>
      </c>
      <c r="I1346" s="323">
        <v>16.03</v>
      </c>
      <c r="J1346" s="323">
        <v>12.43</v>
      </c>
      <c r="K1346" s="323">
        <v>3.6</v>
      </c>
    </row>
    <row r="1347" spans="1:11" x14ac:dyDescent="0.2">
      <c r="A1347" s="320" t="s">
        <v>1469</v>
      </c>
      <c r="B1347" s="320" t="s">
        <v>2</v>
      </c>
      <c r="C1347" s="320" t="s">
        <v>1446</v>
      </c>
      <c r="D1347" s="320" t="s">
        <v>1468</v>
      </c>
      <c r="E1347" s="325">
        <v>40261</v>
      </c>
      <c r="F1347" s="326">
        <v>40238</v>
      </c>
      <c r="G1347" s="320">
        <v>1</v>
      </c>
      <c r="H1347" s="320">
        <v>873448</v>
      </c>
      <c r="I1347" s="323">
        <v>6.13</v>
      </c>
      <c r="J1347" s="323">
        <v>5.75</v>
      </c>
      <c r="K1347" s="323">
        <v>0.38</v>
      </c>
    </row>
    <row r="1348" spans="1:11" x14ac:dyDescent="0.2">
      <c r="A1348" s="320" t="s">
        <v>1469</v>
      </c>
      <c r="B1348" s="320" t="s">
        <v>2</v>
      </c>
      <c r="C1348" s="320" t="s">
        <v>1446</v>
      </c>
      <c r="D1348" s="320" t="s">
        <v>1468</v>
      </c>
      <c r="E1348" s="325">
        <v>40261</v>
      </c>
      <c r="F1348" s="326">
        <v>40238</v>
      </c>
      <c r="G1348" s="320">
        <v>1</v>
      </c>
      <c r="H1348" s="320">
        <v>873495</v>
      </c>
      <c r="I1348" s="323">
        <v>6.17</v>
      </c>
      <c r="J1348" s="323">
        <v>5.73</v>
      </c>
      <c r="K1348" s="323">
        <v>0.44</v>
      </c>
    </row>
    <row r="1349" spans="1:11" x14ac:dyDescent="0.2">
      <c r="A1349" s="320" t="s">
        <v>1469</v>
      </c>
      <c r="B1349" s="320" t="s">
        <v>2</v>
      </c>
      <c r="C1349" s="320" t="s">
        <v>1446</v>
      </c>
      <c r="D1349" s="320" t="s">
        <v>1468</v>
      </c>
      <c r="E1349" s="325">
        <v>40261</v>
      </c>
      <c r="F1349" s="326">
        <v>40238</v>
      </c>
      <c r="G1349" s="320">
        <v>1</v>
      </c>
      <c r="H1349" s="320">
        <v>873568</v>
      </c>
      <c r="I1349" s="323">
        <v>6.2</v>
      </c>
      <c r="J1349" s="323">
        <v>5.73</v>
      </c>
      <c r="K1349" s="323">
        <v>0.47</v>
      </c>
    </row>
    <row r="1350" spans="1:11" x14ac:dyDescent="0.2">
      <c r="A1350" s="320" t="s">
        <v>1469</v>
      </c>
      <c r="B1350" s="320" t="s">
        <v>2</v>
      </c>
      <c r="C1350" s="320" t="s">
        <v>1446</v>
      </c>
      <c r="D1350" s="320" t="s">
        <v>1468</v>
      </c>
      <c r="E1350" s="325">
        <v>40261</v>
      </c>
      <c r="F1350" s="326">
        <v>40238</v>
      </c>
      <c r="G1350" s="320">
        <v>1</v>
      </c>
      <c r="H1350" s="320">
        <v>873620</v>
      </c>
      <c r="I1350" s="323">
        <v>5.99</v>
      </c>
      <c r="J1350" s="323">
        <v>5.7</v>
      </c>
      <c r="K1350" s="323">
        <v>0.28999999999999998</v>
      </c>
    </row>
    <row r="1351" spans="1:11" hidden="1" x14ac:dyDescent="0.2">
      <c r="A1351" s="320" t="s">
        <v>1458</v>
      </c>
      <c r="B1351" s="320" t="s">
        <v>2</v>
      </c>
      <c r="C1351" s="320" t="s">
        <v>1446</v>
      </c>
      <c r="D1351" s="320" t="s">
        <v>1464</v>
      </c>
      <c r="E1351" s="325">
        <v>40262</v>
      </c>
      <c r="F1351" s="326">
        <v>40238</v>
      </c>
      <c r="G1351" s="320">
        <v>1</v>
      </c>
      <c r="H1351" s="320">
        <v>873771</v>
      </c>
      <c r="I1351" s="323">
        <v>7.48</v>
      </c>
      <c r="J1351" s="323">
        <v>6.63</v>
      </c>
      <c r="K1351" s="323">
        <v>0.85</v>
      </c>
    </row>
    <row r="1352" spans="1:11" hidden="1" x14ac:dyDescent="0.2">
      <c r="A1352" s="320" t="s">
        <v>1458</v>
      </c>
      <c r="B1352" s="320" t="s">
        <v>2</v>
      </c>
      <c r="C1352" s="320" t="s">
        <v>1446</v>
      </c>
      <c r="D1352" s="320" t="s">
        <v>1464</v>
      </c>
      <c r="E1352" s="325">
        <v>40262</v>
      </c>
      <c r="F1352" s="326">
        <v>40238</v>
      </c>
      <c r="G1352" s="320">
        <v>1</v>
      </c>
      <c r="H1352" s="320">
        <v>873876</v>
      </c>
      <c r="I1352" s="323">
        <v>7.1</v>
      </c>
      <c r="J1352" s="323">
        <v>6.61</v>
      </c>
      <c r="K1352" s="323">
        <v>0.49</v>
      </c>
    </row>
    <row r="1353" spans="1:11" hidden="1" x14ac:dyDescent="0.2">
      <c r="A1353" s="320" t="s">
        <v>1461</v>
      </c>
      <c r="B1353" s="320" t="s">
        <v>2</v>
      </c>
      <c r="C1353" s="320" t="s">
        <v>1446</v>
      </c>
      <c r="D1353" s="320" t="s">
        <v>1464</v>
      </c>
      <c r="E1353" s="325">
        <v>40262</v>
      </c>
      <c r="F1353" s="326">
        <v>40238</v>
      </c>
      <c r="G1353" s="320">
        <v>1</v>
      </c>
      <c r="H1353" s="320">
        <v>873676</v>
      </c>
      <c r="I1353" s="323">
        <v>7.39</v>
      </c>
      <c r="J1353" s="323">
        <v>6.72</v>
      </c>
      <c r="K1353" s="323">
        <v>0.67</v>
      </c>
    </row>
    <row r="1354" spans="1:11" hidden="1" x14ac:dyDescent="0.2">
      <c r="A1354" s="320" t="s">
        <v>1461</v>
      </c>
      <c r="B1354" s="320" t="s">
        <v>2</v>
      </c>
      <c r="C1354" s="320" t="s">
        <v>1446</v>
      </c>
      <c r="D1354" s="320" t="s">
        <v>1464</v>
      </c>
      <c r="E1354" s="325">
        <v>40262</v>
      </c>
      <c r="F1354" s="326">
        <v>40238</v>
      </c>
      <c r="G1354" s="320">
        <v>1</v>
      </c>
      <c r="H1354" s="320">
        <v>873865</v>
      </c>
      <c r="I1354" s="323">
        <v>7.35</v>
      </c>
      <c r="J1354" s="323">
        <v>6.7</v>
      </c>
      <c r="K1354" s="323">
        <v>0.65</v>
      </c>
    </row>
    <row r="1355" spans="1:11" x14ac:dyDescent="0.2">
      <c r="A1355" s="320" t="s">
        <v>1467</v>
      </c>
      <c r="B1355" s="320" t="s">
        <v>2</v>
      </c>
      <c r="C1355" s="320" t="s">
        <v>1446</v>
      </c>
      <c r="D1355" s="320" t="s">
        <v>1468</v>
      </c>
      <c r="E1355" s="325">
        <v>40261</v>
      </c>
      <c r="F1355" s="326">
        <v>40238</v>
      </c>
      <c r="G1355" s="320">
        <v>1</v>
      </c>
      <c r="H1355" s="320">
        <v>873496</v>
      </c>
      <c r="I1355" s="323">
        <v>17.96</v>
      </c>
      <c r="J1355" s="323">
        <v>12.5</v>
      </c>
      <c r="K1355" s="323">
        <v>5.46</v>
      </c>
    </row>
    <row r="1356" spans="1:11" x14ac:dyDescent="0.2">
      <c r="A1356" s="320" t="s">
        <v>1467</v>
      </c>
      <c r="B1356" s="320" t="s">
        <v>2</v>
      </c>
      <c r="C1356" s="320" t="s">
        <v>1446</v>
      </c>
      <c r="D1356" s="320" t="s">
        <v>1468</v>
      </c>
      <c r="E1356" s="325">
        <v>40261</v>
      </c>
      <c r="F1356" s="326">
        <v>40238</v>
      </c>
      <c r="G1356" s="320">
        <v>1</v>
      </c>
      <c r="H1356" s="320">
        <v>873599</v>
      </c>
      <c r="I1356" s="323">
        <v>17.3</v>
      </c>
      <c r="J1356" s="323">
        <v>12.45</v>
      </c>
      <c r="K1356" s="323">
        <v>4.8499999999999996</v>
      </c>
    </row>
    <row r="1357" spans="1:11" x14ac:dyDescent="0.2">
      <c r="A1357" s="320" t="s">
        <v>1459</v>
      </c>
      <c r="B1357" s="320" t="s">
        <v>2</v>
      </c>
      <c r="C1357" s="320" t="s">
        <v>1446</v>
      </c>
      <c r="D1357" s="320" t="s">
        <v>1468</v>
      </c>
      <c r="E1357" s="325">
        <v>40262</v>
      </c>
      <c r="F1357" s="326">
        <v>40238</v>
      </c>
      <c r="G1357" s="320">
        <v>1</v>
      </c>
      <c r="H1357" s="320">
        <v>873718</v>
      </c>
      <c r="I1357" s="323">
        <v>17.489999999999998</v>
      </c>
      <c r="J1357" s="323">
        <v>12.13</v>
      </c>
      <c r="K1357" s="323">
        <v>5.36</v>
      </c>
    </row>
    <row r="1358" spans="1:11" hidden="1" x14ac:dyDescent="0.2">
      <c r="A1358" s="320" t="s">
        <v>1458</v>
      </c>
      <c r="B1358" s="320" t="s">
        <v>2</v>
      </c>
      <c r="C1358" s="320" t="s">
        <v>1446</v>
      </c>
      <c r="D1358" s="320" t="s">
        <v>1464</v>
      </c>
      <c r="E1358" s="325">
        <v>40263</v>
      </c>
      <c r="F1358" s="326">
        <v>40238</v>
      </c>
      <c r="G1358" s="320">
        <v>1</v>
      </c>
      <c r="H1358" s="320">
        <v>873985</v>
      </c>
      <c r="I1358" s="323">
        <v>6.95</v>
      </c>
      <c r="J1358" s="323">
        <v>6.6</v>
      </c>
      <c r="K1358" s="323">
        <v>0.35</v>
      </c>
    </row>
    <row r="1359" spans="1:11" x14ac:dyDescent="0.2">
      <c r="A1359" s="320" t="s">
        <v>1459</v>
      </c>
      <c r="B1359" s="320" t="s">
        <v>2</v>
      </c>
      <c r="C1359" s="320" t="s">
        <v>1446</v>
      </c>
      <c r="D1359" s="320" t="s">
        <v>1468</v>
      </c>
      <c r="E1359" s="325">
        <v>40262</v>
      </c>
      <c r="F1359" s="326">
        <v>40238</v>
      </c>
      <c r="G1359" s="320">
        <v>1</v>
      </c>
      <c r="H1359" s="320">
        <v>873885</v>
      </c>
      <c r="I1359" s="323">
        <v>14.02</v>
      </c>
      <c r="J1359" s="323">
        <v>12.09</v>
      </c>
      <c r="K1359" s="323">
        <v>1.93</v>
      </c>
    </row>
    <row r="1360" spans="1:11" x14ac:dyDescent="0.2">
      <c r="A1360" s="320" t="s">
        <v>1469</v>
      </c>
      <c r="B1360" s="320" t="s">
        <v>2</v>
      </c>
      <c r="C1360" s="320" t="s">
        <v>1446</v>
      </c>
      <c r="D1360" s="320" t="s">
        <v>1468</v>
      </c>
      <c r="E1360" s="325">
        <v>40262</v>
      </c>
      <c r="F1360" s="326">
        <v>40238</v>
      </c>
      <c r="G1360" s="320">
        <v>1</v>
      </c>
      <c r="H1360" s="320">
        <v>873790</v>
      </c>
      <c r="I1360" s="323">
        <v>6.31</v>
      </c>
      <c r="J1360" s="323">
        <v>5.68</v>
      </c>
      <c r="K1360" s="323">
        <v>0.63</v>
      </c>
    </row>
    <row r="1361" spans="1:11" hidden="1" x14ac:dyDescent="0.2">
      <c r="A1361" s="320" t="s">
        <v>1458</v>
      </c>
      <c r="B1361" s="320" t="s">
        <v>2</v>
      </c>
      <c r="C1361" s="320" t="s">
        <v>1446</v>
      </c>
      <c r="D1361" s="320" t="s">
        <v>1464</v>
      </c>
      <c r="E1361" s="325">
        <v>40266</v>
      </c>
      <c r="F1361" s="326">
        <v>40238</v>
      </c>
      <c r="G1361" s="320">
        <v>1</v>
      </c>
      <c r="H1361" s="320">
        <v>874447</v>
      </c>
      <c r="I1361" s="323">
        <v>7.28</v>
      </c>
      <c r="J1361" s="323">
        <v>6.64</v>
      </c>
      <c r="K1361" s="323">
        <v>0.64</v>
      </c>
    </row>
    <row r="1362" spans="1:11" hidden="1" x14ac:dyDescent="0.2">
      <c r="A1362" s="320" t="s">
        <v>1458</v>
      </c>
      <c r="B1362" s="320" t="s">
        <v>2</v>
      </c>
      <c r="C1362" s="320" t="s">
        <v>1446</v>
      </c>
      <c r="D1362" s="320" t="s">
        <v>1464</v>
      </c>
      <c r="E1362" s="325">
        <v>40266</v>
      </c>
      <c r="F1362" s="326">
        <v>40238</v>
      </c>
      <c r="G1362" s="320">
        <v>1</v>
      </c>
      <c r="H1362" s="320">
        <v>874550</v>
      </c>
      <c r="I1362" s="323">
        <v>7.33</v>
      </c>
      <c r="J1362" s="323">
        <v>6.63</v>
      </c>
      <c r="K1362" s="323">
        <v>0.7</v>
      </c>
    </row>
    <row r="1363" spans="1:11" hidden="1" x14ac:dyDescent="0.2">
      <c r="A1363" s="320" t="s">
        <v>1458</v>
      </c>
      <c r="B1363" s="320" t="s">
        <v>2</v>
      </c>
      <c r="C1363" s="320" t="s">
        <v>1446</v>
      </c>
      <c r="D1363" s="320" t="s">
        <v>1464</v>
      </c>
      <c r="E1363" s="325">
        <v>40266</v>
      </c>
      <c r="F1363" s="326">
        <v>40238</v>
      </c>
      <c r="G1363" s="320">
        <v>1</v>
      </c>
      <c r="H1363" s="320">
        <v>874600</v>
      </c>
      <c r="I1363" s="323">
        <v>6.88</v>
      </c>
      <c r="J1363" s="323">
        <v>6.62</v>
      </c>
      <c r="K1363" s="323">
        <v>0.26</v>
      </c>
    </row>
    <row r="1364" spans="1:11" x14ac:dyDescent="0.2">
      <c r="A1364" s="320" t="s">
        <v>1469</v>
      </c>
      <c r="B1364" s="320" t="s">
        <v>2</v>
      </c>
      <c r="C1364" s="320" t="s">
        <v>1446</v>
      </c>
      <c r="D1364" s="320" t="s">
        <v>1468</v>
      </c>
      <c r="E1364" s="325">
        <v>40262</v>
      </c>
      <c r="F1364" s="326">
        <v>40238</v>
      </c>
      <c r="G1364" s="320">
        <v>1</v>
      </c>
      <c r="H1364" s="320">
        <v>873907</v>
      </c>
      <c r="I1364" s="323">
        <v>6.15</v>
      </c>
      <c r="J1364" s="323">
        <v>5.68</v>
      </c>
      <c r="K1364" s="323">
        <v>0.47</v>
      </c>
    </row>
    <row r="1365" spans="1:11" x14ac:dyDescent="0.2">
      <c r="A1365" s="320" t="s">
        <v>1467</v>
      </c>
      <c r="B1365" s="320" t="s">
        <v>2</v>
      </c>
      <c r="C1365" s="320" t="s">
        <v>1446</v>
      </c>
      <c r="D1365" s="320" t="s">
        <v>1468</v>
      </c>
      <c r="E1365" s="325">
        <v>40262</v>
      </c>
      <c r="F1365" s="326">
        <v>40238</v>
      </c>
      <c r="G1365" s="320">
        <v>1</v>
      </c>
      <c r="H1365" s="320">
        <v>873711</v>
      </c>
      <c r="I1365" s="323">
        <v>18.28</v>
      </c>
      <c r="J1365" s="323">
        <v>12.47</v>
      </c>
      <c r="K1365" s="323">
        <v>5.81</v>
      </c>
    </row>
    <row r="1366" spans="1:11" x14ac:dyDescent="0.2">
      <c r="A1366" s="320" t="s">
        <v>1467</v>
      </c>
      <c r="B1366" s="320" t="s">
        <v>2</v>
      </c>
      <c r="C1366" s="320" t="s">
        <v>1446</v>
      </c>
      <c r="D1366" s="320" t="s">
        <v>1468</v>
      </c>
      <c r="E1366" s="325">
        <v>40262</v>
      </c>
      <c r="F1366" s="326">
        <v>40238</v>
      </c>
      <c r="G1366" s="320">
        <v>1</v>
      </c>
      <c r="H1366" s="320">
        <v>873887</v>
      </c>
      <c r="I1366" s="323">
        <v>14.85</v>
      </c>
      <c r="J1366" s="323">
        <v>12.43</v>
      </c>
      <c r="K1366" s="323">
        <v>2.42</v>
      </c>
    </row>
    <row r="1367" spans="1:11" hidden="1" x14ac:dyDescent="0.2">
      <c r="A1367" s="320" t="s">
        <v>1458</v>
      </c>
      <c r="B1367" s="320" t="s">
        <v>2</v>
      </c>
      <c r="C1367" s="320" t="s">
        <v>1446</v>
      </c>
      <c r="D1367" s="320" t="s">
        <v>1464</v>
      </c>
      <c r="E1367" s="325">
        <v>40267</v>
      </c>
      <c r="F1367" s="326">
        <v>40238</v>
      </c>
      <c r="G1367" s="320">
        <v>1</v>
      </c>
      <c r="H1367" s="320">
        <v>874663</v>
      </c>
      <c r="I1367" s="323">
        <v>7.18</v>
      </c>
      <c r="J1367" s="323">
        <v>6.6</v>
      </c>
      <c r="K1367" s="323">
        <v>0.57999999999999996</v>
      </c>
    </row>
    <row r="1368" spans="1:11" hidden="1" x14ac:dyDescent="0.2">
      <c r="A1368" s="320" t="s">
        <v>1458</v>
      </c>
      <c r="B1368" s="320" t="s">
        <v>2</v>
      </c>
      <c r="C1368" s="320" t="s">
        <v>1446</v>
      </c>
      <c r="D1368" s="320" t="s">
        <v>1464</v>
      </c>
      <c r="E1368" s="325">
        <v>40267</v>
      </c>
      <c r="F1368" s="326">
        <v>40238</v>
      </c>
      <c r="G1368" s="320">
        <v>1</v>
      </c>
      <c r="H1368" s="320">
        <v>874773</v>
      </c>
      <c r="I1368" s="323">
        <v>7.26</v>
      </c>
      <c r="J1368" s="323">
        <v>6.59</v>
      </c>
      <c r="K1368" s="323">
        <v>0.67</v>
      </c>
    </row>
    <row r="1369" spans="1:11" hidden="1" x14ac:dyDescent="0.2">
      <c r="A1369" s="320" t="s">
        <v>1458</v>
      </c>
      <c r="B1369" s="320" t="s">
        <v>2</v>
      </c>
      <c r="C1369" s="320" t="s">
        <v>1446</v>
      </c>
      <c r="D1369" s="320" t="s">
        <v>1464</v>
      </c>
      <c r="E1369" s="325">
        <v>40267</v>
      </c>
      <c r="F1369" s="326">
        <v>40238</v>
      </c>
      <c r="G1369" s="320">
        <v>1</v>
      </c>
      <c r="H1369" s="320">
        <v>874811</v>
      </c>
      <c r="I1369" s="323">
        <v>6.71</v>
      </c>
      <c r="J1369" s="323">
        <v>6.58</v>
      </c>
      <c r="K1369" s="323">
        <v>0.13</v>
      </c>
    </row>
    <row r="1370" spans="1:11" x14ac:dyDescent="0.2">
      <c r="A1370" s="320" t="s">
        <v>1469</v>
      </c>
      <c r="B1370" s="320" t="s">
        <v>2</v>
      </c>
      <c r="C1370" s="320" t="s">
        <v>1446</v>
      </c>
      <c r="D1370" s="320" t="s">
        <v>1468</v>
      </c>
      <c r="E1370" s="325">
        <v>40263</v>
      </c>
      <c r="F1370" s="326">
        <v>40238</v>
      </c>
      <c r="G1370" s="320">
        <v>1</v>
      </c>
      <c r="H1370" s="320">
        <v>873939</v>
      </c>
      <c r="I1370" s="323">
        <v>6.11</v>
      </c>
      <c r="J1370" s="323">
        <v>5.66</v>
      </c>
      <c r="K1370" s="323">
        <v>0.45</v>
      </c>
    </row>
    <row r="1371" spans="1:11" x14ac:dyDescent="0.2">
      <c r="A1371" s="320" t="s">
        <v>1469</v>
      </c>
      <c r="B1371" s="320" t="s">
        <v>2</v>
      </c>
      <c r="C1371" s="320" t="s">
        <v>1446</v>
      </c>
      <c r="D1371" s="320" t="s">
        <v>1468</v>
      </c>
      <c r="E1371" s="325">
        <v>40263</v>
      </c>
      <c r="F1371" s="326">
        <v>40238</v>
      </c>
      <c r="G1371" s="320">
        <v>1</v>
      </c>
      <c r="H1371" s="320">
        <v>874085</v>
      </c>
      <c r="I1371" s="323">
        <v>5.93</v>
      </c>
      <c r="J1371" s="323">
        <v>5.65</v>
      </c>
      <c r="K1371" s="323">
        <v>0.28000000000000003</v>
      </c>
    </row>
    <row r="1372" spans="1:11" hidden="1" x14ac:dyDescent="0.2">
      <c r="A1372" s="320" t="s">
        <v>1458</v>
      </c>
      <c r="B1372" s="320" t="s">
        <v>2</v>
      </c>
      <c r="C1372" s="320" t="s">
        <v>1446</v>
      </c>
      <c r="D1372" s="320" t="s">
        <v>1464</v>
      </c>
      <c r="E1372" s="325">
        <v>40268</v>
      </c>
      <c r="F1372" s="326">
        <v>40238</v>
      </c>
      <c r="G1372" s="320">
        <v>1</v>
      </c>
      <c r="H1372" s="320">
        <v>874864</v>
      </c>
      <c r="I1372" s="323">
        <v>7.12</v>
      </c>
      <c r="J1372" s="323">
        <v>6.57</v>
      </c>
      <c r="K1372" s="323">
        <v>0.55000000000000004</v>
      </c>
    </row>
    <row r="1373" spans="1:11" hidden="1" x14ac:dyDescent="0.2">
      <c r="A1373" s="320" t="s">
        <v>1458</v>
      </c>
      <c r="B1373" s="320" t="s">
        <v>2</v>
      </c>
      <c r="C1373" s="320" t="s">
        <v>1446</v>
      </c>
      <c r="D1373" s="320" t="s">
        <v>1464</v>
      </c>
      <c r="E1373" s="325">
        <v>40268</v>
      </c>
      <c r="F1373" s="326">
        <v>40238</v>
      </c>
      <c r="G1373" s="320">
        <v>1</v>
      </c>
      <c r="H1373" s="320">
        <v>875007</v>
      </c>
      <c r="I1373" s="323">
        <v>6.93</v>
      </c>
      <c r="J1373" s="323">
        <v>6.55</v>
      </c>
      <c r="K1373" s="323">
        <v>0.38</v>
      </c>
    </row>
    <row r="1374" spans="1:11" x14ac:dyDescent="0.2">
      <c r="A1374" s="320" t="s">
        <v>1467</v>
      </c>
      <c r="B1374" s="320" t="s">
        <v>2</v>
      </c>
      <c r="C1374" s="320" t="s">
        <v>1446</v>
      </c>
      <c r="D1374" s="320" t="s">
        <v>1468</v>
      </c>
      <c r="E1374" s="325">
        <v>40263</v>
      </c>
      <c r="F1374" s="326">
        <v>40238</v>
      </c>
      <c r="G1374" s="320">
        <v>1</v>
      </c>
      <c r="H1374" s="320">
        <v>874072</v>
      </c>
      <c r="I1374" s="323">
        <v>16.14</v>
      </c>
      <c r="J1374" s="323">
        <v>12.39</v>
      </c>
      <c r="K1374" s="323">
        <v>3.75</v>
      </c>
    </row>
    <row r="1375" spans="1:11" x14ac:dyDescent="0.2">
      <c r="A1375" s="320" t="s">
        <v>1467</v>
      </c>
      <c r="B1375" s="320" t="s">
        <v>2</v>
      </c>
      <c r="C1375" s="320" t="s">
        <v>1446</v>
      </c>
      <c r="D1375" s="320" t="s">
        <v>1468</v>
      </c>
      <c r="E1375" s="325">
        <v>40266</v>
      </c>
      <c r="F1375" s="326">
        <v>40238</v>
      </c>
      <c r="G1375" s="320">
        <v>1</v>
      </c>
      <c r="H1375" s="320">
        <v>874463</v>
      </c>
      <c r="I1375" s="323">
        <v>18.21</v>
      </c>
      <c r="J1375" s="323">
        <v>12.47</v>
      </c>
      <c r="K1375" s="323">
        <v>5.74</v>
      </c>
    </row>
    <row r="1376" spans="1:11" x14ac:dyDescent="0.2">
      <c r="A1376" s="320" t="s">
        <v>1467</v>
      </c>
      <c r="B1376" s="320" t="s">
        <v>2</v>
      </c>
      <c r="C1376" s="320" t="s">
        <v>1446</v>
      </c>
      <c r="D1376" s="320" t="s">
        <v>1468</v>
      </c>
      <c r="E1376" s="325">
        <v>40266</v>
      </c>
      <c r="F1376" s="326">
        <v>40238</v>
      </c>
      <c r="G1376" s="320">
        <v>1</v>
      </c>
      <c r="H1376" s="320">
        <v>874601</v>
      </c>
      <c r="I1376" s="323">
        <v>16.38</v>
      </c>
      <c r="J1376" s="323">
        <v>12.43</v>
      </c>
      <c r="K1376" s="323">
        <v>3.95</v>
      </c>
    </row>
    <row r="1377" spans="1:11" x14ac:dyDescent="0.2">
      <c r="A1377" s="320" t="s">
        <v>1459</v>
      </c>
      <c r="B1377" s="320" t="s">
        <v>2</v>
      </c>
      <c r="C1377" s="320" t="s">
        <v>1446</v>
      </c>
      <c r="D1377" s="320" t="s">
        <v>1468</v>
      </c>
      <c r="E1377" s="325">
        <v>40267</v>
      </c>
      <c r="F1377" s="326">
        <v>40238</v>
      </c>
      <c r="G1377" s="320">
        <v>1</v>
      </c>
      <c r="H1377" s="320">
        <v>874792</v>
      </c>
      <c r="I1377" s="323">
        <v>14.71</v>
      </c>
      <c r="J1377" s="323">
        <v>12.04</v>
      </c>
      <c r="K1377" s="323">
        <v>2.67</v>
      </c>
    </row>
    <row r="1378" spans="1:11" x14ac:dyDescent="0.2">
      <c r="A1378" s="320" t="s">
        <v>1467</v>
      </c>
      <c r="B1378" s="320" t="s">
        <v>2</v>
      </c>
      <c r="C1378" s="320" t="s">
        <v>1446</v>
      </c>
      <c r="D1378" s="320" t="s">
        <v>1468</v>
      </c>
      <c r="E1378" s="325">
        <v>40267</v>
      </c>
      <c r="F1378" s="326">
        <v>40238</v>
      </c>
      <c r="G1378" s="320">
        <v>1</v>
      </c>
      <c r="H1378" s="320">
        <v>874677</v>
      </c>
      <c r="I1378" s="323">
        <v>17.96</v>
      </c>
      <c r="J1378" s="323">
        <v>12.41</v>
      </c>
      <c r="K1378" s="323">
        <v>5.55</v>
      </c>
    </row>
    <row r="1379" spans="1:11" hidden="1" x14ac:dyDescent="0.2">
      <c r="A1379" s="320" t="s">
        <v>1458</v>
      </c>
      <c r="B1379" s="320" t="s">
        <v>2</v>
      </c>
      <c r="C1379" s="320" t="s">
        <v>1446</v>
      </c>
      <c r="D1379" s="320" t="s">
        <v>1464</v>
      </c>
      <c r="E1379" s="325">
        <v>40269</v>
      </c>
      <c r="F1379" s="326">
        <v>40269</v>
      </c>
      <c r="G1379" s="320">
        <v>1</v>
      </c>
      <c r="H1379" s="320">
        <v>875243</v>
      </c>
      <c r="I1379" s="323">
        <v>7.42</v>
      </c>
      <c r="J1379" s="323">
        <v>6.62</v>
      </c>
      <c r="K1379" s="323">
        <v>0.8</v>
      </c>
    </row>
    <row r="1380" spans="1:11" hidden="1" x14ac:dyDescent="0.2">
      <c r="A1380" s="320" t="s">
        <v>1469</v>
      </c>
      <c r="B1380" s="320" t="s">
        <v>2</v>
      </c>
      <c r="C1380" s="320" t="s">
        <v>1446</v>
      </c>
      <c r="D1380" s="320" t="s">
        <v>1464</v>
      </c>
      <c r="E1380" s="325">
        <v>40269</v>
      </c>
      <c r="F1380" s="326">
        <v>40269</v>
      </c>
      <c r="G1380" s="320">
        <v>1</v>
      </c>
      <c r="H1380" s="320">
        <v>875096</v>
      </c>
      <c r="I1380" s="323">
        <v>6.05</v>
      </c>
      <c r="J1380" s="323">
        <v>5.63</v>
      </c>
      <c r="K1380" s="323">
        <v>0.42</v>
      </c>
    </row>
    <row r="1381" spans="1:11" hidden="1" x14ac:dyDescent="0.2">
      <c r="A1381" s="320" t="s">
        <v>1469</v>
      </c>
      <c r="B1381" s="320" t="s">
        <v>2</v>
      </c>
      <c r="C1381" s="320" t="s">
        <v>1446</v>
      </c>
      <c r="D1381" s="320" t="s">
        <v>1464</v>
      </c>
      <c r="E1381" s="325">
        <v>40269</v>
      </c>
      <c r="F1381" s="326">
        <v>40269</v>
      </c>
      <c r="G1381" s="320">
        <v>1</v>
      </c>
      <c r="H1381" s="320">
        <v>875325</v>
      </c>
      <c r="I1381" s="323">
        <v>6.3</v>
      </c>
      <c r="J1381" s="323">
        <v>5.62</v>
      </c>
      <c r="K1381" s="323">
        <v>0.68</v>
      </c>
    </row>
    <row r="1382" spans="1:11" hidden="1" x14ac:dyDescent="0.2">
      <c r="A1382" s="320" t="s">
        <v>1461</v>
      </c>
      <c r="B1382" s="320" t="s">
        <v>2</v>
      </c>
      <c r="C1382" s="320" t="s">
        <v>1446</v>
      </c>
      <c r="D1382" s="320" t="s">
        <v>1464</v>
      </c>
      <c r="E1382" s="325">
        <v>40269</v>
      </c>
      <c r="F1382" s="326">
        <v>40269</v>
      </c>
      <c r="G1382" s="320">
        <v>1</v>
      </c>
      <c r="H1382" s="320">
        <v>875075</v>
      </c>
      <c r="I1382" s="323">
        <v>7.31</v>
      </c>
      <c r="J1382" s="323">
        <v>6.72</v>
      </c>
      <c r="K1382" s="323">
        <v>0.59</v>
      </c>
    </row>
    <row r="1383" spans="1:11" hidden="1" x14ac:dyDescent="0.2">
      <c r="A1383" s="320" t="s">
        <v>1461</v>
      </c>
      <c r="B1383" s="320" t="s">
        <v>2</v>
      </c>
      <c r="C1383" s="320" t="s">
        <v>1446</v>
      </c>
      <c r="D1383" s="320" t="s">
        <v>1464</v>
      </c>
      <c r="E1383" s="325">
        <v>40269</v>
      </c>
      <c r="F1383" s="326">
        <v>40269</v>
      </c>
      <c r="G1383" s="320">
        <v>1</v>
      </c>
      <c r="H1383" s="320">
        <v>875318</v>
      </c>
      <c r="I1383" s="323">
        <v>7.18</v>
      </c>
      <c r="J1383" s="323">
        <v>6.71</v>
      </c>
      <c r="K1383" s="323">
        <v>0.47</v>
      </c>
    </row>
    <row r="1384" spans="1:11" x14ac:dyDescent="0.2">
      <c r="A1384" s="320" t="s">
        <v>1467</v>
      </c>
      <c r="B1384" s="320" t="s">
        <v>2</v>
      </c>
      <c r="C1384" s="320" t="s">
        <v>1446</v>
      </c>
      <c r="D1384" s="320" t="s">
        <v>1468</v>
      </c>
      <c r="E1384" s="325">
        <v>40267</v>
      </c>
      <c r="F1384" s="326">
        <v>40238</v>
      </c>
      <c r="G1384" s="320">
        <v>1</v>
      </c>
      <c r="H1384" s="320">
        <v>874785</v>
      </c>
      <c r="I1384" s="323">
        <v>15.31</v>
      </c>
      <c r="J1384" s="323">
        <v>12.38</v>
      </c>
      <c r="K1384" s="323">
        <v>2.93</v>
      </c>
    </row>
    <row r="1385" spans="1:11" x14ac:dyDescent="0.2">
      <c r="A1385" s="320" t="s">
        <v>1467</v>
      </c>
      <c r="B1385" s="320" t="s">
        <v>2</v>
      </c>
      <c r="C1385" s="320" t="s">
        <v>1446</v>
      </c>
      <c r="D1385" s="320" t="s">
        <v>1468</v>
      </c>
      <c r="E1385" s="325">
        <v>40268</v>
      </c>
      <c r="F1385" s="326">
        <v>40238</v>
      </c>
      <c r="G1385" s="320">
        <v>1</v>
      </c>
      <c r="H1385" s="320">
        <v>874884</v>
      </c>
      <c r="I1385" s="323">
        <v>18.61</v>
      </c>
      <c r="J1385" s="323">
        <v>12.47</v>
      </c>
      <c r="K1385" s="323">
        <v>6.14</v>
      </c>
    </row>
    <row r="1386" spans="1:11" hidden="1" x14ac:dyDescent="0.2">
      <c r="A1386" s="320" t="s">
        <v>1458</v>
      </c>
      <c r="B1386" s="320" t="s">
        <v>2</v>
      </c>
      <c r="C1386" s="320" t="s">
        <v>1446</v>
      </c>
      <c r="D1386" s="320" t="s">
        <v>1464</v>
      </c>
      <c r="E1386" s="325">
        <v>40273</v>
      </c>
      <c r="F1386" s="326">
        <v>40269</v>
      </c>
      <c r="G1386" s="320">
        <v>1</v>
      </c>
      <c r="H1386" s="320">
        <v>876020</v>
      </c>
      <c r="I1386" s="323">
        <v>7.3</v>
      </c>
      <c r="J1386" s="323">
        <v>6.63</v>
      </c>
      <c r="K1386" s="323">
        <v>0.67</v>
      </c>
    </row>
    <row r="1387" spans="1:11" hidden="1" x14ac:dyDescent="0.2">
      <c r="A1387" s="320" t="s">
        <v>1458</v>
      </c>
      <c r="B1387" s="320" t="s">
        <v>2</v>
      </c>
      <c r="C1387" s="320" t="s">
        <v>1446</v>
      </c>
      <c r="D1387" s="320" t="s">
        <v>1464</v>
      </c>
      <c r="E1387" s="325">
        <v>40273</v>
      </c>
      <c r="F1387" s="326">
        <v>40269</v>
      </c>
      <c r="G1387" s="320">
        <v>1</v>
      </c>
      <c r="H1387" s="320">
        <v>876167</v>
      </c>
      <c r="I1387" s="323">
        <v>7.33</v>
      </c>
      <c r="J1387" s="323">
        <v>6.62</v>
      </c>
      <c r="K1387" s="323">
        <v>0.71</v>
      </c>
    </row>
    <row r="1388" spans="1:11" hidden="1" x14ac:dyDescent="0.2">
      <c r="A1388" s="320" t="s">
        <v>1458</v>
      </c>
      <c r="B1388" s="320" t="s">
        <v>2</v>
      </c>
      <c r="C1388" s="320" t="s">
        <v>1446</v>
      </c>
      <c r="D1388" s="320" t="s">
        <v>1464</v>
      </c>
      <c r="E1388" s="325">
        <v>40273</v>
      </c>
      <c r="F1388" s="326">
        <v>40269</v>
      </c>
      <c r="G1388" s="320">
        <v>1</v>
      </c>
      <c r="H1388" s="320">
        <v>876242</v>
      </c>
      <c r="I1388" s="323">
        <v>7</v>
      </c>
      <c r="J1388" s="323">
        <v>6.61</v>
      </c>
      <c r="K1388" s="323">
        <v>0.39</v>
      </c>
    </row>
    <row r="1389" spans="1:11" x14ac:dyDescent="0.2">
      <c r="A1389" s="320" t="s">
        <v>1467</v>
      </c>
      <c r="B1389" s="320" t="s">
        <v>2</v>
      </c>
      <c r="C1389" s="320" t="s">
        <v>1446</v>
      </c>
      <c r="D1389" s="320" t="s">
        <v>1468</v>
      </c>
      <c r="E1389" s="325">
        <v>40268</v>
      </c>
      <c r="F1389" s="326">
        <v>40238</v>
      </c>
      <c r="G1389" s="320">
        <v>1</v>
      </c>
      <c r="H1389" s="320">
        <v>875015</v>
      </c>
      <c r="I1389" s="323">
        <v>17.27</v>
      </c>
      <c r="J1389" s="323">
        <v>12.41</v>
      </c>
      <c r="K1389" s="323">
        <v>4.8600000000000003</v>
      </c>
    </row>
    <row r="1390" spans="1:11" x14ac:dyDescent="0.2">
      <c r="A1390" s="320" t="s">
        <v>1459</v>
      </c>
      <c r="B1390" s="320" t="s">
        <v>2</v>
      </c>
      <c r="C1390" s="320" t="s">
        <v>1446</v>
      </c>
      <c r="D1390" s="320" t="s">
        <v>1468</v>
      </c>
      <c r="E1390" s="325">
        <v>40269</v>
      </c>
      <c r="F1390" s="326">
        <v>40269</v>
      </c>
      <c r="G1390" s="320">
        <v>1</v>
      </c>
      <c r="H1390" s="320">
        <v>875145</v>
      </c>
      <c r="I1390" s="323">
        <v>17.079999999999998</v>
      </c>
      <c r="J1390" s="323">
        <v>12.22</v>
      </c>
      <c r="K1390" s="323">
        <v>4.8600000000000003</v>
      </c>
    </row>
    <row r="1391" spans="1:11" x14ac:dyDescent="0.2">
      <c r="A1391" s="320" t="s">
        <v>1459</v>
      </c>
      <c r="B1391" s="320" t="s">
        <v>2</v>
      </c>
      <c r="C1391" s="320" t="s">
        <v>1446</v>
      </c>
      <c r="D1391" s="320" t="s">
        <v>1468</v>
      </c>
      <c r="E1391" s="325">
        <v>40269</v>
      </c>
      <c r="F1391" s="326">
        <v>40269</v>
      </c>
      <c r="G1391" s="320">
        <v>1</v>
      </c>
      <c r="H1391" s="320">
        <v>875353</v>
      </c>
      <c r="I1391" s="323">
        <v>14</v>
      </c>
      <c r="J1391" s="323">
        <v>12.16</v>
      </c>
      <c r="K1391" s="323">
        <v>1.84</v>
      </c>
    </row>
    <row r="1392" spans="1:11" hidden="1" x14ac:dyDescent="0.2">
      <c r="A1392" s="320" t="s">
        <v>1458</v>
      </c>
      <c r="B1392" s="320" t="s">
        <v>2</v>
      </c>
      <c r="C1392" s="320" t="s">
        <v>1446</v>
      </c>
      <c r="D1392" s="320" t="s">
        <v>1464</v>
      </c>
      <c r="E1392" s="325">
        <v>40274</v>
      </c>
      <c r="F1392" s="326">
        <v>40269</v>
      </c>
      <c r="G1392" s="320">
        <v>1</v>
      </c>
      <c r="H1392" s="320">
        <v>876299</v>
      </c>
      <c r="I1392" s="323">
        <v>7.26</v>
      </c>
      <c r="J1392" s="323">
        <v>6.59</v>
      </c>
      <c r="K1392" s="323">
        <v>0.67</v>
      </c>
    </row>
    <row r="1393" spans="1:11" hidden="1" x14ac:dyDescent="0.2">
      <c r="A1393" s="320" t="s">
        <v>1458</v>
      </c>
      <c r="B1393" s="320" t="s">
        <v>2</v>
      </c>
      <c r="C1393" s="320" t="s">
        <v>1446</v>
      </c>
      <c r="D1393" s="320" t="s">
        <v>1464</v>
      </c>
      <c r="E1393" s="325">
        <v>40274</v>
      </c>
      <c r="F1393" s="326">
        <v>40269</v>
      </c>
      <c r="G1393" s="320">
        <v>1</v>
      </c>
      <c r="H1393" s="320">
        <v>876452</v>
      </c>
      <c r="I1393" s="323">
        <v>7.17</v>
      </c>
      <c r="J1393" s="323">
        <v>6.58</v>
      </c>
      <c r="K1393" s="323">
        <v>0.59</v>
      </c>
    </row>
    <row r="1394" spans="1:11" hidden="1" x14ac:dyDescent="0.2">
      <c r="A1394" s="320" t="s">
        <v>1458</v>
      </c>
      <c r="B1394" s="320" t="s">
        <v>2</v>
      </c>
      <c r="C1394" s="320" t="s">
        <v>1446</v>
      </c>
      <c r="D1394" s="320" t="s">
        <v>1464</v>
      </c>
      <c r="E1394" s="325">
        <v>40274</v>
      </c>
      <c r="F1394" s="326">
        <v>40269</v>
      </c>
      <c r="G1394" s="320">
        <v>1</v>
      </c>
      <c r="H1394" s="320">
        <v>876500</v>
      </c>
      <c r="I1394" s="323">
        <v>6.84</v>
      </c>
      <c r="J1394" s="323">
        <v>6.56</v>
      </c>
      <c r="K1394" s="323">
        <v>0.28000000000000003</v>
      </c>
    </row>
    <row r="1395" spans="1:11" x14ac:dyDescent="0.2">
      <c r="A1395" s="320" t="s">
        <v>1467</v>
      </c>
      <c r="B1395" s="320" t="s">
        <v>2</v>
      </c>
      <c r="C1395" s="320" t="s">
        <v>1446</v>
      </c>
      <c r="D1395" s="320" t="s">
        <v>1468</v>
      </c>
      <c r="E1395" s="325">
        <v>40269</v>
      </c>
      <c r="F1395" s="326">
        <v>40269</v>
      </c>
      <c r="G1395" s="320">
        <v>1</v>
      </c>
      <c r="H1395" s="320">
        <v>875154</v>
      </c>
      <c r="I1395" s="323">
        <v>17.739999999999998</v>
      </c>
      <c r="J1395" s="323">
        <v>12.38</v>
      </c>
      <c r="K1395" s="323">
        <v>5.36</v>
      </c>
    </row>
    <row r="1396" spans="1:11" x14ac:dyDescent="0.2">
      <c r="A1396" s="320" t="s">
        <v>1467</v>
      </c>
      <c r="B1396" s="320" t="s">
        <v>2</v>
      </c>
      <c r="C1396" s="320" t="s">
        <v>1446</v>
      </c>
      <c r="D1396" s="320" t="s">
        <v>1468</v>
      </c>
      <c r="E1396" s="325">
        <v>40269</v>
      </c>
      <c r="F1396" s="326">
        <v>40269</v>
      </c>
      <c r="G1396" s="320">
        <v>1</v>
      </c>
      <c r="H1396" s="320">
        <v>875365</v>
      </c>
      <c r="I1396" s="323">
        <v>14.61</v>
      </c>
      <c r="J1396" s="323">
        <v>12.88</v>
      </c>
      <c r="K1396" s="323">
        <v>1.73</v>
      </c>
    </row>
    <row r="1397" spans="1:11" hidden="1" x14ac:dyDescent="0.2">
      <c r="A1397" s="320" t="s">
        <v>1458</v>
      </c>
      <c r="B1397" s="320" t="s">
        <v>2</v>
      </c>
      <c r="C1397" s="320" t="s">
        <v>1446</v>
      </c>
      <c r="D1397" s="320" t="s">
        <v>1464</v>
      </c>
      <c r="E1397" s="325">
        <v>40275</v>
      </c>
      <c r="F1397" s="326">
        <v>40269</v>
      </c>
      <c r="G1397" s="320">
        <v>1</v>
      </c>
      <c r="H1397" s="320">
        <v>876560</v>
      </c>
      <c r="I1397" s="323">
        <v>7.09</v>
      </c>
      <c r="J1397" s="323">
        <v>6.55</v>
      </c>
      <c r="K1397" s="323">
        <v>0.54</v>
      </c>
    </row>
    <row r="1398" spans="1:11" hidden="1" x14ac:dyDescent="0.2">
      <c r="A1398" s="320" t="s">
        <v>1458</v>
      </c>
      <c r="B1398" s="320" t="s">
        <v>2</v>
      </c>
      <c r="C1398" s="320" t="s">
        <v>1446</v>
      </c>
      <c r="D1398" s="320" t="s">
        <v>1464</v>
      </c>
      <c r="E1398" s="325">
        <v>40275</v>
      </c>
      <c r="F1398" s="326">
        <v>40269</v>
      </c>
      <c r="G1398" s="320">
        <v>1</v>
      </c>
      <c r="H1398" s="320">
        <v>876703</v>
      </c>
      <c r="I1398" s="323">
        <v>6.89</v>
      </c>
      <c r="J1398" s="323">
        <v>6.54</v>
      </c>
      <c r="K1398" s="323">
        <v>0.35</v>
      </c>
    </row>
    <row r="1399" spans="1:11" x14ac:dyDescent="0.2">
      <c r="A1399" s="320" t="s">
        <v>1456</v>
      </c>
      <c r="B1399" s="320" t="s">
        <v>2</v>
      </c>
      <c r="C1399" s="320" t="s">
        <v>1446</v>
      </c>
      <c r="D1399" s="320" t="s">
        <v>1468</v>
      </c>
      <c r="E1399" s="325">
        <v>40269</v>
      </c>
      <c r="F1399" s="326">
        <v>40269</v>
      </c>
      <c r="G1399" s="320">
        <v>1</v>
      </c>
      <c r="H1399" s="320">
        <v>875343</v>
      </c>
      <c r="I1399" s="323">
        <v>13.5</v>
      </c>
      <c r="J1399" s="323">
        <v>10.95</v>
      </c>
      <c r="K1399" s="323">
        <v>2.5499999999999998</v>
      </c>
    </row>
    <row r="1400" spans="1:11" x14ac:dyDescent="0.2">
      <c r="A1400" s="320" t="s">
        <v>1467</v>
      </c>
      <c r="B1400" s="320" t="s">
        <v>2</v>
      </c>
      <c r="C1400" s="320" t="s">
        <v>1446</v>
      </c>
      <c r="D1400" s="320" t="s">
        <v>1468</v>
      </c>
      <c r="E1400" s="325">
        <v>40273</v>
      </c>
      <c r="F1400" s="326">
        <v>40269</v>
      </c>
      <c r="G1400" s="320">
        <v>1</v>
      </c>
      <c r="H1400" s="320">
        <v>876070</v>
      </c>
      <c r="I1400" s="323">
        <v>18.52</v>
      </c>
      <c r="J1400" s="323">
        <v>12.45</v>
      </c>
      <c r="K1400" s="323">
        <v>6.07</v>
      </c>
    </row>
    <row r="1401" spans="1:11" x14ac:dyDescent="0.2">
      <c r="A1401" s="320" t="s">
        <v>1467</v>
      </c>
      <c r="B1401" s="320" t="s">
        <v>2</v>
      </c>
      <c r="C1401" s="320" t="s">
        <v>1446</v>
      </c>
      <c r="D1401" s="320" t="s">
        <v>1468</v>
      </c>
      <c r="E1401" s="325">
        <v>40273</v>
      </c>
      <c r="F1401" s="326">
        <v>40269</v>
      </c>
      <c r="G1401" s="320">
        <v>1</v>
      </c>
      <c r="H1401" s="320">
        <v>876239</v>
      </c>
      <c r="I1401" s="323">
        <v>17.600000000000001</v>
      </c>
      <c r="J1401" s="323">
        <v>12.4</v>
      </c>
      <c r="K1401" s="323">
        <v>5.2</v>
      </c>
    </row>
    <row r="1402" spans="1:11" x14ac:dyDescent="0.2">
      <c r="A1402" s="320" t="s">
        <v>1459</v>
      </c>
      <c r="B1402" s="320" t="s">
        <v>2</v>
      </c>
      <c r="C1402" s="320" t="s">
        <v>1446</v>
      </c>
      <c r="D1402" s="320" t="s">
        <v>1468</v>
      </c>
      <c r="E1402" s="325">
        <v>40274</v>
      </c>
      <c r="F1402" s="326">
        <v>40269</v>
      </c>
      <c r="G1402" s="320">
        <v>1</v>
      </c>
      <c r="H1402" s="320">
        <v>876479</v>
      </c>
      <c r="I1402" s="323">
        <v>14.64</v>
      </c>
      <c r="J1402" s="323">
        <v>12.12</v>
      </c>
      <c r="K1402" s="323">
        <v>2.52</v>
      </c>
    </row>
    <row r="1403" spans="1:11" hidden="1" x14ac:dyDescent="0.2">
      <c r="A1403" s="320" t="s">
        <v>1458</v>
      </c>
      <c r="B1403" s="320" t="s">
        <v>2</v>
      </c>
      <c r="C1403" s="320" t="s">
        <v>1446</v>
      </c>
      <c r="D1403" s="320" t="s">
        <v>1464</v>
      </c>
      <c r="E1403" s="325">
        <v>40276</v>
      </c>
      <c r="F1403" s="326">
        <v>40269</v>
      </c>
      <c r="G1403" s="320">
        <v>1</v>
      </c>
      <c r="H1403" s="320">
        <v>876860</v>
      </c>
      <c r="I1403" s="323">
        <v>7.52</v>
      </c>
      <c r="J1403" s="323">
        <v>6.64</v>
      </c>
      <c r="K1403" s="323">
        <v>0.88</v>
      </c>
    </row>
    <row r="1404" spans="1:11" hidden="1" x14ac:dyDescent="0.2">
      <c r="A1404" s="320" t="s">
        <v>1458</v>
      </c>
      <c r="B1404" s="320" t="s">
        <v>2</v>
      </c>
      <c r="C1404" s="320" t="s">
        <v>1446</v>
      </c>
      <c r="D1404" s="320" t="s">
        <v>1464</v>
      </c>
      <c r="E1404" s="325">
        <v>40276</v>
      </c>
      <c r="F1404" s="326">
        <v>40269</v>
      </c>
      <c r="G1404" s="320">
        <v>1</v>
      </c>
      <c r="H1404" s="320">
        <v>876953</v>
      </c>
      <c r="I1404" s="323">
        <v>7.38</v>
      </c>
      <c r="J1404" s="323">
        <v>6.63</v>
      </c>
      <c r="K1404" s="323">
        <v>0.75</v>
      </c>
    </row>
    <row r="1405" spans="1:11" hidden="1" x14ac:dyDescent="0.2">
      <c r="A1405" s="320" t="s">
        <v>1470</v>
      </c>
      <c r="B1405" s="320" t="s">
        <v>2</v>
      </c>
      <c r="C1405" s="320" t="s">
        <v>1446</v>
      </c>
      <c r="D1405" s="320" t="s">
        <v>1464</v>
      </c>
      <c r="E1405" s="325">
        <v>40276</v>
      </c>
      <c r="F1405" s="326">
        <v>40269</v>
      </c>
      <c r="G1405" s="320">
        <v>1</v>
      </c>
      <c r="H1405" s="320">
        <v>876782</v>
      </c>
      <c r="I1405" s="323">
        <v>6.74</v>
      </c>
      <c r="J1405" s="323">
        <v>6.3</v>
      </c>
      <c r="K1405" s="323">
        <v>0.44</v>
      </c>
    </row>
    <row r="1406" spans="1:11" hidden="1" x14ac:dyDescent="0.2">
      <c r="A1406" s="320" t="s">
        <v>1470</v>
      </c>
      <c r="B1406" s="320" t="s">
        <v>2</v>
      </c>
      <c r="C1406" s="320" t="s">
        <v>1446</v>
      </c>
      <c r="D1406" s="320" t="s">
        <v>1464</v>
      </c>
      <c r="E1406" s="325">
        <v>40276</v>
      </c>
      <c r="F1406" s="326">
        <v>40269</v>
      </c>
      <c r="G1406" s="320">
        <v>1</v>
      </c>
      <c r="H1406" s="320">
        <v>876905</v>
      </c>
      <c r="I1406" s="323">
        <v>6.62</v>
      </c>
      <c r="J1406" s="323">
        <v>6.31</v>
      </c>
      <c r="K1406" s="323">
        <v>0.31</v>
      </c>
    </row>
    <row r="1407" spans="1:11" hidden="1" x14ac:dyDescent="0.2">
      <c r="A1407" s="320" t="s">
        <v>1470</v>
      </c>
      <c r="B1407" s="320" t="s">
        <v>2</v>
      </c>
      <c r="C1407" s="320" t="s">
        <v>1446</v>
      </c>
      <c r="D1407" s="320" t="s">
        <v>1464</v>
      </c>
      <c r="E1407" s="325">
        <v>40276</v>
      </c>
      <c r="F1407" s="326">
        <v>40269</v>
      </c>
      <c r="G1407" s="320">
        <v>1</v>
      </c>
      <c r="H1407" s="320">
        <v>876960</v>
      </c>
      <c r="I1407" s="323">
        <v>6.78</v>
      </c>
      <c r="J1407" s="323">
        <v>6.31</v>
      </c>
      <c r="K1407" s="323">
        <v>0.47</v>
      </c>
    </row>
    <row r="1408" spans="1:11" x14ac:dyDescent="0.2">
      <c r="A1408" s="320" t="s">
        <v>1467</v>
      </c>
      <c r="B1408" s="320" t="s">
        <v>2</v>
      </c>
      <c r="C1408" s="320" t="s">
        <v>1446</v>
      </c>
      <c r="D1408" s="320" t="s">
        <v>1468</v>
      </c>
      <c r="E1408" s="325">
        <v>40274</v>
      </c>
      <c r="F1408" s="326">
        <v>40269</v>
      </c>
      <c r="G1408" s="320">
        <v>1</v>
      </c>
      <c r="H1408" s="320">
        <v>876327</v>
      </c>
      <c r="I1408" s="323">
        <v>18.32</v>
      </c>
      <c r="J1408" s="323">
        <v>12.41</v>
      </c>
      <c r="K1408" s="323">
        <v>5.91</v>
      </c>
    </row>
    <row r="1409" spans="1:11" hidden="1" x14ac:dyDescent="0.2">
      <c r="A1409" s="320" t="s">
        <v>1470</v>
      </c>
      <c r="B1409" s="320" t="s">
        <v>2</v>
      </c>
      <c r="C1409" s="320" t="s">
        <v>1446</v>
      </c>
      <c r="D1409" s="320" t="s">
        <v>1464</v>
      </c>
      <c r="E1409" s="325">
        <v>40277</v>
      </c>
      <c r="F1409" s="326">
        <v>40269</v>
      </c>
      <c r="G1409" s="320">
        <v>1</v>
      </c>
      <c r="H1409" s="320">
        <v>877004</v>
      </c>
      <c r="I1409" s="323">
        <v>6.57</v>
      </c>
      <c r="J1409" s="323">
        <v>6.27</v>
      </c>
      <c r="K1409" s="323">
        <v>0.3</v>
      </c>
    </row>
    <row r="1410" spans="1:11" hidden="1" x14ac:dyDescent="0.2">
      <c r="A1410" s="320" t="s">
        <v>1470</v>
      </c>
      <c r="B1410" s="320" t="s">
        <v>2</v>
      </c>
      <c r="C1410" s="320" t="s">
        <v>1446</v>
      </c>
      <c r="D1410" s="320" t="s">
        <v>1464</v>
      </c>
      <c r="E1410" s="325">
        <v>40277</v>
      </c>
      <c r="F1410" s="326">
        <v>40269</v>
      </c>
      <c r="G1410" s="320">
        <v>1</v>
      </c>
      <c r="H1410" s="320">
        <v>877102</v>
      </c>
      <c r="I1410" s="323">
        <v>6.45</v>
      </c>
      <c r="J1410" s="323">
        <v>6.28</v>
      </c>
      <c r="K1410" s="323">
        <v>0.17</v>
      </c>
    </row>
    <row r="1411" spans="1:11" x14ac:dyDescent="0.2">
      <c r="A1411" s="320" t="s">
        <v>1467</v>
      </c>
      <c r="B1411" s="320" t="s">
        <v>2</v>
      </c>
      <c r="C1411" s="320" t="s">
        <v>1446</v>
      </c>
      <c r="D1411" s="320" t="s">
        <v>1468</v>
      </c>
      <c r="E1411" s="325">
        <v>40274</v>
      </c>
      <c r="F1411" s="326">
        <v>40269</v>
      </c>
      <c r="G1411" s="320">
        <v>1</v>
      </c>
      <c r="H1411" s="320">
        <v>876470</v>
      </c>
      <c r="I1411" s="323">
        <v>18.3</v>
      </c>
      <c r="J1411" s="323">
        <v>12.38</v>
      </c>
      <c r="K1411" s="323">
        <v>5.92</v>
      </c>
    </row>
    <row r="1412" spans="1:11" x14ac:dyDescent="0.2">
      <c r="A1412" s="320" t="s">
        <v>1467</v>
      </c>
      <c r="B1412" s="320" t="s">
        <v>2</v>
      </c>
      <c r="C1412" s="320" t="s">
        <v>1446</v>
      </c>
      <c r="D1412" s="320" t="s">
        <v>1468</v>
      </c>
      <c r="E1412" s="325">
        <v>40275</v>
      </c>
      <c r="F1412" s="326">
        <v>40269</v>
      </c>
      <c r="G1412" s="320">
        <v>1</v>
      </c>
      <c r="H1412" s="320">
        <v>876582</v>
      </c>
      <c r="I1412" s="323">
        <v>18.71</v>
      </c>
      <c r="J1412" s="323">
        <v>12.46</v>
      </c>
      <c r="K1412" s="323">
        <v>6.25</v>
      </c>
    </row>
    <row r="1413" spans="1:11" x14ac:dyDescent="0.2">
      <c r="A1413" s="320" t="s">
        <v>1467</v>
      </c>
      <c r="B1413" s="320" t="s">
        <v>2</v>
      </c>
      <c r="C1413" s="320" t="s">
        <v>1446</v>
      </c>
      <c r="D1413" s="320" t="s">
        <v>1468</v>
      </c>
      <c r="E1413" s="325">
        <v>40275</v>
      </c>
      <c r="F1413" s="326">
        <v>40269</v>
      </c>
      <c r="G1413" s="320">
        <v>1</v>
      </c>
      <c r="H1413" s="320">
        <v>876711</v>
      </c>
      <c r="I1413" s="323">
        <v>18.059999999999999</v>
      </c>
      <c r="J1413" s="323">
        <v>12.42</v>
      </c>
      <c r="K1413" s="323">
        <v>5.64</v>
      </c>
    </row>
    <row r="1414" spans="1:11" x14ac:dyDescent="0.2">
      <c r="A1414" s="320" t="s">
        <v>1459</v>
      </c>
      <c r="B1414" s="320" t="s">
        <v>2</v>
      </c>
      <c r="C1414" s="320" t="s">
        <v>1446</v>
      </c>
      <c r="D1414" s="320" t="s">
        <v>1468</v>
      </c>
      <c r="E1414" s="325">
        <v>40276</v>
      </c>
      <c r="F1414" s="326">
        <v>40269</v>
      </c>
      <c r="G1414" s="320">
        <v>1</v>
      </c>
      <c r="H1414" s="320">
        <v>876834</v>
      </c>
      <c r="I1414" s="323">
        <v>17.3</v>
      </c>
      <c r="J1414" s="323">
        <v>12.13</v>
      </c>
      <c r="K1414" s="323">
        <v>5.17</v>
      </c>
    </row>
    <row r="1415" spans="1:11" x14ac:dyDescent="0.2">
      <c r="A1415" s="320" t="s">
        <v>1459</v>
      </c>
      <c r="B1415" s="320" t="s">
        <v>2</v>
      </c>
      <c r="C1415" s="320" t="s">
        <v>1446</v>
      </c>
      <c r="D1415" s="320" t="s">
        <v>1468</v>
      </c>
      <c r="E1415" s="325">
        <v>40276</v>
      </c>
      <c r="F1415" s="326">
        <v>40269</v>
      </c>
      <c r="G1415" s="320">
        <v>1</v>
      </c>
      <c r="H1415" s="320">
        <v>876980</v>
      </c>
      <c r="I1415" s="323">
        <v>14.55</v>
      </c>
      <c r="J1415" s="323">
        <v>12.14</v>
      </c>
      <c r="K1415" s="323">
        <v>2.41</v>
      </c>
    </row>
    <row r="1416" spans="1:11" x14ac:dyDescent="0.2">
      <c r="A1416" s="320" t="s">
        <v>1467</v>
      </c>
      <c r="B1416" s="320" t="s">
        <v>2</v>
      </c>
      <c r="C1416" s="320" t="s">
        <v>1446</v>
      </c>
      <c r="D1416" s="320" t="s">
        <v>1468</v>
      </c>
      <c r="E1416" s="325">
        <v>40276</v>
      </c>
      <c r="F1416" s="326">
        <v>40269</v>
      </c>
      <c r="G1416" s="320">
        <v>1</v>
      </c>
      <c r="H1416" s="320">
        <v>876840</v>
      </c>
      <c r="I1416" s="323">
        <v>18.75</v>
      </c>
      <c r="J1416" s="323">
        <v>12.47</v>
      </c>
      <c r="K1416" s="323">
        <v>6.28</v>
      </c>
    </row>
    <row r="1417" spans="1:11" x14ac:dyDescent="0.2">
      <c r="A1417" s="320" t="s">
        <v>1467</v>
      </c>
      <c r="B1417" s="320" t="s">
        <v>2</v>
      </c>
      <c r="C1417" s="320" t="s">
        <v>1446</v>
      </c>
      <c r="D1417" s="320" t="s">
        <v>1468</v>
      </c>
      <c r="E1417" s="325">
        <v>40276</v>
      </c>
      <c r="F1417" s="326">
        <v>40269</v>
      </c>
      <c r="G1417" s="320">
        <v>1</v>
      </c>
      <c r="H1417" s="320">
        <v>876977</v>
      </c>
      <c r="I1417" s="323">
        <v>15.78</v>
      </c>
      <c r="J1417" s="323">
        <v>12.44</v>
      </c>
      <c r="K1417" s="323">
        <v>3.34</v>
      </c>
    </row>
    <row r="1418" spans="1:11" hidden="1" x14ac:dyDescent="0.2">
      <c r="A1418" s="320" t="s">
        <v>1470</v>
      </c>
      <c r="B1418" s="320" t="s">
        <v>2</v>
      </c>
      <c r="C1418" s="320" t="s">
        <v>1446</v>
      </c>
      <c r="D1418" s="320" t="s">
        <v>1464</v>
      </c>
      <c r="E1418" s="325">
        <v>40280</v>
      </c>
      <c r="F1418" s="326">
        <v>40269</v>
      </c>
      <c r="G1418" s="320">
        <v>1</v>
      </c>
      <c r="H1418" s="320">
        <v>877492</v>
      </c>
      <c r="I1418" s="323">
        <v>6.77</v>
      </c>
      <c r="J1418" s="323">
        <v>6.34</v>
      </c>
      <c r="K1418" s="323">
        <v>0.43</v>
      </c>
    </row>
    <row r="1419" spans="1:11" hidden="1" x14ac:dyDescent="0.2">
      <c r="A1419" s="320" t="s">
        <v>1470</v>
      </c>
      <c r="B1419" s="320" t="s">
        <v>2</v>
      </c>
      <c r="C1419" s="320" t="s">
        <v>1446</v>
      </c>
      <c r="D1419" s="320" t="s">
        <v>1464</v>
      </c>
      <c r="E1419" s="325">
        <v>40280</v>
      </c>
      <c r="F1419" s="326">
        <v>40269</v>
      </c>
      <c r="G1419" s="320">
        <v>1</v>
      </c>
      <c r="H1419" s="320">
        <v>877637</v>
      </c>
      <c r="I1419" s="323">
        <v>6.8</v>
      </c>
      <c r="J1419" s="323">
        <v>6.33</v>
      </c>
      <c r="K1419" s="323">
        <v>0.47</v>
      </c>
    </row>
    <row r="1420" spans="1:11" hidden="1" x14ac:dyDescent="0.2">
      <c r="A1420" s="320" t="s">
        <v>1470</v>
      </c>
      <c r="B1420" s="320" t="s">
        <v>2</v>
      </c>
      <c r="C1420" s="320" t="s">
        <v>1446</v>
      </c>
      <c r="D1420" s="320" t="s">
        <v>1464</v>
      </c>
      <c r="E1420" s="325">
        <v>40280</v>
      </c>
      <c r="F1420" s="326">
        <v>40269</v>
      </c>
      <c r="G1420" s="320">
        <v>1</v>
      </c>
      <c r="H1420" s="320">
        <v>877729</v>
      </c>
      <c r="I1420" s="323">
        <v>6.61</v>
      </c>
      <c r="J1420" s="323">
        <v>6.32</v>
      </c>
      <c r="K1420" s="323">
        <v>0.28999999999999998</v>
      </c>
    </row>
    <row r="1421" spans="1:11" x14ac:dyDescent="0.2">
      <c r="A1421" s="320" t="s">
        <v>1467</v>
      </c>
      <c r="B1421" s="320" t="s">
        <v>2</v>
      </c>
      <c r="C1421" s="320" t="s">
        <v>1446</v>
      </c>
      <c r="D1421" s="320" t="s">
        <v>1468</v>
      </c>
      <c r="E1421" s="325">
        <v>40277</v>
      </c>
      <c r="F1421" s="326">
        <v>40269</v>
      </c>
      <c r="G1421" s="320">
        <v>1</v>
      </c>
      <c r="H1421" s="320">
        <v>877124</v>
      </c>
      <c r="I1421" s="323">
        <v>16.649999999999999</v>
      </c>
      <c r="J1421" s="323">
        <v>12.38</v>
      </c>
      <c r="K1421" s="323">
        <v>4.2699999999999996</v>
      </c>
    </row>
    <row r="1422" spans="1:11" x14ac:dyDescent="0.2">
      <c r="A1422" s="320" t="s">
        <v>1469</v>
      </c>
      <c r="B1422" s="320" t="s">
        <v>2</v>
      </c>
      <c r="C1422" s="320" t="s">
        <v>1446</v>
      </c>
      <c r="D1422" s="320" t="s">
        <v>1468</v>
      </c>
      <c r="E1422" s="325">
        <v>40280</v>
      </c>
      <c r="F1422" s="326">
        <v>40269</v>
      </c>
      <c r="G1422" s="320">
        <v>1</v>
      </c>
      <c r="H1422" s="320">
        <v>877489</v>
      </c>
      <c r="I1422" s="323">
        <v>6.2</v>
      </c>
      <c r="J1422" s="323">
        <v>5.7</v>
      </c>
      <c r="K1422" s="323">
        <v>0.5</v>
      </c>
    </row>
    <row r="1423" spans="1:11" x14ac:dyDescent="0.2">
      <c r="A1423" s="320" t="s">
        <v>1469</v>
      </c>
      <c r="B1423" s="320" t="s">
        <v>2</v>
      </c>
      <c r="C1423" s="320" t="s">
        <v>1446</v>
      </c>
      <c r="D1423" s="320" t="s">
        <v>1468</v>
      </c>
      <c r="E1423" s="325">
        <v>40280</v>
      </c>
      <c r="F1423" s="326">
        <v>40269</v>
      </c>
      <c r="G1423" s="320">
        <v>1</v>
      </c>
      <c r="H1423" s="320">
        <v>877549</v>
      </c>
      <c r="I1423" s="323">
        <v>6.17</v>
      </c>
      <c r="J1423" s="323">
        <v>5.7</v>
      </c>
      <c r="K1423" s="323">
        <v>0.47</v>
      </c>
    </row>
    <row r="1424" spans="1:11" x14ac:dyDescent="0.2">
      <c r="A1424" s="320" t="s">
        <v>1469</v>
      </c>
      <c r="B1424" s="320" t="s">
        <v>2</v>
      </c>
      <c r="C1424" s="320" t="s">
        <v>1446</v>
      </c>
      <c r="D1424" s="320" t="s">
        <v>1468</v>
      </c>
      <c r="E1424" s="325">
        <v>40280</v>
      </c>
      <c r="F1424" s="326">
        <v>40269</v>
      </c>
      <c r="G1424" s="320">
        <v>1</v>
      </c>
      <c r="H1424" s="320">
        <v>877681</v>
      </c>
      <c r="I1424" s="323">
        <v>6.31</v>
      </c>
      <c r="J1424" s="323">
        <v>5.69</v>
      </c>
      <c r="K1424" s="323">
        <v>0.62</v>
      </c>
    </row>
    <row r="1425" spans="1:11" x14ac:dyDescent="0.2">
      <c r="A1425" s="320" t="s">
        <v>1469</v>
      </c>
      <c r="B1425" s="320" t="s">
        <v>2</v>
      </c>
      <c r="C1425" s="320" t="s">
        <v>1446</v>
      </c>
      <c r="D1425" s="320" t="s">
        <v>1468</v>
      </c>
      <c r="E1425" s="325">
        <v>40280</v>
      </c>
      <c r="F1425" s="326">
        <v>40269</v>
      </c>
      <c r="G1425" s="320">
        <v>1</v>
      </c>
      <c r="H1425" s="320">
        <v>877747</v>
      </c>
      <c r="I1425" s="323">
        <v>6.24</v>
      </c>
      <c r="J1425" s="323">
        <v>5.69</v>
      </c>
      <c r="K1425" s="323">
        <v>0.55000000000000004</v>
      </c>
    </row>
    <row r="1426" spans="1:11" x14ac:dyDescent="0.2">
      <c r="A1426" s="320" t="s">
        <v>1467</v>
      </c>
      <c r="B1426" s="320" t="s">
        <v>2</v>
      </c>
      <c r="C1426" s="320" t="s">
        <v>1446</v>
      </c>
      <c r="D1426" s="320" t="s">
        <v>1468</v>
      </c>
      <c r="E1426" s="325">
        <v>40280</v>
      </c>
      <c r="F1426" s="326">
        <v>40269</v>
      </c>
      <c r="G1426" s="320">
        <v>1</v>
      </c>
      <c r="H1426" s="320">
        <v>877556</v>
      </c>
      <c r="I1426" s="323">
        <v>18.68</v>
      </c>
      <c r="J1426" s="323">
        <v>12.47</v>
      </c>
      <c r="K1426" s="323">
        <v>6.21</v>
      </c>
    </row>
    <row r="1427" spans="1:11" x14ac:dyDescent="0.2">
      <c r="A1427" s="320" t="s">
        <v>1467</v>
      </c>
      <c r="B1427" s="320" t="s">
        <v>2</v>
      </c>
      <c r="C1427" s="320" t="s">
        <v>1446</v>
      </c>
      <c r="D1427" s="320" t="s">
        <v>1468</v>
      </c>
      <c r="E1427" s="325">
        <v>40280</v>
      </c>
      <c r="F1427" s="326">
        <v>40269</v>
      </c>
      <c r="G1427" s="320">
        <v>1</v>
      </c>
      <c r="H1427" s="320">
        <v>877733</v>
      </c>
      <c r="I1427" s="323">
        <v>17.18</v>
      </c>
      <c r="J1427" s="323">
        <v>12.41</v>
      </c>
      <c r="K1427" s="323">
        <v>4.7699999999999996</v>
      </c>
    </row>
    <row r="1428" spans="1:11" hidden="1" x14ac:dyDescent="0.2">
      <c r="A1428" s="320" t="s">
        <v>1471</v>
      </c>
      <c r="B1428" s="320" t="s">
        <v>2</v>
      </c>
      <c r="C1428" s="320" t="s">
        <v>1446</v>
      </c>
      <c r="D1428" s="320" t="s">
        <v>1464</v>
      </c>
      <c r="E1428" s="325">
        <v>40281</v>
      </c>
      <c r="F1428" s="326">
        <v>40269</v>
      </c>
      <c r="G1428" s="320">
        <v>1</v>
      </c>
      <c r="H1428" s="320">
        <v>877966</v>
      </c>
      <c r="I1428" s="323">
        <v>8.39</v>
      </c>
      <c r="J1428" s="323">
        <v>8.08</v>
      </c>
      <c r="K1428" s="323">
        <v>0.31</v>
      </c>
    </row>
    <row r="1429" spans="1:11" hidden="1" x14ac:dyDescent="0.2">
      <c r="A1429" s="320" t="s">
        <v>1470</v>
      </c>
      <c r="B1429" s="320" t="s">
        <v>2</v>
      </c>
      <c r="C1429" s="320" t="s">
        <v>1446</v>
      </c>
      <c r="D1429" s="320" t="s">
        <v>1464</v>
      </c>
      <c r="E1429" s="325">
        <v>40281</v>
      </c>
      <c r="F1429" s="326">
        <v>40269</v>
      </c>
      <c r="G1429" s="320">
        <v>1</v>
      </c>
      <c r="H1429" s="320">
        <v>877803</v>
      </c>
      <c r="I1429" s="323">
        <v>6.76</v>
      </c>
      <c r="J1429" s="323">
        <v>6.32</v>
      </c>
      <c r="K1429" s="323">
        <v>0.44</v>
      </c>
    </row>
    <row r="1430" spans="1:11" hidden="1" x14ac:dyDescent="0.2">
      <c r="A1430" s="320" t="s">
        <v>1470</v>
      </c>
      <c r="B1430" s="320" t="s">
        <v>2</v>
      </c>
      <c r="C1430" s="320" t="s">
        <v>1446</v>
      </c>
      <c r="D1430" s="320" t="s">
        <v>1464</v>
      </c>
      <c r="E1430" s="325">
        <v>40281</v>
      </c>
      <c r="F1430" s="326">
        <v>40269</v>
      </c>
      <c r="G1430" s="320">
        <v>1</v>
      </c>
      <c r="H1430" s="320">
        <v>877962</v>
      </c>
      <c r="I1430" s="323">
        <v>6.76</v>
      </c>
      <c r="J1430" s="323">
        <v>6.3</v>
      </c>
      <c r="K1430" s="323">
        <v>0.46</v>
      </c>
    </row>
    <row r="1431" spans="1:11" x14ac:dyDescent="0.2">
      <c r="A1431" s="320" t="s">
        <v>1456</v>
      </c>
      <c r="B1431" s="320" t="s">
        <v>2</v>
      </c>
      <c r="C1431" s="320" t="s">
        <v>1446</v>
      </c>
      <c r="D1431" s="320" t="s">
        <v>1468</v>
      </c>
      <c r="E1431" s="325">
        <v>40280</v>
      </c>
      <c r="F1431" s="326">
        <v>40269</v>
      </c>
      <c r="G1431" s="320">
        <v>1</v>
      </c>
      <c r="H1431" s="320">
        <v>877688</v>
      </c>
      <c r="I1431" s="323">
        <v>11.21</v>
      </c>
      <c r="J1431" s="323">
        <v>10.78</v>
      </c>
      <c r="K1431" s="323">
        <v>0.43</v>
      </c>
    </row>
    <row r="1432" spans="1:11" x14ac:dyDescent="0.2">
      <c r="A1432" s="320" t="s">
        <v>1459</v>
      </c>
      <c r="B1432" s="320" t="s">
        <v>2</v>
      </c>
      <c r="C1432" s="320" t="s">
        <v>1446</v>
      </c>
      <c r="D1432" s="320" t="s">
        <v>1468</v>
      </c>
      <c r="E1432" s="325">
        <v>40281</v>
      </c>
      <c r="F1432" s="326">
        <v>40269</v>
      </c>
      <c r="G1432" s="320">
        <v>1</v>
      </c>
      <c r="H1432" s="320">
        <v>877970</v>
      </c>
      <c r="I1432" s="323">
        <v>13.6</v>
      </c>
      <c r="J1432" s="323">
        <v>12.04</v>
      </c>
      <c r="K1432" s="323">
        <v>1.56</v>
      </c>
    </row>
    <row r="1433" spans="1:11" x14ac:dyDescent="0.2">
      <c r="A1433" s="320" t="s">
        <v>1469</v>
      </c>
      <c r="B1433" s="320" t="s">
        <v>2</v>
      </c>
      <c r="C1433" s="320" t="s">
        <v>1446</v>
      </c>
      <c r="D1433" s="320" t="s">
        <v>1468</v>
      </c>
      <c r="E1433" s="325">
        <v>40281</v>
      </c>
      <c r="F1433" s="326">
        <v>40269</v>
      </c>
      <c r="G1433" s="320">
        <v>1</v>
      </c>
      <c r="H1433" s="320">
        <v>877781</v>
      </c>
      <c r="I1433" s="323">
        <v>6.11</v>
      </c>
      <c r="J1433" s="323">
        <v>5.66</v>
      </c>
      <c r="K1433" s="323">
        <v>0.45</v>
      </c>
    </row>
    <row r="1434" spans="1:11" x14ac:dyDescent="0.2">
      <c r="A1434" s="320" t="s">
        <v>1469</v>
      </c>
      <c r="B1434" s="320" t="s">
        <v>2</v>
      </c>
      <c r="C1434" s="320" t="s">
        <v>1446</v>
      </c>
      <c r="D1434" s="320" t="s">
        <v>1468</v>
      </c>
      <c r="E1434" s="325">
        <v>40281</v>
      </c>
      <c r="F1434" s="326">
        <v>40269</v>
      </c>
      <c r="G1434" s="320">
        <v>1</v>
      </c>
      <c r="H1434" s="320">
        <v>877823</v>
      </c>
      <c r="I1434" s="323">
        <v>6.24</v>
      </c>
      <c r="J1434" s="323">
        <v>5.65</v>
      </c>
      <c r="K1434" s="323">
        <v>0.59</v>
      </c>
    </row>
    <row r="1435" spans="1:11" x14ac:dyDescent="0.2">
      <c r="A1435" s="320" t="s">
        <v>1469</v>
      </c>
      <c r="B1435" s="320" t="s">
        <v>2</v>
      </c>
      <c r="C1435" s="320" t="s">
        <v>1446</v>
      </c>
      <c r="D1435" s="320" t="s">
        <v>1468</v>
      </c>
      <c r="E1435" s="325">
        <v>40281</v>
      </c>
      <c r="F1435" s="326">
        <v>40269</v>
      </c>
      <c r="G1435" s="320">
        <v>1</v>
      </c>
      <c r="H1435" s="320">
        <v>877938</v>
      </c>
      <c r="I1435" s="323">
        <v>6.26</v>
      </c>
      <c r="J1435" s="323">
        <v>5.72</v>
      </c>
      <c r="K1435" s="323">
        <v>0.54</v>
      </c>
    </row>
    <row r="1436" spans="1:11" x14ac:dyDescent="0.2">
      <c r="A1436" s="320" t="s">
        <v>1469</v>
      </c>
      <c r="B1436" s="320" t="s">
        <v>2</v>
      </c>
      <c r="C1436" s="320" t="s">
        <v>1446</v>
      </c>
      <c r="D1436" s="320" t="s">
        <v>1468</v>
      </c>
      <c r="E1436" s="325">
        <v>40281</v>
      </c>
      <c r="F1436" s="326">
        <v>40269</v>
      </c>
      <c r="G1436" s="320">
        <v>1</v>
      </c>
      <c r="H1436" s="320">
        <v>877985</v>
      </c>
      <c r="I1436" s="323">
        <v>6.22</v>
      </c>
      <c r="J1436" s="323">
        <v>5.71</v>
      </c>
      <c r="K1436" s="323">
        <v>0.51</v>
      </c>
    </row>
    <row r="1437" spans="1:11" hidden="1" x14ac:dyDescent="0.2">
      <c r="A1437" s="320"/>
      <c r="B1437" s="320" t="s">
        <v>2</v>
      </c>
      <c r="C1437" s="320" t="s">
        <v>1446</v>
      </c>
      <c r="D1437" s="320" t="s">
        <v>1454</v>
      </c>
      <c r="E1437" s="325">
        <v>40282</v>
      </c>
      <c r="F1437" s="326">
        <v>40269</v>
      </c>
      <c r="G1437" s="320">
        <v>2</v>
      </c>
      <c r="H1437" s="320">
        <v>918512</v>
      </c>
      <c r="I1437" s="323">
        <v>0</v>
      </c>
      <c r="J1437" s="323">
        <v>0</v>
      </c>
      <c r="K1437" s="323">
        <v>-0.95</v>
      </c>
    </row>
    <row r="1438" spans="1:11" hidden="1" x14ac:dyDescent="0.2">
      <c r="A1438" s="320" t="s">
        <v>1471</v>
      </c>
      <c r="B1438" s="320" t="s">
        <v>2</v>
      </c>
      <c r="C1438" s="320" t="s">
        <v>1446</v>
      </c>
      <c r="D1438" s="320" t="s">
        <v>1464</v>
      </c>
      <c r="E1438" s="325">
        <v>40282</v>
      </c>
      <c r="F1438" s="326">
        <v>40269</v>
      </c>
      <c r="G1438" s="320">
        <v>1</v>
      </c>
      <c r="H1438" s="320">
        <v>878042</v>
      </c>
      <c r="I1438" s="323">
        <v>8.44</v>
      </c>
      <c r="J1438" s="323">
        <v>8.08</v>
      </c>
      <c r="K1438" s="323">
        <v>0.36</v>
      </c>
    </row>
    <row r="1439" spans="1:11" hidden="1" x14ac:dyDescent="0.2">
      <c r="A1439" s="320" t="s">
        <v>1471</v>
      </c>
      <c r="B1439" s="320" t="s">
        <v>2</v>
      </c>
      <c r="C1439" s="320" t="s">
        <v>1446</v>
      </c>
      <c r="D1439" s="320" t="s">
        <v>1464</v>
      </c>
      <c r="E1439" s="325">
        <v>40282</v>
      </c>
      <c r="F1439" s="326">
        <v>40269</v>
      </c>
      <c r="G1439" s="320">
        <v>1</v>
      </c>
      <c r="H1439" s="320">
        <v>878184</v>
      </c>
      <c r="I1439" s="323">
        <v>8.3800000000000008</v>
      </c>
      <c r="J1439" s="323">
        <v>8.0500000000000007</v>
      </c>
      <c r="K1439" s="323">
        <v>0.33</v>
      </c>
    </row>
    <row r="1440" spans="1:11" hidden="1" x14ac:dyDescent="0.2">
      <c r="A1440" s="320" t="s">
        <v>1469</v>
      </c>
      <c r="B1440" s="320" t="s">
        <v>2</v>
      </c>
      <c r="C1440" s="320" t="s">
        <v>1446</v>
      </c>
      <c r="D1440" s="320" t="s">
        <v>1464</v>
      </c>
      <c r="E1440" s="325">
        <v>40282</v>
      </c>
      <c r="F1440" s="326">
        <v>40269</v>
      </c>
      <c r="G1440" s="320">
        <v>1</v>
      </c>
      <c r="H1440" s="320">
        <v>878131</v>
      </c>
      <c r="I1440" s="323">
        <v>6.17</v>
      </c>
      <c r="J1440" s="323">
        <v>5.7</v>
      </c>
      <c r="K1440" s="323">
        <v>0.47</v>
      </c>
    </row>
    <row r="1441" spans="1:11" x14ac:dyDescent="0.2">
      <c r="A1441" s="320" t="s">
        <v>1467</v>
      </c>
      <c r="B1441" s="320" t="s">
        <v>2</v>
      </c>
      <c r="C1441" s="320" t="s">
        <v>1446</v>
      </c>
      <c r="D1441" s="320" t="s">
        <v>1468</v>
      </c>
      <c r="E1441" s="325">
        <v>40281</v>
      </c>
      <c r="F1441" s="326">
        <v>40269</v>
      </c>
      <c r="G1441" s="320">
        <v>1</v>
      </c>
      <c r="H1441" s="320">
        <v>877826</v>
      </c>
      <c r="I1441" s="323">
        <v>18.350000000000001</v>
      </c>
      <c r="J1441" s="323">
        <v>12.42</v>
      </c>
      <c r="K1441" s="323">
        <v>5.93</v>
      </c>
    </row>
    <row r="1442" spans="1:11" x14ac:dyDescent="0.2">
      <c r="A1442" s="320" t="s">
        <v>1467</v>
      </c>
      <c r="B1442" s="320" t="s">
        <v>2</v>
      </c>
      <c r="C1442" s="320" t="s">
        <v>1446</v>
      </c>
      <c r="D1442" s="320" t="s">
        <v>1468</v>
      </c>
      <c r="E1442" s="325">
        <v>40281</v>
      </c>
      <c r="F1442" s="326">
        <v>40269</v>
      </c>
      <c r="G1442" s="320">
        <v>1</v>
      </c>
      <c r="H1442" s="320">
        <v>877980</v>
      </c>
      <c r="I1442" s="323">
        <v>16.96</v>
      </c>
      <c r="J1442" s="323">
        <v>12.36</v>
      </c>
      <c r="K1442" s="323">
        <v>4.5999999999999996</v>
      </c>
    </row>
    <row r="1443" spans="1:11" x14ac:dyDescent="0.2">
      <c r="A1443" s="320" t="s">
        <v>1469</v>
      </c>
      <c r="B1443" s="320" t="s">
        <v>2</v>
      </c>
      <c r="C1443" s="320" t="s">
        <v>1446</v>
      </c>
      <c r="D1443" s="320" t="s">
        <v>1468</v>
      </c>
      <c r="E1443" s="325">
        <v>40282</v>
      </c>
      <c r="F1443" s="326">
        <v>40269</v>
      </c>
      <c r="G1443" s="320">
        <v>1</v>
      </c>
      <c r="H1443" s="320">
        <v>878011</v>
      </c>
      <c r="I1443" s="323">
        <v>6.2</v>
      </c>
      <c r="J1443" s="323">
        <v>5.71</v>
      </c>
      <c r="K1443" s="323">
        <v>0.49</v>
      </c>
    </row>
    <row r="1444" spans="1:11" x14ac:dyDescent="0.2">
      <c r="A1444" s="320" t="s">
        <v>1469</v>
      </c>
      <c r="B1444" s="320" t="s">
        <v>2</v>
      </c>
      <c r="C1444" s="320" t="s">
        <v>1446</v>
      </c>
      <c r="D1444" s="320" t="s">
        <v>1468</v>
      </c>
      <c r="E1444" s="325">
        <v>40282</v>
      </c>
      <c r="F1444" s="326">
        <v>40269</v>
      </c>
      <c r="G1444" s="320">
        <v>1</v>
      </c>
      <c r="H1444" s="320">
        <v>878046</v>
      </c>
      <c r="I1444" s="323">
        <v>6.29</v>
      </c>
      <c r="J1444" s="323">
        <v>5.7</v>
      </c>
      <c r="K1444" s="323">
        <v>0.59</v>
      </c>
    </row>
    <row r="1445" spans="1:11" x14ac:dyDescent="0.2">
      <c r="A1445" s="320" t="s">
        <v>1469</v>
      </c>
      <c r="B1445" s="320" t="s">
        <v>2</v>
      </c>
      <c r="C1445" s="320" t="s">
        <v>1446</v>
      </c>
      <c r="D1445" s="320" t="s">
        <v>1468</v>
      </c>
      <c r="E1445" s="325">
        <v>40282</v>
      </c>
      <c r="F1445" s="326">
        <v>40269</v>
      </c>
      <c r="G1445" s="320">
        <v>1</v>
      </c>
      <c r="H1445" s="320">
        <v>878174</v>
      </c>
      <c r="I1445" s="323">
        <v>6.23</v>
      </c>
      <c r="J1445" s="323">
        <v>5.68</v>
      </c>
      <c r="K1445" s="323">
        <v>0.55000000000000004</v>
      </c>
    </row>
    <row r="1446" spans="1:11" x14ac:dyDescent="0.2">
      <c r="A1446" s="320" t="s">
        <v>1469</v>
      </c>
      <c r="B1446" s="320" t="s">
        <v>2</v>
      </c>
      <c r="C1446" s="320" t="s">
        <v>1446</v>
      </c>
      <c r="D1446" s="320" t="s">
        <v>1468</v>
      </c>
      <c r="E1446" s="325">
        <v>40282</v>
      </c>
      <c r="F1446" s="326">
        <v>40269</v>
      </c>
      <c r="G1446" s="320">
        <v>1</v>
      </c>
      <c r="H1446" s="320">
        <v>878219</v>
      </c>
      <c r="I1446" s="323">
        <v>6.11</v>
      </c>
      <c r="J1446" s="323">
        <v>5.67</v>
      </c>
      <c r="K1446" s="323">
        <v>0.44</v>
      </c>
    </row>
    <row r="1447" spans="1:11" x14ac:dyDescent="0.2">
      <c r="A1447" s="320" t="s">
        <v>1467</v>
      </c>
      <c r="B1447" s="320" t="s">
        <v>2</v>
      </c>
      <c r="C1447" s="320" t="s">
        <v>1446</v>
      </c>
      <c r="D1447" s="320" t="s">
        <v>1468</v>
      </c>
      <c r="E1447" s="325">
        <v>40282</v>
      </c>
      <c r="F1447" s="326">
        <v>40269</v>
      </c>
      <c r="G1447" s="320">
        <v>1</v>
      </c>
      <c r="H1447" s="320">
        <v>878066</v>
      </c>
      <c r="I1447" s="323">
        <v>18.61</v>
      </c>
      <c r="J1447" s="323">
        <v>12.42</v>
      </c>
      <c r="K1447" s="323">
        <v>6.19</v>
      </c>
    </row>
    <row r="1448" spans="1:11" hidden="1" x14ac:dyDescent="0.2">
      <c r="A1448" s="320" t="s">
        <v>1458</v>
      </c>
      <c r="B1448" s="320" t="s">
        <v>2</v>
      </c>
      <c r="C1448" s="320" t="s">
        <v>1446</v>
      </c>
      <c r="D1448" s="320" t="s">
        <v>1464</v>
      </c>
      <c r="E1448" s="325">
        <v>40283</v>
      </c>
      <c r="F1448" s="326">
        <v>40269</v>
      </c>
      <c r="G1448" s="320">
        <v>1</v>
      </c>
      <c r="H1448" s="320">
        <v>878380</v>
      </c>
      <c r="I1448" s="323">
        <v>7.48</v>
      </c>
      <c r="J1448" s="323">
        <v>6.62</v>
      </c>
      <c r="K1448" s="323">
        <v>0.86</v>
      </c>
    </row>
    <row r="1449" spans="1:11" hidden="1" x14ac:dyDescent="0.2">
      <c r="A1449" s="320" t="s">
        <v>1458</v>
      </c>
      <c r="B1449" s="320" t="s">
        <v>2</v>
      </c>
      <c r="C1449" s="320" t="s">
        <v>1446</v>
      </c>
      <c r="D1449" s="320" t="s">
        <v>1464</v>
      </c>
      <c r="E1449" s="325">
        <v>40283</v>
      </c>
      <c r="F1449" s="326">
        <v>40269</v>
      </c>
      <c r="G1449" s="320">
        <v>1</v>
      </c>
      <c r="H1449" s="320">
        <v>878493</v>
      </c>
      <c r="I1449" s="323">
        <v>7.19</v>
      </c>
      <c r="J1449" s="323">
        <v>6.61</v>
      </c>
      <c r="K1449" s="323">
        <v>0.57999999999999996</v>
      </c>
    </row>
    <row r="1450" spans="1:11" hidden="1" x14ac:dyDescent="0.2">
      <c r="A1450" s="320" t="s">
        <v>1470</v>
      </c>
      <c r="B1450" s="320" t="s">
        <v>2</v>
      </c>
      <c r="C1450" s="320" t="s">
        <v>1446</v>
      </c>
      <c r="D1450" s="320" t="s">
        <v>1464</v>
      </c>
      <c r="E1450" s="325">
        <v>40283</v>
      </c>
      <c r="F1450" s="326">
        <v>40269</v>
      </c>
      <c r="G1450" s="320">
        <v>1</v>
      </c>
      <c r="H1450" s="320">
        <v>878265</v>
      </c>
      <c r="I1450" s="323">
        <v>6.85</v>
      </c>
      <c r="J1450" s="323">
        <v>6.34</v>
      </c>
      <c r="K1450" s="323">
        <v>0.51</v>
      </c>
    </row>
    <row r="1451" spans="1:11" hidden="1" x14ac:dyDescent="0.2">
      <c r="A1451" s="320" t="s">
        <v>1470</v>
      </c>
      <c r="B1451" s="320" t="s">
        <v>2</v>
      </c>
      <c r="C1451" s="320" t="s">
        <v>1446</v>
      </c>
      <c r="D1451" s="320" t="s">
        <v>1464</v>
      </c>
      <c r="E1451" s="325">
        <v>40283</v>
      </c>
      <c r="F1451" s="326">
        <v>40269</v>
      </c>
      <c r="G1451" s="320">
        <v>1</v>
      </c>
      <c r="H1451" s="320">
        <v>878418</v>
      </c>
      <c r="I1451" s="323">
        <v>6.75</v>
      </c>
      <c r="J1451" s="323">
        <v>6.34</v>
      </c>
      <c r="K1451" s="323">
        <v>0.41</v>
      </c>
    </row>
    <row r="1452" spans="1:11" hidden="1" x14ac:dyDescent="0.2">
      <c r="A1452" s="320" t="s">
        <v>1470</v>
      </c>
      <c r="B1452" s="320" t="s">
        <v>2</v>
      </c>
      <c r="C1452" s="320" t="s">
        <v>1446</v>
      </c>
      <c r="D1452" s="320" t="s">
        <v>1464</v>
      </c>
      <c r="E1452" s="325">
        <v>40283</v>
      </c>
      <c r="F1452" s="326">
        <v>40269</v>
      </c>
      <c r="G1452" s="320">
        <v>1</v>
      </c>
      <c r="H1452" s="320">
        <v>878494</v>
      </c>
      <c r="I1452" s="323">
        <v>6.7</v>
      </c>
      <c r="J1452" s="323">
        <v>6.31</v>
      </c>
      <c r="K1452" s="323">
        <v>0.39</v>
      </c>
    </row>
    <row r="1453" spans="1:11" x14ac:dyDescent="0.2">
      <c r="A1453" s="320" t="s">
        <v>1467</v>
      </c>
      <c r="B1453" s="320" t="s">
        <v>2</v>
      </c>
      <c r="C1453" s="320" t="s">
        <v>1446</v>
      </c>
      <c r="D1453" s="320" t="s">
        <v>1468</v>
      </c>
      <c r="E1453" s="325">
        <v>40282</v>
      </c>
      <c r="F1453" s="326">
        <v>40269</v>
      </c>
      <c r="G1453" s="320">
        <v>1</v>
      </c>
      <c r="H1453" s="320">
        <v>878206</v>
      </c>
      <c r="I1453" s="323">
        <v>17.47</v>
      </c>
      <c r="J1453" s="323">
        <v>12.41</v>
      </c>
      <c r="K1453" s="323">
        <v>5.0599999999999996</v>
      </c>
    </row>
    <row r="1454" spans="1:11" x14ac:dyDescent="0.2">
      <c r="A1454" s="320" t="s">
        <v>1459</v>
      </c>
      <c r="B1454" s="320" t="s">
        <v>2</v>
      </c>
      <c r="C1454" s="320" t="s">
        <v>1446</v>
      </c>
      <c r="D1454" s="320" t="s">
        <v>1468</v>
      </c>
      <c r="E1454" s="325">
        <v>40283</v>
      </c>
      <c r="F1454" s="326">
        <v>40269</v>
      </c>
      <c r="G1454" s="320">
        <v>1</v>
      </c>
      <c r="H1454" s="320">
        <v>878313</v>
      </c>
      <c r="I1454" s="323">
        <v>17.510000000000002</v>
      </c>
      <c r="J1454" s="323">
        <v>12.16</v>
      </c>
      <c r="K1454" s="323">
        <v>5.35</v>
      </c>
    </row>
    <row r="1455" spans="1:11" x14ac:dyDescent="0.2">
      <c r="A1455" s="320" t="s">
        <v>1459</v>
      </c>
      <c r="B1455" s="320" t="s">
        <v>2</v>
      </c>
      <c r="C1455" s="320" t="s">
        <v>1446</v>
      </c>
      <c r="D1455" s="320" t="s">
        <v>1468</v>
      </c>
      <c r="E1455" s="325">
        <v>40283</v>
      </c>
      <c r="F1455" s="326">
        <v>40269</v>
      </c>
      <c r="G1455" s="320">
        <v>1</v>
      </c>
      <c r="H1455" s="320">
        <v>878504</v>
      </c>
      <c r="I1455" s="323">
        <v>14.37</v>
      </c>
      <c r="J1455" s="323">
        <v>12.12</v>
      </c>
      <c r="K1455" s="323">
        <v>2.25</v>
      </c>
    </row>
    <row r="1456" spans="1:11" x14ac:dyDescent="0.2">
      <c r="A1456" s="320" t="s">
        <v>1469</v>
      </c>
      <c r="B1456" s="320" t="s">
        <v>2</v>
      </c>
      <c r="C1456" s="320" t="s">
        <v>1446</v>
      </c>
      <c r="D1456" s="320" t="s">
        <v>1468</v>
      </c>
      <c r="E1456" s="325">
        <v>40283</v>
      </c>
      <c r="F1456" s="326">
        <v>40269</v>
      </c>
      <c r="G1456" s="320">
        <v>1</v>
      </c>
      <c r="H1456" s="320">
        <v>878253</v>
      </c>
      <c r="I1456" s="323">
        <v>6.2</v>
      </c>
      <c r="J1456" s="323">
        <v>5.67</v>
      </c>
      <c r="K1456" s="323">
        <v>0.53</v>
      </c>
    </row>
    <row r="1457" spans="1:11" x14ac:dyDescent="0.2">
      <c r="A1457" s="320" t="s">
        <v>1469</v>
      </c>
      <c r="B1457" s="320" t="s">
        <v>2</v>
      </c>
      <c r="C1457" s="320" t="s">
        <v>1446</v>
      </c>
      <c r="D1457" s="320" t="s">
        <v>1468</v>
      </c>
      <c r="E1457" s="325">
        <v>40283</v>
      </c>
      <c r="F1457" s="326">
        <v>40269</v>
      </c>
      <c r="G1457" s="320">
        <v>1</v>
      </c>
      <c r="H1457" s="320">
        <v>878317</v>
      </c>
      <c r="I1457" s="323">
        <v>6.36</v>
      </c>
      <c r="J1457" s="323">
        <v>5.66</v>
      </c>
      <c r="K1457" s="323">
        <v>0.7</v>
      </c>
    </row>
    <row r="1458" spans="1:11" hidden="1" x14ac:dyDescent="0.2">
      <c r="A1458" s="320" t="s">
        <v>1458</v>
      </c>
      <c r="B1458" s="320" t="s">
        <v>2</v>
      </c>
      <c r="C1458" s="320" t="s">
        <v>1446</v>
      </c>
      <c r="D1458" s="320" t="s">
        <v>1464</v>
      </c>
      <c r="E1458" s="325">
        <v>40284</v>
      </c>
      <c r="F1458" s="326">
        <v>40269</v>
      </c>
      <c r="G1458" s="320">
        <v>1</v>
      </c>
      <c r="H1458" s="320">
        <v>878733</v>
      </c>
      <c r="I1458" s="323">
        <v>7.19</v>
      </c>
      <c r="J1458" s="323">
        <v>6.61</v>
      </c>
      <c r="K1458" s="323">
        <v>0.57999999999999996</v>
      </c>
    </row>
    <row r="1459" spans="1:11" x14ac:dyDescent="0.2">
      <c r="A1459" s="320" t="s">
        <v>1469</v>
      </c>
      <c r="B1459" s="320" t="s">
        <v>2</v>
      </c>
      <c r="C1459" s="320" t="s">
        <v>1446</v>
      </c>
      <c r="D1459" s="320" t="s">
        <v>1468</v>
      </c>
      <c r="E1459" s="325">
        <v>40283</v>
      </c>
      <c r="F1459" s="326">
        <v>40269</v>
      </c>
      <c r="G1459" s="320">
        <v>1</v>
      </c>
      <c r="H1459" s="320">
        <v>878482</v>
      </c>
      <c r="I1459" s="323">
        <v>6.36</v>
      </c>
      <c r="J1459" s="323">
        <v>5.65</v>
      </c>
      <c r="K1459" s="323">
        <v>0.71</v>
      </c>
    </row>
    <row r="1460" spans="1:11" x14ac:dyDescent="0.2">
      <c r="A1460" s="320" t="s">
        <v>1467</v>
      </c>
      <c r="B1460" s="320" t="s">
        <v>2</v>
      </c>
      <c r="C1460" s="320" t="s">
        <v>1446</v>
      </c>
      <c r="D1460" s="320" t="s">
        <v>1468</v>
      </c>
      <c r="E1460" s="325">
        <v>40283</v>
      </c>
      <c r="F1460" s="326">
        <v>40269</v>
      </c>
      <c r="G1460" s="320">
        <v>1</v>
      </c>
      <c r="H1460" s="320">
        <v>878316</v>
      </c>
      <c r="I1460" s="323">
        <v>18.02</v>
      </c>
      <c r="J1460" s="323">
        <v>12.44</v>
      </c>
      <c r="K1460" s="323">
        <v>5.58</v>
      </c>
    </row>
    <row r="1461" spans="1:11" hidden="1" x14ac:dyDescent="0.2">
      <c r="A1461" s="320" t="s">
        <v>1458</v>
      </c>
      <c r="B1461" s="320" t="s">
        <v>2</v>
      </c>
      <c r="C1461" s="320" t="s">
        <v>1446</v>
      </c>
      <c r="D1461" s="320" t="s">
        <v>1464</v>
      </c>
      <c r="E1461" s="325">
        <v>40287</v>
      </c>
      <c r="F1461" s="326">
        <v>40269</v>
      </c>
      <c r="G1461" s="320">
        <v>1</v>
      </c>
      <c r="H1461" s="320">
        <v>879113</v>
      </c>
      <c r="I1461" s="323">
        <v>7.24</v>
      </c>
      <c r="J1461" s="323">
        <v>6.63</v>
      </c>
      <c r="K1461" s="323">
        <v>0.61</v>
      </c>
    </row>
    <row r="1462" spans="1:11" hidden="1" x14ac:dyDescent="0.2">
      <c r="A1462" s="320" t="s">
        <v>1458</v>
      </c>
      <c r="B1462" s="320" t="s">
        <v>2</v>
      </c>
      <c r="C1462" s="320" t="s">
        <v>1446</v>
      </c>
      <c r="D1462" s="320" t="s">
        <v>1464</v>
      </c>
      <c r="E1462" s="325">
        <v>40287</v>
      </c>
      <c r="F1462" s="326">
        <v>40269</v>
      </c>
      <c r="G1462" s="320">
        <v>1</v>
      </c>
      <c r="H1462" s="320">
        <v>879231</v>
      </c>
      <c r="I1462" s="323">
        <v>7.29</v>
      </c>
      <c r="J1462" s="323">
        <v>6.62</v>
      </c>
      <c r="K1462" s="323">
        <v>0.67</v>
      </c>
    </row>
    <row r="1463" spans="1:11" hidden="1" x14ac:dyDescent="0.2">
      <c r="A1463" s="320" t="s">
        <v>1458</v>
      </c>
      <c r="B1463" s="320" t="s">
        <v>2</v>
      </c>
      <c r="C1463" s="320" t="s">
        <v>1446</v>
      </c>
      <c r="D1463" s="320" t="s">
        <v>1464</v>
      </c>
      <c r="E1463" s="325">
        <v>40287</v>
      </c>
      <c r="F1463" s="326">
        <v>40269</v>
      </c>
      <c r="G1463" s="320">
        <v>1</v>
      </c>
      <c r="H1463" s="320">
        <v>879283</v>
      </c>
      <c r="I1463" s="323">
        <v>6.9</v>
      </c>
      <c r="J1463" s="323">
        <v>6.61</v>
      </c>
      <c r="K1463" s="323">
        <v>0.28999999999999998</v>
      </c>
    </row>
    <row r="1464" spans="1:11" x14ac:dyDescent="0.2">
      <c r="A1464" s="320" t="s">
        <v>1467</v>
      </c>
      <c r="B1464" s="320" t="s">
        <v>2</v>
      </c>
      <c r="C1464" s="320" t="s">
        <v>1446</v>
      </c>
      <c r="D1464" s="320" t="s">
        <v>1468</v>
      </c>
      <c r="E1464" s="325">
        <v>40283</v>
      </c>
      <c r="F1464" s="326">
        <v>40269</v>
      </c>
      <c r="G1464" s="320">
        <v>1</v>
      </c>
      <c r="H1464" s="320">
        <v>878510</v>
      </c>
      <c r="I1464" s="323">
        <v>15.11</v>
      </c>
      <c r="J1464" s="323">
        <v>12.41</v>
      </c>
      <c r="K1464" s="323">
        <v>2.7</v>
      </c>
    </row>
    <row r="1465" spans="1:11" x14ac:dyDescent="0.2">
      <c r="A1465" s="320" t="s">
        <v>1469</v>
      </c>
      <c r="B1465" s="320" t="s">
        <v>2</v>
      </c>
      <c r="C1465" s="320" t="s">
        <v>1446</v>
      </c>
      <c r="D1465" s="320" t="s">
        <v>1468</v>
      </c>
      <c r="E1465" s="325">
        <v>40284</v>
      </c>
      <c r="F1465" s="326">
        <v>40269</v>
      </c>
      <c r="G1465" s="320">
        <v>1</v>
      </c>
      <c r="H1465" s="320">
        <v>878539</v>
      </c>
      <c r="I1465" s="323">
        <v>6.24</v>
      </c>
      <c r="J1465" s="323">
        <v>5.72</v>
      </c>
      <c r="K1465" s="323">
        <v>0.52</v>
      </c>
    </row>
    <row r="1466" spans="1:11" x14ac:dyDescent="0.2">
      <c r="A1466" s="320" t="s">
        <v>1469</v>
      </c>
      <c r="B1466" s="320" t="s">
        <v>2</v>
      </c>
      <c r="C1466" s="320" t="s">
        <v>1446</v>
      </c>
      <c r="D1466" s="320" t="s">
        <v>1468</v>
      </c>
      <c r="E1466" s="325">
        <v>40284</v>
      </c>
      <c r="F1466" s="326">
        <v>40269</v>
      </c>
      <c r="G1466" s="320">
        <v>1</v>
      </c>
      <c r="H1466" s="320">
        <v>878567</v>
      </c>
      <c r="I1466" s="323">
        <v>6.41</v>
      </c>
      <c r="J1466" s="323">
        <v>5.72</v>
      </c>
      <c r="K1466" s="323">
        <v>0.69</v>
      </c>
    </row>
    <row r="1467" spans="1:11" hidden="1" x14ac:dyDescent="0.2">
      <c r="A1467" s="320" t="s">
        <v>1458</v>
      </c>
      <c r="B1467" s="320" t="s">
        <v>2</v>
      </c>
      <c r="C1467" s="320" t="s">
        <v>1446</v>
      </c>
      <c r="D1467" s="320" t="s">
        <v>1464</v>
      </c>
      <c r="E1467" s="325">
        <v>40288</v>
      </c>
      <c r="F1467" s="326">
        <v>40269</v>
      </c>
      <c r="G1467" s="320">
        <v>1</v>
      </c>
      <c r="H1467" s="320">
        <v>879378</v>
      </c>
      <c r="I1467" s="323">
        <v>7.08</v>
      </c>
      <c r="J1467" s="323">
        <v>6.6</v>
      </c>
      <c r="K1467" s="323">
        <v>0.48</v>
      </c>
    </row>
    <row r="1468" spans="1:11" hidden="1" x14ac:dyDescent="0.2">
      <c r="A1468" s="320" t="s">
        <v>1458</v>
      </c>
      <c r="B1468" s="320" t="s">
        <v>2</v>
      </c>
      <c r="C1468" s="320" t="s">
        <v>1446</v>
      </c>
      <c r="D1468" s="320" t="s">
        <v>1464</v>
      </c>
      <c r="E1468" s="325">
        <v>40288</v>
      </c>
      <c r="F1468" s="326">
        <v>40269</v>
      </c>
      <c r="G1468" s="320">
        <v>1</v>
      </c>
      <c r="H1468" s="320">
        <v>879458</v>
      </c>
      <c r="I1468" s="323">
        <v>7.25</v>
      </c>
      <c r="J1468" s="323">
        <v>6.6</v>
      </c>
      <c r="K1468" s="323">
        <v>0.65</v>
      </c>
    </row>
    <row r="1469" spans="1:11" hidden="1" x14ac:dyDescent="0.2">
      <c r="A1469" s="320" t="s">
        <v>1458</v>
      </c>
      <c r="B1469" s="320" t="s">
        <v>2</v>
      </c>
      <c r="C1469" s="320" t="s">
        <v>1446</v>
      </c>
      <c r="D1469" s="320" t="s">
        <v>1464</v>
      </c>
      <c r="E1469" s="325">
        <v>40288</v>
      </c>
      <c r="F1469" s="326">
        <v>40269</v>
      </c>
      <c r="G1469" s="320">
        <v>1</v>
      </c>
      <c r="H1469" s="320">
        <v>879484</v>
      </c>
      <c r="I1469" s="323">
        <v>6.91</v>
      </c>
      <c r="J1469" s="323">
        <v>6.6</v>
      </c>
      <c r="K1469" s="323">
        <v>0.31</v>
      </c>
    </row>
    <row r="1470" spans="1:11" x14ac:dyDescent="0.2">
      <c r="A1470" s="320" t="s">
        <v>1469</v>
      </c>
      <c r="B1470" s="320" t="s">
        <v>2</v>
      </c>
      <c r="C1470" s="320" t="s">
        <v>1446</v>
      </c>
      <c r="D1470" s="320" t="s">
        <v>1468</v>
      </c>
      <c r="E1470" s="325">
        <v>40284</v>
      </c>
      <c r="F1470" s="326">
        <v>40269</v>
      </c>
      <c r="G1470" s="320">
        <v>1</v>
      </c>
      <c r="H1470" s="320">
        <v>878722</v>
      </c>
      <c r="I1470" s="323">
        <v>6.17</v>
      </c>
      <c r="J1470" s="323">
        <v>5.65</v>
      </c>
      <c r="K1470" s="323">
        <v>0.52</v>
      </c>
    </row>
    <row r="1471" spans="1:11" x14ac:dyDescent="0.2">
      <c r="A1471" s="320" t="s">
        <v>1469</v>
      </c>
      <c r="B1471" s="320" t="s">
        <v>2</v>
      </c>
      <c r="C1471" s="320" t="s">
        <v>1446</v>
      </c>
      <c r="D1471" s="320" t="s">
        <v>1468</v>
      </c>
      <c r="E1471" s="325">
        <v>40284</v>
      </c>
      <c r="F1471" s="326">
        <v>40269</v>
      </c>
      <c r="G1471" s="320">
        <v>1</v>
      </c>
      <c r="H1471" s="320">
        <v>878742</v>
      </c>
      <c r="I1471" s="323">
        <v>5.92</v>
      </c>
      <c r="J1471" s="323">
        <v>5.61</v>
      </c>
      <c r="K1471" s="323">
        <v>0.31</v>
      </c>
    </row>
    <row r="1472" spans="1:11" hidden="1" x14ac:dyDescent="0.2">
      <c r="A1472" s="320"/>
      <c r="B1472" s="320" t="s">
        <v>2</v>
      </c>
      <c r="C1472" s="320" t="s">
        <v>1446</v>
      </c>
      <c r="D1472" s="320" t="s">
        <v>1466</v>
      </c>
      <c r="E1472" s="325">
        <v>40289</v>
      </c>
      <c r="F1472" s="326">
        <v>40269</v>
      </c>
      <c r="G1472" s="320">
        <v>1</v>
      </c>
      <c r="H1472" s="320">
        <v>879560</v>
      </c>
      <c r="I1472" s="323">
        <v>3.43</v>
      </c>
      <c r="J1472" s="323">
        <v>3.38</v>
      </c>
      <c r="K1472" s="323">
        <v>0.05</v>
      </c>
    </row>
    <row r="1473" spans="1:11" hidden="1" x14ac:dyDescent="0.2">
      <c r="A1473" s="320" t="s">
        <v>1458</v>
      </c>
      <c r="B1473" s="320" t="s">
        <v>2</v>
      </c>
      <c r="C1473" s="320" t="s">
        <v>1446</v>
      </c>
      <c r="D1473" s="320" t="s">
        <v>1464</v>
      </c>
      <c r="E1473" s="325">
        <v>40289</v>
      </c>
      <c r="F1473" s="326">
        <v>40269</v>
      </c>
      <c r="G1473" s="320">
        <v>1</v>
      </c>
      <c r="H1473" s="320">
        <v>879535</v>
      </c>
      <c r="I1473" s="323">
        <v>7.12</v>
      </c>
      <c r="J1473" s="323">
        <v>6.58</v>
      </c>
      <c r="K1473" s="323">
        <v>0.54</v>
      </c>
    </row>
    <row r="1474" spans="1:11" hidden="1" x14ac:dyDescent="0.2">
      <c r="A1474" s="320" t="s">
        <v>1458</v>
      </c>
      <c r="B1474" s="320" t="s">
        <v>2</v>
      </c>
      <c r="C1474" s="320" t="s">
        <v>1446</v>
      </c>
      <c r="D1474" s="320" t="s">
        <v>1464</v>
      </c>
      <c r="E1474" s="325">
        <v>40289</v>
      </c>
      <c r="F1474" s="326">
        <v>40269</v>
      </c>
      <c r="G1474" s="320">
        <v>1</v>
      </c>
      <c r="H1474" s="320">
        <v>879650</v>
      </c>
      <c r="I1474" s="323">
        <v>6.92</v>
      </c>
      <c r="J1474" s="323">
        <v>6.55</v>
      </c>
      <c r="K1474" s="323">
        <v>0.37</v>
      </c>
    </row>
    <row r="1475" spans="1:11" x14ac:dyDescent="0.2">
      <c r="A1475" s="320" t="s">
        <v>1467</v>
      </c>
      <c r="B1475" s="320" t="s">
        <v>2</v>
      </c>
      <c r="C1475" s="320" t="s">
        <v>1446</v>
      </c>
      <c r="D1475" s="320" t="s">
        <v>1468</v>
      </c>
      <c r="E1475" s="325">
        <v>40284</v>
      </c>
      <c r="F1475" s="326">
        <v>40269</v>
      </c>
      <c r="G1475" s="320">
        <v>1</v>
      </c>
      <c r="H1475" s="320">
        <v>878700</v>
      </c>
      <c r="I1475" s="323">
        <v>15.56</v>
      </c>
      <c r="J1475" s="323">
        <v>12.36</v>
      </c>
      <c r="K1475" s="323">
        <v>3.2</v>
      </c>
    </row>
    <row r="1476" spans="1:11" x14ac:dyDescent="0.2">
      <c r="A1476" s="320" t="s">
        <v>1467</v>
      </c>
      <c r="B1476" s="320" t="s">
        <v>2</v>
      </c>
      <c r="C1476" s="320" t="s">
        <v>1446</v>
      </c>
      <c r="D1476" s="320" t="s">
        <v>1468</v>
      </c>
      <c r="E1476" s="325">
        <v>40287</v>
      </c>
      <c r="F1476" s="326">
        <v>40269</v>
      </c>
      <c r="G1476" s="320">
        <v>1</v>
      </c>
      <c r="H1476" s="320">
        <v>879137</v>
      </c>
      <c r="I1476" s="323">
        <v>18.37</v>
      </c>
      <c r="J1476" s="323">
        <v>12.4</v>
      </c>
      <c r="K1476" s="323">
        <v>5.97</v>
      </c>
    </row>
    <row r="1477" spans="1:11" x14ac:dyDescent="0.2">
      <c r="A1477" s="320" t="s">
        <v>1467</v>
      </c>
      <c r="B1477" s="320" t="s">
        <v>2</v>
      </c>
      <c r="C1477" s="320" t="s">
        <v>1446</v>
      </c>
      <c r="D1477" s="320" t="s">
        <v>1468</v>
      </c>
      <c r="E1477" s="325">
        <v>40287</v>
      </c>
      <c r="F1477" s="326">
        <v>40269</v>
      </c>
      <c r="G1477" s="320">
        <v>1</v>
      </c>
      <c r="H1477" s="320">
        <v>879276</v>
      </c>
      <c r="I1477" s="323">
        <v>17.079999999999998</v>
      </c>
      <c r="J1477" s="323">
        <v>12.38</v>
      </c>
      <c r="K1477" s="323">
        <v>4.7</v>
      </c>
    </row>
    <row r="1478" spans="1:11" x14ac:dyDescent="0.2">
      <c r="A1478" s="320" t="s">
        <v>1459</v>
      </c>
      <c r="B1478" s="320" t="s">
        <v>2</v>
      </c>
      <c r="C1478" s="320" t="s">
        <v>1446</v>
      </c>
      <c r="D1478" s="320" t="s">
        <v>1468</v>
      </c>
      <c r="E1478" s="325">
        <v>40288</v>
      </c>
      <c r="F1478" s="326">
        <v>40269</v>
      </c>
      <c r="G1478" s="320">
        <v>1</v>
      </c>
      <c r="H1478" s="320">
        <v>879474</v>
      </c>
      <c r="I1478" s="323">
        <v>13.54</v>
      </c>
      <c r="J1478" s="323">
        <v>12.11</v>
      </c>
      <c r="K1478" s="323">
        <v>1.43</v>
      </c>
    </row>
    <row r="1479" spans="1:11" hidden="1" x14ac:dyDescent="0.2">
      <c r="A1479" s="320" t="s">
        <v>1471</v>
      </c>
      <c r="B1479" s="320" t="s">
        <v>2</v>
      </c>
      <c r="C1479" s="320" t="s">
        <v>1446</v>
      </c>
      <c r="D1479" s="320" t="s">
        <v>1464</v>
      </c>
      <c r="E1479" s="325">
        <v>40290</v>
      </c>
      <c r="F1479" s="326">
        <v>40269</v>
      </c>
      <c r="G1479" s="320">
        <v>1</v>
      </c>
      <c r="H1479" s="320">
        <v>879732</v>
      </c>
      <c r="I1479" s="323">
        <v>8.43</v>
      </c>
      <c r="J1479" s="323">
        <v>8.08</v>
      </c>
      <c r="K1479" s="323">
        <v>0.35</v>
      </c>
    </row>
    <row r="1480" spans="1:11" hidden="1" x14ac:dyDescent="0.2">
      <c r="A1480" s="320" t="s">
        <v>1471</v>
      </c>
      <c r="B1480" s="320" t="s">
        <v>2</v>
      </c>
      <c r="C1480" s="320" t="s">
        <v>1446</v>
      </c>
      <c r="D1480" s="320" t="s">
        <v>1464</v>
      </c>
      <c r="E1480" s="325">
        <v>40290</v>
      </c>
      <c r="F1480" s="326">
        <v>40269</v>
      </c>
      <c r="G1480" s="320">
        <v>1</v>
      </c>
      <c r="H1480" s="320">
        <v>879819</v>
      </c>
      <c r="I1480" s="323">
        <v>8.64</v>
      </c>
      <c r="J1480" s="323">
        <v>8.07</v>
      </c>
      <c r="K1480" s="323">
        <v>0.56999999999999995</v>
      </c>
    </row>
    <row r="1481" spans="1:11" hidden="1" x14ac:dyDescent="0.2">
      <c r="A1481" s="320" t="s">
        <v>1471</v>
      </c>
      <c r="B1481" s="320" t="s">
        <v>2</v>
      </c>
      <c r="C1481" s="320" t="s">
        <v>1446</v>
      </c>
      <c r="D1481" s="320" t="s">
        <v>1464</v>
      </c>
      <c r="E1481" s="325">
        <v>40290</v>
      </c>
      <c r="F1481" s="326">
        <v>40269</v>
      </c>
      <c r="G1481" s="320">
        <v>1</v>
      </c>
      <c r="H1481" s="320">
        <v>879886</v>
      </c>
      <c r="I1481" s="323">
        <v>8.3800000000000008</v>
      </c>
      <c r="J1481" s="323">
        <v>8.0500000000000007</v>
      </c>
      <c r="K1481" s="323">
        <v>0.33</v>
      </c>
    </row>
    <row r="1482" spans="1:11" hidden="1" x14ac:dyDescent="0.2">
      <c r="A1482" s="320" t="s">
        <v>1458</v>
      </c>
      <c r="B1482" s="320" t="s">
        <v>2</v>
      </c>
      <c r="C1482" s="320" t="s">
        <v>1446</v>
      </c>
      <c r="D1482" s="320" t="s">
        <v>1464</v>
      </c>
      <c r="E1482" s="325">
        <v>40290</v>
      </c>
      <c r="F1482" s="326">
        <v>40269</v>
      </c>
      <c r="G1482" s="320">
        <v>1</v>
      </c>
      <c r="H1482" s="320">
        <v>879797</v>
      </c>
      <c r="I1482" s="323">
        <v>7.41</v>
      </c>
      <c r="J1482" s="323">
        <v>6.62</v>
      </c>
      <c r="K1482" s="323">
        <v>0.79</v>
      </c>
    </row>
    <row r="1483" spans="1:11" hidden="1" x14ac:dyDescent="0.2">
      <c r="A1483" s="320" t="s">
        <v>1458</v>
      </c>
      <c r="B1483" s="320" t="s">
        <v>2</v>
      </c>
      <c r="C1483" s="320" t="s">
        <v>1446</v>
      </c>
      <c r="D1483" s="320" t="s">
        <v>1464</v>
      </c>
      <c r="E1483" s="325">
        <v>40290</v>
      </c>
      <c r="F1483" s="326">
        <v>40269</v>
      </c>
      <c r="G1483" s="320">
        <v>1</v>
      </c>
      <c r="H1483" s="320">
        <v>879894</v>
      </c>
      <c r="I1483" s="323">
        <v>7.24</v>
      </c>
      <c r="J1483" s="323">
        <v>6.61</v>
      </c>
      <c r="K1483" s="323">
        <v>0.63</v>
      </c>
    </row>
    <row r="1484" spans="1:11" x14ac:dyDescent="0.2">
      <c r="A1484" s="320" t="s">
        <v>1467</v>
      </c>
      <c r="B1484" s="320" t="s">
        <v>2</v>
      </c>
      <c r="C1484" s="320" t="s">
        <v>1446</v>
      </c>
      <c r="D1484" s="320" t="s">
        <v>1468</v>
      </c>
      <c r="E1484" s="325">
        <v>40288</v>
      </c>
      <c r="F1484" s="326">
        <v>40269</v>
      </c>
      <c r="G1484" s="320">
        <v>1</v>
      </c>
      <c r="H1484" s="320">
        <v>879393</v>
      </c>
      <c r="I1484" s="323">
        <v>17.559999999999999</v>
      </c>
      <c r="J1484" s="323">
        <v>12.36</v>
      </c>
      <c r="K1484" s="323">
        <v>5.2</v>
      </c>
    </row>
    <row r="1485" spans="1:11" hidden="1" x14ac:dyDescent="0.2">
      <c r="A1485" s="320" t="s">
        <v>1458</v>
      </c>
      <c r="B1485" s="320" t="s">
        <v>2</v>
      </c>
      <c r="C1485" s="320" t="s">
        <v>1446</v>
      </c>
      <c r="D1485" s="320" t="s">
        <v>1464</v>
      </c>
      <c r="E1485" s="325">
        <v>40291</v>
      </c>
      <c r="F1485" s="326">
        <v>40269</v>
      </c>
      <c r="G1485" s="320">
        <v>1</v>
      </c>
      <c r="H1485" s="320">
        <v>880102</v>
      </c>
      <c r="I1485" s="323">
        <v>6.97</v>
      </c>
      <c r="J1485" s="323">
        <v>6.58</v>
      </c>
      <c r="K1485" s="323">
        <v>0.39</v>
      </c>
    </row>
    <row r="1486" spans="1:11" x14ac:dyDescent="0.2">
      <c r="A1486" s="320" t="s">
        <v>1467</v>
      </c>
      <c r="B1486" s="320" t="s">
        <v>2</v>
      </c>
      <c r="C1486" s="320" t="s">
        <v>1446</v>
      </c>
      <c r="D1486" s="320" t="s">
        <v>1468</v>
      </c>
      <c r="E1486" s="325">
        <v>40288</v>
      </c>
      <c r="F1486" s="326">
        <v>40269</v>
      </c>
      <c r="G1486" s="320">
        <v>1</v>
      </c>
      <c r="H1486" s="320">
        <v>879472</v>
      </c>
      <c r="I1486" s="323">
        <v>16.350000000000001</v>
      </c>
      <c r="J1486" s="323">
        <v>12.34</v>
      </c>
      <c r="K1486" s="323">
        <v>4.01</v>
      </c>
    </row>
    <row r="1487" spans="1:11" x14ac:dyDescent="0.2">
      <c r="A1487" s="320" t="s">
        <v>1467</v>
      </c>
      <c r="B1487" s="320" t="s">
        <v>2</v>
      </c>
      <c r="C1487" s="320" t="s">
        <v>1446</v>
      </c>
      <c r="D1487" s="320" t="s">
        <v>1468</v>
      </c>
      <c r="E1487" s="325">
        <v>40289</v>
      </c>
      <c r="F1487" s="326">
        <v>40269</v>
      </c>
      <c r="G1487" s="320">
        <v>1</v>
      </c>
      <c r="H1487" s="320">
        <v>879551</v>
      </c>
      <c r="I1487" s="323">
        <v>18.18</v>
      </c>
      <c r="J1487" s="323">
        <v>12.43</v>
      </c>
      <c r="K1487" s="323">
        <v>5.75</v>
      </c>
    </row>
    <row r="1488" spans="1:11" x14ac:dyDescent="0.2">
      <c r="A1488" s="320" t="s">
        <v>1467</v>
      </c>
      <c r="B1488" s="320" t="s">
        <v>2</v>
      </c>
      <c r="C1488" s="320" t="s">
        <v>1446</v>
      </c>
      <c r="D1488" s="320" t="s">
        <v>1468</v>
      </c>
      <c r="E1488" s="325">
        <v>40289</v>
      </c>
      <c r="F1488" s="326">
        <v>40269</v>
      </c>
      <c r="G1488" s="320">
        <v>1</v>
      </c>
      <c r="H1488" s="320">
        <v>879642</v>
      </c>
      <c r="I1488" s="323">
        <v>16.989999999999998</v>
      </c>
      <c r="J1488" s="323">
        <v>12.39</v>
      </c>
      <c r="K1488" s="323">
        <v>4.5999999999999996</v>
      </c>
    </row>
    <row r="1489" spans="1:11" x14ac:dyDescent="0.2">
      <c r="A1489" s="320" t="s">
        <v>1459</v>
      </c>
      <c r="B1489" s="320" t="s">
        <v>2</v>
      </c>
      <c r="C1489" s="320" t="s">
        <v>1446</v>
      </c>
      <c r="D1489" s="320" t="s">
        <v>1468</v>
      </c>
      <c r="E1489" s="325">
        <v>40290</v>
      </c>
      <c r="F1489" s="326">
        <v>40269</v>
      </c>
      <c r="G1489" s="320">
        <v>1</v>
      </c>
      <c r="H1489" s="320">
        <v>879747</v>
      </c>
      <c r="I1489" s="323">
        <v>17.09</v>
      </c>
      <c r="J1489" s="323">
        <v>12.03</v>
      </c>
      <c r="K1489" s="323">
        <v>5.0599999999999996</v>
      </c>
    </row>
    <row r="1490" spans="1:11" x14ac:dyDescent="0.2">
      <c r="A1490" s="320" t="s">
        <v>1459</v>
      </c>
      <c r="B1490" s="320" t="s">
        <v>2</v>
      </c>
      <c r="C1490" s="320" t="s">
        <v>1446</v>
      </c>
      <c r="D1490" s="320" t="s">
        <v>1468</v>
      </c>
      <c r="E1490" s="325">
        <v>40290</v>
      </c>
      <c r="F1490" s="326">
        <v>40269</v>
      </c>
      <c r="G1490" s="320">
        <v>1</v>
      </c>
      <c r="H1490" s="320">
        <v>879908</v>
      </c>
      <c r="I1490" s="323">
        <v>14.45</v>
      </c>
      <c r="J1490" s="323">
        <v>12</v>
      </c>
      <c r="K1490" s="323">
        <v>2.4500000000000002</v>
      </c>
    </row>
    <row r="1491" spans="1:11" hidden="1" x14ac:dyDescent="0.2">
      <c r="A1491" s="320" t="s">
        <v>1458</v>
      </c>
      <c r="B1491" s="320" t="s">
        <v>2</v>
      </c>
      <c r="C1491" s="320" t="s">
        <v>1446</v>
      </c>
      <c r="D1491" s="320" t="s">
        <v>1464</v>
      </c>
      <c r="E1491" s="325">
        <v>40294</v>
      </c>
      <c r="F1491" s="326">
        <v>40269</v>
      </c>
      <c r="G1491" s="320">
        <v>1</v>
      </c>
      <c r="H1491" s="320">
        <v>880439</v>
      </c>
      <c r="I1491" s="323">
        <v>7.34</v>
      </c>
      <c r="J1491" s="323">
        <v>6.63</v>
      </c>
      <c r="K1491" s="323">
        <v>0.71</v>
      </c>
    </row>
    <row r="1492" spans="1:11" hidden="1" x14ac:dyDescent="0.2">
      <c r="A1492" s="320" t="s">
        <v>1458</v>
      </c>
      <c r="B1492" s="320" t="s">
        <v>2</v>
      </c>
      <c r="C1492" s="320" t="s">
        <v>1446</v>
      </c>
      <c r="D1492" s="320" t="s">
        <v>1464</v>
      </c>
      <c r="E1492" s="325">
        <v>40294</v>
      </c>
      <c r="F1492" s="326">
        <v>40269</v>
      </c>
      <c r="G1492" s="320">
        <v>1</v>
      </c>
      <c r="H1492" s="320">
        <v>880547</v>
      </c>
      <c r="I1492" s="323">
        <v>7.3</v>
      </c>
      <c r="J1492" s="323">
        <v>6.62</v>
      </c>
      <c r="K1492" s="323">
        <v>0.68</v>
      </c>
    </row>
    <row r="1493" spans="1:11" hidden="1" x14ac:dyDescent="0.2">
      <c r="A1493" s="320" t="s">
        <v>1458</v>
      </c>
      <c r="B1493" s="320" t="s">
        <v>2</v>
      </c>
      <c r="C1493" s="320" t="s">
        <v>1446</v>
      </c>
      <c r="D1493" s="320" t="s">
        <v>1464</v>
      </c>
      <c r="E1493" s="325">
        <v>40294</v>
      </c>
      <c r="F1493" s="326">
        <v>40269</v>
      </c>
      <c r="G1493" s="320">
        <v>1</v>
      </c>
      <c r="H1493" s="320">
        <v>880596</v>
      </c>
      <c r="I1493" s="323">
        <v>6.9</v>
      </c>
      <c r="J1493" s="323">
        <v>6.62</v>
      </c>
      <c r="K1493" s="323">
        <v>0.28000000000000003</v>
      </c>
    </row>
    <row r="1494" spans="1:11" x14ac:dyDescent="0.2">
      <c r="A1494" s="320" t="s">
        <v>1467</v>
      </c>
      <c r="B1494" s="320" t="s">
        <v>2</v>
      </c>
      <c r="C1494" s="320" t="s">
        <v>1446</v>
      </c>
      <c r="D1494" s="320" t="s">
        <v>1468</v>
      </c>
      <c r="E1494" s="325">
        <v>40290</v>
      </c>
      <c r="F1494" s="326">
        <v>40269</v>
      </c>
      <c r="G1494" s="320">
        <v>1</v>
      </c>
      <c r="H1494" s="320">
        <v>879756</v>
      </c>
      <c r="I1494" s="323">
        <v>18.39</v>
      </c>
      <c r="J1494" s="323">
        <v>12.43</v>
      </c>
      <c r="K1494" s="323">
        <v>5.96</v>
      </c>
    </row>
    <row r="1495" spans="1:11" x14ac:dyDescent="0.2">
      <c r="A1495" s="320" t="s">
        <v>1467</v>
      </c>
      <c r="B1495" s="320" t="s">
        <v>2</v>
      </c>
      <c r="C1495" s="320" t="s">
        <v>1446</v>
      </c>
      <c r="D1495" s="320" t="s">
        <v>1468</v>
      </c>
      <c r="E1495" s="325">
        <v>40290</v>
      </c>
      <c r="F1495" s="326">
        <v>40269</v>
      </c>
      <c r="G1495" s="320">
        <v>1</v>
      </c>
      <c r="H1495" s="320">
        <v>879897</v>
      </c>
      <c r="I1495" s="323">
        <v>15.12</v>
      </c>
      <c r="J1495" s="323">
        <v>12.38</v>
      </c>
      <c r="K1495" s="323">
        <v>2.74</v>
      </c>
    </row>
    <row r="1496" spans="1:11" x14ac:dyDescent="0.2">
      <c r="A1496" s="320" t="s">
        <v>1467</v>
      </c>
      <c r="B1496" s="320" t="s">
        <v>2</v>
      </c>
      <c r="C1496" s="320" t="s">
        <v>1446</v>
      </c>
      <c r="D1496" s="320" t="s">
        <v>1468</v>
      </c>
      <c r="E1496" s="325">
        <v>40291</v>
      </c>
      <c r="F1496" s="326">
        <v>40269</v>
      </c>
      <c r="G1496" s="320">
        <v>1</v>
      </c>
      <c r="H1496" s="320">
        <v>880088</v>
      </c>
      <c r="I1496" s="323">
        <v>15.42</v>
      </c>
      <c r="J1496" s="323">
        <v>12.32</v>
      </c>
      <c r="K1496" s="323">
        <v>3.1</v>
      </c>
    </row>
    <row r="1497" spans="1:11" x14ac:dyDescent="0.2">
      <c r="A1497" s="320" t="s">
        <v>1469</v>
      </c>
      <c r="B1497" s="320" t="s">
        <v>2</v>
      </c>
      <c r="C1497" s="320" t="s">
        <v>1446</v>
      </c>
      <c r="D1497" s="320" t="s">
        <v>1468</v>
      </c>
      <c r="E1497" s="325">
        <v>40294</v>
      </c>
      <c r="F1497" s="326">
        <v>40269</v>
      </c>
      <c r="G1497" s="320">
        <v>1</v>
      </c>
      <c r="H1497" s="320">
        <v>880429</v>
      </c>
      <c r="I1497" s="323">
        <v>6.06</v>
      </c>
      <c r="J1497" s="323">
        <v>5.67</v>
      </c>
      <c r="K1497" s="323">
        <v>0.39</v>
      </c>
    </row>
    <row r="1498" spans="1:11" x14ac:dyDescent="0.2">
      <c r="A1498" s="320" t="s">
        <v>1469</v>
      </c>
      <c r="B1498" s="320" t="s">
        <v>2</v>
      </c>
      <c r="C1498" s="320" t="s">
        <v>1446</v>
      </c>
      <c r="D1498" s="320" t="s">
        <v>1468</v>
      </c>
      <c r="E1498" s="325">
        <v>40294</v>
      </c>
      <c r="F1498" s="326">
        <v>40269</v>
      </c>
      <c r="G1498" s="320">
        <v>1</v>
      </c>
      <c r="H1498" s="320">
        <v>880529</v>
      </c>
      <c r="I1498" s="323">
        <v>6.27</v>
      </c>
      <c r="J1498" s="323">
        <v>5.66</v>
      </c>
      <c r="K1498" s="323">
        <v>0.61</v>
      </c>
    </row>
    <row r="1499" spans="1:11" x14ac:dyDescent="0.2">
      <c r="A1499" s="320" t="s">
        <v>1469</v>
      </c>
      <c r="B1499" s="320" t="s">
        <v>2</v>
      </c>
      <c r="C1499" s="320" t="s">
        <v>1446</v>
      </c>
      <c r="D1499" s="320" t="s">
        <v>1468</v>
      </c>
      <c r="E1499" s="325">
        <v>40294</v>
      </c>
      <c r="F1499" s="326">
        <v>40269</v>
      </c>
      <c r="G1499" s="320">
        <v>1</v>
      </c>
      <c r="H1499" s="320">
        <v>880605</v>
      </c>
      <c r="I1499" s="323">
        <v>5.9</v>
      </c>
      <c r="J1499" s="323">
        <v>5.67</v>
      </c>
      <c r="K1499" s="323">
        <v>0.23</v>
      </c>
    </row>
    <row r="1500" spans="1:11" hidden="1" x14ac:dyDescent="0.2">
      <c r="A1500" s="320" t="s">
        <v>1458</v>
      </c>
      <c r="B1500" s="320" t="s">
        <v>2</v>
      </c>
      <c r="C1500" s="320" t="s">
        <v>1446</v>
      </c>
      <c r="D1500" s="320" t="s">
        <v>1464</v>
      </c>
      <c r="E1500" s="325">
        <v>40295</v>
      </c>
      <c r="F1500" s="326">
        <v>40269</v>
      </c>
      <c r="G1500" s="320">
        <v>1</v>
      </c>
      <c r="H1500" s="320">
        <v>880647</v>
      </c>
      <c r="I1500" s="323">
        <v>7.14</v>
      </c>
      <c r="J1500" s="323">
        <v>6.61</v>
      </c>
      <c r="K1500" s="323">
        <v>0.53</v>
      </c>
    </row>
    <row r="1501" spans="1:11" hidden="1" x14ac:dyDescent="0.2">
      <c r="A1501" s="320" t="s">
        <v>1458</v>
      </c>
      <c r="B1501" s="320" t="s">
        <v>2</v>
      </c>
      <c r="C1501" s="320" t="s">
        <v>1446</v>
      </c>
      <c r="D1501" s="320" t="s">
        <v>1464</v>
      </c>
      <c r="E1501" s="325">
        <v>40295</v>
      </c>
      <c r="F1501" s="326">
        <v>40269</v>
      </c>
      <c r="G1501" s="320">
        <v>1</v>
      </c>
      <c r="H1501" s="320">
        <v>880735</v>
      </c>
      <c r="I1501" s="323">
        <v>7.3</v>
      </c>
      <c r="J1501" s="323">
        <v>6.57</v>
      </c>
      <c r="K1501" s="323">
        <v>0.73</v>
      </c>
    </row>
    <row r="1502" spans="1:11" hidden="1" x14ac:dyDescent="0.2">
      <c r="A1502" s="320" t="s">
        <v>1458</v>
      </c>
      <c r="B1502" s="320" t="s">
        <v>2</v>
      </c>
      <c r="C1502" s="320" t="s">
        <v>1446</v>
      </c>
      <c r="D1502" s="320" t="s">
        <v>1464</v>
      </c>
      <c r="E1502" s="325">
        <v>40295</v>
      </c>
      <c r="F1502" s="326">
        <v>40269</v>
      </c>
      <c r="G1502" s="320">
        <v>1</v>
      </c>
      <c r="H1502" s="320">
        <v>880752</v>
      </c>
      <c r="I1502" s="323">
        <v>6.8</v>
      </c>
      <c r="J1502" s="323">
        <v>6.59</v>
      </c>
      <c r="K1502" s="323">
        <v>0.21</v>
      </c>
    </row>
    <row r="1503" spans="1:11" x14ac:dyDescent="0.2">
      <c r="A1503" s="320" t="s">
        <v>1467</v>
      </c>
      <c r="B1503" s="320" t="s">
        <v>2</v>
      </c>
      <c r="C1503" s="320" t="s">
        <v>1446</v>
      </c>
      <c r="D1503" s="320" t="s">
        <v>1468</v>
      </c>
      <c r="E1503" s="325">
        <v>40294</v>
      </c>
      <c r="F1503" s="326">
        <v>40269</v>
      </c>
      <c r="G1503" s="320">
        <v>1</v>
      </c>
      <c r="H1503" s="320">
        <v>880455</v>
      </c>
      <c r="I1503" s="323">
        <v>18.02</v>
      </c>
      <c r="J1503" s="323">
        <v>12.42</v>
      </c>
      <c r="K1503" s="323">
        <v>5.6</v>
      </c>
    </row>
    <row r="1504" spans="1:11" x14ac:dyDescent="0.2">
      <c r="A1504" s="320" t="s">
        <v>1467</v>
      </c>
      <c r="B1504" s="320" t="s">
        <v>2</v>
      </c>
      <c r="C1504" s="320" t="s">
        <v>1446</v>
      </c>
      <c r="D1504" s="320" t="s">
        <v>1468</v>
      </c>
      <c r="E1504" s="325">
        <v>40294</v>
      </c>
      <c r="F1504" s="326">
        <v>40269</v>
      </c>
      <c r="G1504" s="320">
        <v>1</v>
      </c>
      <c r="H1504" s="320">
        <v>880600</v>
      </c>
      <c r="I1504" s="323">
        <v>16.97</v>
      </c>
      <c r="J1504" s="323">
        <v>12.4</v>
      </c>
      <c r="K1504" s="323">
        <v>4.57</v>
      </c>
    </row>
    <row r="1505" spans="1:11" x14ac:dyDescent="0.2">
      <c r="A1505" s="320" t="s">
        <v>1459</v>
      </c>
      <c r="B1505" s="320" t="s">
        <v>2</v>
      </c>
      <c r="C1505" s="320" t="s">
        <v>1446</v>
      </c>
      <c r="D1505" s="320" t="s">
        <v>1468</v>
      </c>
      <c r="E1505" s="325">
        <v>40295</v>
      </c>
      <c r="F1505" s="326">
        <v>40269</v>
      </c>
      <c r="G1505" s="320">
        <v>1</v>
      </c>
      <c r="H1505" s="320">
        <v>880741</v>
      </c>
      <c r="I1505" s="323">
        <v>14.27</v>
      </c>
      <c r="J1505" s="323">
        <v>12.19</v>
      </c>
      <c r="K1505" s="323">
        <v>2.08</v>
      </c>
    </row>
    <row r="1506" spans="1:11" x14ac:dyDescent="0.2">
      <c r="A1506" s="320" t="s">
        <v>1469</v>
      </c>
      <c r="B1506" s="320" t="s">
        <v>2</v>
      </c>
      <c r="C1506" s="320" t="s">
        <v>1446</v>
      </c>
      <c r="D1506" s="320" t="s">
        <v>1468</v>
      </c>
      <c r="E1506" s="325">
        <v>40295</v>
      </c>
      <c r="F1506" s="326">
        <v>40269</v>
      </c>
      <c r="G1506" s="320">
        <v>1</v>
      </c>
      <c r="H1506" s="320">
        <v>880635</v>
      </c>
      <c r="I1506" s="323">
        <v>6.28</v>
      </c>
      <c r="J1506" s="323">
        <v>5.72</v>
      </c>
      <c r="K1506" s="323">
        <v>0.56000000000000005</v>
      </c>
    </row>
    <row r="1507" spans="1:11" x14ac:dyDescent="0.2">
      <c r="A1507" s="320" t="s">
        <v>1469</v>
      </c>
      <c r="B1507" s="320" t="s">
        <v>2</v>
      </c>
      <c r="C1507" s="320" t="s">
        <v>1446</v>
      </c>
      <c r="D1507" s="320" t="s">
        <v>1468</v>
      </c>
      <c r="E1507" s="325">
        <v>40295</v>
      </c>
      <c r="F1507" s="326">
        <v>40269</v>
      </c>
      <c r="G1507" s="320">
        <v>1</v>
      </c>
      <c r="H1507" s="320">
        <v>880670</v>
      </c>
      <c r="I1507" s="323">
        <v>6.34</v>
      </c>
      <c r="J1507" s="323">
        <v>5.73</v>
      </c>
      <c r="K1507" s="323">
        <v>0.61</v>
      </c>
    </row>
    <row r="1508" spans="1:11" hidden="1" x14ac:dyDescent="0.2">
      <c r="A1508" s="320" t="s">
        <v>1458</v>
      </c>
      <c r="B1508" s="320" t="s">
        <v>2</v>
      </c>
      <c r="C1508" s="320" t="s">
        <v>1446</v>
      </c>
      <c r="D1508" s="320" t="s">
        <v>1464</v>
      </c>
      <c r="E1508" s="325">
        <v>40296</v>
      </c>
      <c r="F1508" s="326">
        <v>40269</v>
      </c>
      <c r="G1508" s="320">
        <v>1</v>
      </c>
      <c r="H1508" s="320">
        <v>880803</v>
      </c>
      <c r="I1508" s="323">
        <v>7.05</v>
      </c>
      <c r="J1508" s="323">
        <v>6.57</v>
      </c>
      <c r="K1508" s="323">
        <v>0.48</v>
      </c>
    </row>
    <row r="1509" spans="1:11" hidden="1" x14ac:dyDescent="0.2">
      <c r="A1509" s="320" t="s">
        <v>1458</v>
      </c>
      <c r="B1509" s="320" t="s">
        <v>2</v>
      </c>
      <c r="C1509" s="320" t="s">
        <v>1446</v>
      </c>
      <c r="D1509" s="320" t="s">
        <v>1464</v>
      </c>
      <c r="E1509" s="325">
        <v>40296</v>
      </c>
      <c r="F1509" s="326">
        <v>40269</v>
      </c>
      <c r="G1509" s="320">
        <v>1</v>
      </c>
      <c r="H1509" s="320">
        <v>880908</v>
      </c>
      <c r="I1509" s="323">
        <v>6.9</v>
      </c>
      <c r="J1509" s="323">
        <v>6.56</v>
      </c>
      <c r="K1509" s="323">
        <v>0.34</v>
      </c>
    </row>
    <row r="1510" spans="1:11" x14ac:dyDescent="0.2">
      <c r="A1510" s="320" t="s">
        <v>1469</v>
      </c>
      <c r="B1510" s="320" t="s">
        <v>2</v>
      </c>
      <c r="C1510" s="320" t="s">
        <v>1446</v>
      </c>
      <c r="D1510" s="320" t="s">
        <v>1468</v>
      </c>
      <c r="E1510" s="325">
        <v>40295</v>
      </c>
      <c r="F1510" s="326">
        <v>40269</v>
      </c>
      <c r="G1510" s="320">
        <v>1</v>
      </c>
      <c r="H1510" s="320">
        <v>880728</v>
      </c>
      <c r="I1510" s="323">
        <v>6.15</v>
      </c>
      <c r="J1510" s="323">
        <v>5.72</v>
      </c>
      <c r="K1510" s="323">
        <v>0.43</v>
      </c>
    </row>
    <row r="1511" spans="1:11" x14ac:dyDescent="0.2">
      <c r="A1511" s="320" t="s">
        <v>1467</v>
      </c>
      <c r="B1511" s="320" t="s">
        <v>2</v>
      </c>
      <c r="C1511" s="320" t="s">
        <v>1446</v>
      </c>
      <c r="D1511" s="320" t="s">
        <v>1468</v>
      </c>
      <c r="E1511" s="325">
        <v>40295</v>
      </c>
      <c r="F1511" s="326">
        <v>40269</v>
      </c>
      <c r="G1511" s="320">
        <v>1</v>
      </c>
      <c r="H1511" s="320">
        <v>880664</v>
      </c>
      <c r="I1511" s="323">
        <v>18.02</v>
      </c>
      <c r="J1511" s="323">
        <v>12.37</v>
      </c>
      <c r="K1511" s="323">
        <v>5.65</v>
      </c>
    </row>
    <row r="1512" spans="1:11" x14ac:dyDescent="0.2">
      <c r="A1512" s="320" t="s">
        <v>1467</v>
      </c>
      <c r="B1512" s="320" t="s">
        <v>2</v>
      </c>
      <c r="C1512" s="320" t="s">
        <v>1446</v>
      </c>
      <c r="D1512" s="320" t="s">
        <v>1468</v>
      </c>
      <c r="E1512" s="325">
        <v>40295</v>
      </c>
      <c r="F1512" s="326">
        <v>40269</v>
      </c>
      <c r="G1512" s="320">
        <v>1</v>
      </c>
      <c r="H1512" s="320">
        <v>880740</v>
      </c>
      <c r="I1512" s="323">
        <v>16.29</v>
      </c>
      <c r="J1512" s="323">
        <v>12.34</v>
      </c>
      <c r="K1512" s="323">
        <v>3.95</v>
      </c>
    </row>
    <row r="1513" spans="1:11" x14ac:dyDescent="0.2">
      <c r="A1513" s="320" t="s">
        <v>1469</v>
      </c>
      <c r="B1513" s="320" t="s">
        <v>2</v>
      </c>
      <c r="C1513" s="320" t="s">
        <v>1446</v>
      </c>
      <c r="D1513" s="320" t="s">
        <v>1468</v>
      </c>
      <c r="E1513" s="325">
        <v>40296</v>
      </c>
      <c r="F1513" s="326">
        <v>40269</v>
      </c>
      <c r="G1513" s="320">
        <v>1</v>
      </c>
      <c r="H1513" s="320">
        <v>880772</v>
      </c>
      <c r="I1513" s="323">
        <v>6.17</v>
      </c>
      <c r="J1513" s="323">
        <v>5.7</v>
      </c>
      <c r="K1513" s="323">
        <v>0.47</v>
      </c>
    </row>
    <row r="1514" spans="1:11" x14ac:dyDescent="0.2">
      <c r="A1514" s="320" t="s">
        <v>1469</v>
      </c>
      <c r="B1514" s="320" t="s">
        <v>2</v>
      </c>
      <c r="C1514" s="320" t="s">
        <v>1446</v>
      </c>
      <c r="D1514" s="320" t="s">
        <v>1468</v>
      </c>
      <c r="E1514" s="325">
        <v>40296</v>
      </c>
      <c r="F1514" s="326">
        <v>40269</v>
      </c>
      <c r="G1514" s="320">
        <v>1</v>
      </c>
      <c r="H1514" s="320">
        <v>880819</v>
      </c>
      <c r="I1514" s="323">
        <v>6.34</v>
      </c>
      <c r="J1514" s="323">
        <v>5.69</v>
      </c>
      <c r="K1514" s="323">
        <v>0.65</v>
      </c>
    </row>
    <row r="1515" spans="1:11" x14ac:dyDescent="0.2">
      <c r="A1515" s="320" t="s">
        <v>1469</v>
      </c>
      <c r="B1515" s="320" t="s">
        <v>2</v>
      </c>
      <c r="C1515" s="320" t="s">
        <v>1446</v>
      </c>
      <c r="D1515" s="320" t="s">
        <v>1468</v>
      </c>
      <c r="E1515" s="325">
        <v>40296</v>
      </c>
      <c r="F1515" s="326">
        <v>40269</v>
      </c>
      <c r="G1515" s="320">
        <v>1</v>
      </c>
      <c r="H1515" s="320">
        <v>880883</v>
      </c>
      <c r="I1515" s="323">
        <v>6.29</v>
      </c>
      <c r="J1515" s="323">
        <v>5.69</v>
      </c>
      <c r="K1515" s="323">
        <v>0.6</v>
      </c>
    </row>
    <row r="1516" spans="1:11" x14ac:dyDescent="0.2">
      <c r="A1516" s="320" t="s">
        <v>1467</v>
      </c>
      <c r="B1516" s="320" t="s">
        <v>2</v>
      </c>
      <c r="C1516" s="320" t="s">
        <v>1446</v>
      </c>
      <c r="D1516" s="320" t="s">
        <v>1468</v>
      </c>
      <c r="E1516" s="325">
        <v>40296</v>
      </c>
      <c r="F1516" s="326">
        <v>40269</v>
      </c>
      <c r="G1516" s="320">
        <v>1</v>
      </c>
      <c r="H1516" s="320">
        <v>880816</v>
      </c>
      <c r="I1516" s="323">
        <v>18.39</v>
      </c>
      <c r="J1516" s="323">
        <v>12.44</v>
      </c>
      <c r="K1516" s="323">
        <v>5.95</v>
      </c>
    </row>
    <row r="1517" spans="1:11" hidden="1" x14ac:dyDescent="0.2">
      <c r="A1517" s="320" t="s">
        <v>1471</v>
      </c>
      <c r="B1517" s="320" t="s">
        <v>2</v>
      </c>
      <c r="C1517" s="320" t="s">
        <v>1446</v>
      </c>
      <c r="D1517" s="320" t="s">
        <v>1464</v>
      </c>
      <c r="E1517" s="325">
        <v>40297</v>
      </c>
      <c r="F1517" s="326">
        <v>40269</v>
      </c>
      <c r="G1517" s="320">
        <v>1</v>
      </c>
      <c r="H1517" s="320">
        <v>880977</v>
      </c>
      <c r="I1517" s="323">
        <v>8.7200000000000006</v>
      </c>
      <c r="J1517" s="323">
        <v>8.1999999999999993</v>
      </c>
      <c r="K1517" s="323">
        <v>0.52</v>
      </c>
    </row>
    <row r="1518" spans="1:11" hidden="1" x14ac:dyDescent="0.2">
      <c r="A1518" s="320" t="s">
        <v>1471</v>
      </c>
      <c r="B1518" s="320" t="s">
        <v>2</v>
      </c>
      <c r="C1518" s="320" t="s">
        <v>1446</v>
      </c>
      <c r="D1518" s="320" t="s">
        <v>1464</v>
      </c>
      <c r="E1518" s="325">
        <v>40297</v>
      </c>
      <c r="F1518" s="326">
        <v>40269</v>
      </c>
      <c r="G1518" s="320">
        <v>1</v>
      </c>
      <c r="H1518" s="320">
        <v>881074</v>
      </c>
      <c r="I1518" s="323">
        <v>8.56</v>
      </c>
      <c r="J1518" s="323">
        <v>8.14</v>
      </c>
      <c r="K1518" s="323">
        <v>0.42</v>
      </c>
    </row>
    <row r="1519" spans="1:11" hidden="1" x14ac:dyDescent="0.2">
      <c r="A1519" s="320" t="s">
        <v>1471</v>
      </c>
      <c r="B1519" s="320" t="s">
        <v>2</v>
      </c>
      <c r="C1519" s="320" t="s">
        <v>1446</v>
      </c>
      <c r="D1519" s="320" t="s">
        <v>1464</v>
      </c>
      <c r="E1519" s="325">
        <v>40297</v>
      </c>
      <c r="F1519" s="326">
        <v>40269</v>
      </c>
      <c r="G1519" s="320">
        <v>1</v>
      </c>
      <c r="H1519" s="320">
        <v>881189</v>
      </c>
      <c r="I1519" s="323">
        <v>8.65</v>
      </c>
      <c r="J1519" s="323">
        <v>8.1300000000000008</v>
      </c>
      <c r="K1519" s="323">
        <v>0.52</v>
      </c>
    </row>
    <row r="1520" spans="1:11" hidden="1" x14ac:dyDescent="0.2">
      <c r="A1520" s="320" t="s">
        <v>1458</v>
      </c>
      <c r="B1520" s="320" t="s">
        <v>2</v>
      </c>
      <c r="C1520" s="320" t="s">
        <v>1446</v>
      </c>
      <c r="D1520" s="320" t="s">
        <v>1464</v>
      </c>
      <c r="E1520" s="325">
        <v>40297</v>
      </c>
      <c r="F1520" s="326">
        <v>40269</v>
      </c>
      <c r="G1520" s="320">
        <v>1</v>
      </c>
      <c r="H1520" s="320">
        <v>881065</v>
      </c>
      <c r="I1520" s="323">
        <v>7.52</v>
      </c>
      <c r="J1520" s="323">
        <v>6.63</v>
      </c>
      <c r="K1520" s="323">
        <v>0.89</v>
      </c>
    </row>
    <row r="1521" spans="1:11" hidden="1" x14ac:dyDescent="0.2">
      <c r="A1521" s="320" t="s">
        <v>1458</v>
      </c>
      <c r="B1521" s="320" t="s">
        <v>2</v>
      </c>
      <c r="C1521" s="320" t="s">
        <v>1446</v>
      </c>
      <c r="D1521" s="320" t="s">
        <v>1464</v>
      </c>
      <c r="E1521" s="325">
        <v>40297</v>
      </c>
      <c r="F1521" s="326">
        <v>40269</v>
      </c>
      <c r="G1521" s="320">
        <v>1</v>
      </c>
      <c r="H1521" s="320">
        <v>881188</v>
      </c>
      <c r="I1521" s="323">
        <v>7.09</v>
      </c>
      <c r="J1521" s="323">
        <v>6.61</v>
      </c>
      <c r="K1521" s="323">
        <v>0.48</v>
      </c>
    </row>
    <row r="1522" spans="1:11" x14ac:dyDescent="0.2">
      <c r="A1522" s="320" t="s">
        <v>1467</v>
      </c>
      <c r="B1522" s="320" t="s">
        <v>2</v>
      </c>
      <c r="C1522" s="320" t="s">
        <v>1446</v>
      </c>
      <c r="D1522" s="320" t="s">
        <v>1468</v>
      </c>
      <c r="E1522" s="325">
        <v>40296</v>
      </c>
      <c r="F1522" s="326">
        <v>40269</v>
      </c>
      <c r="G1522" s="320">
        <v>1</v>
      </c>
      <c r="H1522" s="320">
        <v>880901</v>
      </c>
      <c r="I1522" s="323">
        <v>17.39</v>
      </c>
      <c r="J1522" s="323">
        <v>12.41</v>
      </c>
      <c r="K1522" s="323">
        <v>4.9800000000000004</v>
      </c>
    </row>
    <row r="1523" spans="1:11" x14ac:dyDescent="0.2">
      <c r="A1523" s="320" t="s">
        <v>1459</v>
      </c>
      <c r="B1523" s="320" t="s">
        <v>2</v>
      </c>
      <c r="C1523" s="320" t="s">
        <v>1446</v>
      </c>
      <c r="D1523" s="320" t="s">
        <v>1468</v>
      </c>
      <c r="E1523" s="325">
        <v>40297</v>
      </c>
      <c r="F1523" s="326">
        <v>40269</v>
      </c>
      <c r="G1523" s="320">
        <v>1</v>
      </c>
      <c r="H1523" s="320">
        <v>881012</v>
      </c>
      <c r="I1523" s="323">
        <v>16.47</v>
      </c>
      <c r="J1523" s="323">
        <v>12.16</v>
      </c>
      <c r="K1523" s="323">
        <v>4.3099999999999996</v>
      </c>
    </row>
    <row r="1524" spans="1:11" x14ac:dyDescent="0.2">
      <c r="A1524" s="320" t="s">
        <v>1459</v>
      </c>
      <c r="B1524" s="320" t="s">
        <v>2</v>
      </c>
      <c r="C1524" s="320" t="s">
        <v>1446</v>
      </c>
      <c r="D1524" s="320" t="s">
        <v>1468</v>
      </c>
      <c r="E1524" s="325">
        <v>40297</v>
      </c>
      <c r="F1524" s="326">
        <v>40269</v>
      </c>
      <c r="G1524" s="320">
        <v>1</v>
      </c>
      <c r="H1524" s="320">
        <v>881212</v>
      </c>
      <c r="I1524" s="323">
        <v>14.4</v>
      </c>
      <c r="J1524" s="323">
        <v>12.12</v>
      </c>
      <c r="K1524" s="323">
        <v>2.2799999999999998</v>
      </c>
    </row>
    <row r="1525" spans="1:11" x14ac:dyDescent="0.2">
      <c r="A1525" s="320" t="s">
        <v>1469</v>
      </c>
      <c r="B1525" s="320" t="s">
        <v>2</v>
      </c>
      <c r="C1525" s="320" t="s">
        <v>1446</v>
      </c>
      <c r="D1525" s="320" t="s">
        <v>1468</v>
      </c>
      <c r="E1525" s="325">
        <v>40297</v>
      </c>
      <c r="F1525" s="326">
        <v>40269</v>
      </c>
      <c r="G1525" s="320">
        <v>1</v>
      </c>
      <c r="H1525" s="320">
        <v>880936</v>
      </c>
      <c r="I1525" s="323">
        <v>6.24</v>
      </c>
      <c r="J1525" s="323">
        <v>5.66</v>
      </c>
      <c r="K1525" s="323">
        <v>0.57999999999999996</v>
      </c>
    </row>
    <row r="1526" spans="1:11" hidden="1" x14ac:dyDescent="0.2">
      <c r="A1526" s="320" t="s">
        <v>1471</v>
      </c>
      <c r="B1526" s="320" t="s">
        <v>2</v>
      </c>
      <c r="C1526" s="320" t="s">
        <v>1446</v>
      </c>
      <c r="D1526" s="320" t="s">
        <v>1452</v>
      </c>
      <c r="E1526" s="325">
        <v>40298</v>
      </c>
      <c r="F1526" s="326">
        <v>40269</v>
      </c>
      <c r="G1526" s="320">
        <v>2</v>
      </c>
      <c r="H1526" s="320">
        <v>918553</v>
      </c>
      <c r="I1526" s="323">
        <v>0</v>
      </c>
      <c r="J1526" s="323">
        <v>0</v>
      </c>
      <c r="K1526" s="323">
        <v>-2.34</v>
      </c>
    </row>
    <row r="1527" spans="1:11" hidden="1" x14ac:dyDescent="0.2">
      <c r="A1527" s="320" t="s">
        <v>1471</v>
      </c>
      <c r="B1527" s="320" t="s">
        <v>2</v>
      </c>
      <c r="C1527" s="320" t="s">
        <v>1446</v>
      </c>
      <c r="D1527" s="320" t="s">
        <v>1454</v>
      </c>
      <c r="E1527" s="325">
        <v>40298</v>
      </c>
      <c r="F1527" s="326">
        <v>40269</v>
      </c>
      <c r="G1527" s="320">
        <v>2</v>
      </c>
      <c r="H1527" s="320">
        <v>918551</v>
      </c>
      <c r="I1527" s="323">
        <v>0</v>
      </c>
      <c r="J1527" s="323">
        <v>0</v>
      </c>
      <c r="K1527" s="323">
        <v>-0.71</v>
      </c>
    </row>
    <row r="1528" spans="1:11" hidden="1" x14ac:dyDescent="0.2">
      <c r="A1528" s="320" t="s">
        <v>1458</v>
      </c>
      <c r="B1528" s="320" t="s">
        <v>2</v>
      </c>
      <c r="C1528" s="320" t="s">
        <v>1446</v>
      </c>
      <c r="D1528" s="320" t="s">
        <v>1464</v>
      </c>
      <c r="E1528" s="325">
        <v>40298</v>
      </c>
      <c r="F1528" s="326">
        <v>40269</v>
      </c>
      <c r="G1528" s="320">
        <v>1</v>
      </c>
      <c r="H1528" s="320">
        <v>881326</v>
      </c>
      <c r="I1528" s="323">
        <v>6.98</v>
      </c>
      <c r="J1528" s="323">
        <v>6.59</v>
      </c>
      <c r="K1528" s="323">
        <v>0.39</v>
      </c>
    </row>
    <row r="1529" spans="1:11" x14ac:dyDescent="0.2">
      <c r="A1529" s="320" t="s">
        <v>1469</v>
      </c>
      <c r="B1529" s="320" t="s">
        <v>2</v>
      </c>
      <c r="C1529" s="320" t="s">
        <v>1446</v>
      </c>
      <c r="D1529" s="320" t="s">
        <v>1468</v>
      </c>
      <c r="E1529" s="325">
        <v>40297</v>
      </c>
      <c r="F1529" s="326">
        <v>40269</v>
      </c>
      <c r="G1529" s="320">
        <v>1</v>
      </c>
      <c r="H1529" s="320">
        <v>881011</v>
      </c>
      <c r="I1529" s="323">
        <v>6.11</v>
      </c>
      <c r="J1529" s="323">
        <v>5.66</v>
      </c>
      <c r="K1529" s="323">
        <v>0.45</v>
      </c>
    </row>
    <row r="1530" spans="1:11" x14ac:dyDescent="0.2">
      <c r="A1530" s="320" t="s">
        <v>1469</v>
      </c>
      <c r="B1530" s="320" t="s">
        <v>2</v>
      </c>
      <c r="C1530" s="320" t="s">
        <v>1446</v>
      </c>
      <c r="D1530" s="320" t="s">
        <v>1468</v>
      </c>
      <c r="E1530" s="325">
        <v>40297</v>
      </c>
      <c r="F1530" s="326">
        <v>40269</v>
      </c>
      <c r="G1530" s="320">
        <v>1</v>
      </c>
      <c r="H1530" s="320">
        <v>881215</v>
      </c>
      <c r="I1530" s="323">
        <v>6.2</v>
      </c>
      <c r="J1530" s="323">
        <v>5.64</v>
      </c>
      <c r="K1530" s="323">
        <v>0.56000000000000005</v>
      </c>
    </row>
    <row r="1531" spans="1:11" hidden="1" x14ac:dyDescent="0.2">
      <c r="A1531" s="320" t="s">
        <v>1458</v>
      </c>
      <c r="B1531" s="320" t="s">
        <v>2</v>
      </c>
      <c r="C1531" s="320" t="s">
        <v>1446</v>
      </c>
      <c r="D1531" s="320" t="s">
        <v>1464</v>
      </c>
      <c r="E1531" s="325">
        <v>40301</v>
      </c>
      <c r="F1531" s="326">
        <v>40299</v>
      </c>
      <c r="G1531" s="320">
        <v>1</v>
      </c>
      <c r="H1531" s="320">
        <v>881695</v>
      </c>
      <c r="I1531" s="323">
        <v>7.4</v>
      </c>
      <c r="J1531" s="323">
        <v>6.68</v>
      </c>
      <c r="K1531" s="323">
        <v>0.72</v>
      </c>
    </row>
    <row r="1532" spans="1:11" hidden="1" x14ac:dyDescent="0.2">
      <c r="A1532" s="320" t="s">
        <v>1458</v>
      </c>
      <c r="B1532" s="320" t="s">
        <v>2</v>
      </c>
      <c r="C1532" s="320" t="s">
        <v>1446</v>
      </c>
      <c r="D1532" s="320" t="s">
        <v>1464</v>
      </c>
      <c r="E1532" s="325">
        <v>40301</v>
      </c>
      <c r="F1532" s="326">
        <v>40299</v>
      </c>
      <c r="G1532" s="320">
        <v>1</v>
      </c>
      <c r="H1532" s="320">
        <v>881781</v>
      </c>
      <c r="I1532" s="323">
        <v>7.34</v>
      </c>
      <c r="J1532" s="323">
        <v>6.66</v>
      </c>
      <c r="K1532" s="323">
        <v>0.68</v>
      </c>
    </row>
    <row r="1533" spans="1:11" hidden="1" x14ac:dyDescent="0.2">
      <c r="A1533" s="320" t="s">
        <v>1458</v>
      </c>
      <c r="B1533" s="320" t="s">
        <v>2</v>
      </c>
      <c r="C1533" s="320" t="s">
        <v>1446</v>
      </c>
      <c r="D1533" s="320" t="s">
        <v>1464</v>
      </c>
      <c r="E1533" s="325">
        <v>40301</v>
      </c>
      <c r="F1533" s="326">
        <v>40299</v>
      </c>
      <c r="G1533" s="320">
        <v>1</v>
      </c>
      <c r="H1533" s="320">
        <v>881811</v>
      </c>
      <c r="I1533" s="323">
        <v>6.81</v>
      </c>
      <c r="J1533" s="323">
        <v>6.65</v>
      </c>
      <c r="K1533" s="323">
        <v>0.16</v>
      </c>
    </row>
    <row r="1534" spans="1:11" x14ac:dyDescent="0.2">
      <c r="A1534" s="320" t="s">
        <v>1467</v>
      </c>
      <c r="B1534" s="320" t="s">
        <v>2</v>
      </c>
      <c r="C1534" s="320" t="s">
        <v>1446</v>
      </c>
      <c r="D1534" s="320" t="s">
        <v>1468</v>
      </c>
      <c r="E1534" s="325">
        <v>40297</v>
      </c>
      <c r="F1534" s="326">
        <v>40269</v>
      </c>
      <c r="G1534" s="320">
        <v>1</v>
      </c>
      <c r="H1534" s="320">
        <v>881016</v>
      </c>
      <c r="I1534" s="323">
        <v>17.82</v>
      </c>
      <c r="J1534" s="323">
        <v>12.42</v>
      </c>
      <c r="K1534" s="323">
        <v>5.4</v>
      </c>
    </row>
    <row r="1535" spans="1:11" x14ac:dyDescent="0.2">
      <c r="A1535" s="320" t="s">
        <v>1467</v>
      </c>
      <c r="B1535" s="320" t="s">
        <v>2</v>
      </c>
      <c r="C1535" s="320" t="s">
        <v>1446</v>
      </c>
      <c r="D1535" s="320" t="s">
        <v>1468</v>
      </c>
      <c r="E1535" s="325">
        <v>40297</v>
      </c>
      <c r="F1535" s="326">
        <v>40269</v>
      </c>
      <c r="G1535" s="320">
        <v>1</v>
      </c>
      <c r="H1535" s="320">
        <v>881205</v>
      </c>
      <c r="I1535" s="323">
        <v>15.15</v>
      </c>
      <c r="J1535" s="323">
        <v>12.38</v>
      </c>
      <c r="K1535" s="323">
        <v>2.77</v>
      </c>
    </row>
    <row r="1536" spans="1:11" x14ac:dyDescent="0.2">
      <c r="A1536" s="320" t="s">
        <v>1469</v>
      </c>
      <c r="B1536" s="320" t="s">
        <v>2</v>
      </c>
      <c r="C1536" s="320" t="s">
        <v>1446</v>
      </c>
      <c r="D1536" s="320" t="s">
        <v>1468</v>
      </c>
      <c r="E1536" s="325">
        <v>40298</v>
      </c>
      <c r="F1536" s="326">
        <v>40269</v>
      </c>
      <c r="G1536" s="320">
        <v>1</v>
      </c>
      <c r="H1536" s="320">
        <v>881243</v>
      </c>
      <c r="I1536" s="323">
        <v>6.19</v>
      </c>
      <c r="J1536" s="323">
        <v>5.72</v>
      </c>
      <c r="K1536" s="323">
        <v>0.47</v>
      </c>
    </row>
    <row r="1537" spans="1:11" hidden="1" x14ac:dyDescent="0.2">
      <c r="A1537" s="320" t="s">
        <v>1458</v>
      </c>
      <c r="B1537" s="320" t="s">
        <v>2</v>
      </c>
      <c r="C1537" s="320" t="s">
        <v>1446</v>
      </c>
      <c r="D1537" s="320" t="s">
        <v>1464</v>
      </c>
      <c r="E1537" s="325">
        <v>40302</v>
      </c>
      <c r="F1537" s="326">
        <v>40299</v>
      </c>
      <c r="G1537" s="320">
        <v>1</v>
      </c>
      <c r="H1537" s="320">
        <v>881899</v>
      </c>
      <c r="I1537" s="323">
        <v>7.2</v>
      </c>
      <c r="J1537" s="323">
        <v>6.6</v>
      </c>
      <c r="K1537" s="323">
        <v>0.6</v>
      </c>
    </row>
    <row r="1538" spans="1:11" hidden="1" x14ac:dyDescent="0.2">
      <c r="A1538" s="320" t="s">
        <v>1458</v>
      </c>
      <c r="B1538" s="320" t="s">
        <v>2</v>
      </c>
      <c r="C1538" s="320" t="s">
        <v>1446</v>
      </c>
      <c r="D1538" s="320" t="s">
        <v>1464</v>
      </c>
      <c r="E1538" s="325">
        <v>40302</v>
      </c>
      <c r="F1538" s="326">
        <v>40299</v>
      </c>
      <c r="G1538" s="320">
        <v>1</v>
      </c>
      <c r="H1538" s="320">
        <v>882022</v>
      </c>
      <c r="I1538" s="323">
        <v>7.26</v>
      </c>
      <c r="J1538" s="323">
        <v>6.58</v>
      </c>
      <c r="K1538" s="323">
        <v>0.68</v>
      </c>
    </row>
    <row r="1539" spans="1:11" hidden="1" x14ac:dyDescent="0.2">
      <c r="A1539" s="320" t="s">
        <v>1458</v>
      </c>
      <c r="B1539" s="320" t="s">
        <v>2</v>
      </c>
      <c r="C1539" s="320" t="s">
        <v>1446</v>
      </c>
      <c r="D1539" s="320" t="s">
        <v>1464</v>
      </c>
      <c r="E1539" s="325">
        <v>40302</v>
      </c>
      <c r="F1539" s="326">
        <v>40299</v>
      </c>
      <c r="G1539" s="320">
        <v>1</v>
      </c>
      <c r="H1539" s="320">
        <v>882044</v>
      </c>
      <c r="I1539" s="323">
        <v>6.72</v>
      </c>
      <c r="J1539" s="323">
        <v>6.57</v>
      </c>
      <c r="K1539" s="323">
        <v>0.15</v>
      </c>
    </row>
    <row r="1540" spans="1:11" x14ac:dyDescent="0.2">
      <c r="A1540" s="320" t="s">
        <v>1469</v>
      </c>
      <c r="B1540" s="320" t="s">
        <v>2</v>
      </c>
      <c r="C1540" s="320" t="s">
        <v>1446</v>
      </c>
      <c r="D1540" s="320" t="s">
        <v>1468</v>
      </c>
      <c r="E1540" s="325">
        <v>40298</v>
      </c>
      <c r="F1540" s="326">
        <v>40269</v>
      </c>
      <c r="G1540" s="320">
        <v>1</v>
      </c>
      <c r="H1540" s="320">
        <v>881276</v>
      </c>
      <c r="I1540" s="323">
        <v>6.23</v>
      </c>
      <c r="J1540" s="323">
        <v>5.56</v>
      </c>
      <c r="K1540" s="323">
        <v>0.67</v>
      </c>
    </row>
    <row r="1541" spans="1:11" x14ac:dyDescent="0.2">
      <c r="A1541" s="320" t="s">
        <v>1469</v>
      </c>
      <c r="B1541" s="320" t="s">
        <v>2</v>
      </c>
      <c r="C1541" s="320" t="s">
        <v>1446</v>
      </c>
      <c r="D1541" s="320" t="s">
        <v>1468</v>
      </c>
      <c r="E1541" s="325">
        <v>40298</v>
      </c>
      <c r="F1541" s="326">
        <v>40269</v>
      </c>
      <c r="G1541" s="320">
        <v>1</v>
      </c>
      <c r="H1541" s="320">
        <v>881373</v>
      </c>
      <c r="I1541" s="323">
        <v>5.95</v>
      </c>
      <c r="J1541" s="323">
        <v>5.7</v>
      </c>
      <c r="K1541" s="323">
        <v>0.25</v>
      </c>
    </row>
    <row r="1542" spans="1:11" hidden="1" x14ac:dyDescent="0.2">
      <c r="A1542" s="320" t="s">
        <v>1458</v>
      </c>
      <c r="B1542" s="320" t="s">
        <v>2</v>
      </c>
      <c r="C1542" s="320" t="s">
        <v>1446</v>
      </c>
      <c r="D1542" s="320" t="s">
        <v>1464</v>
      </c>
      <c r="E1542" s="325">
        <v>40303</v>
      </c>
      <c r="F1542" s="326">
        <v>40299</v>
      </c>
      <c r="G1542" s="320">
        <v>1</v>
      </c>
      <c r="H1542" s="320">
        <v>882086</v>
      </c>
      <c r="I1542" s="323">
        <v>7.13</v>
      </c>
      <c r="J1542" s="323">
        <v>6.56</v>
      </c>
      <c r="K1542" s="323">
        <v>0.56999999999999995</v>
      </c>
    </row>
    <row r="1543" spans="1:11" hidden="1" x14ac:dyDescent="0.2">
      <c r="A1543" s="320" t="s">
        <v>1458</v>
      </c>
      <c r="B1543" s="320" t="s">
        <v>2</v>
      </c>
      <c r="C1543" s="320" t="s">
        <v>1446</v>
      </c>
      <c r="D1543" s="320" t="s">
        <v>1464</v>
      </c>
      <c r="E1543" s="325">
        <v>40303</v>
      </c>
      <c r="F1543" s="326">
        <v>40299</v>
      </c>
      <c r="G1543" s="320">
        <v>1</v>
      </c>
      <c r="H1543" s="320">
        <v>882220</v>
      </c>
      <c r="I1543" s="323">
        <v>6.92</v>
      </c>
      <c r="J1543" s="323">
        <v>6.54</v>
      </c>
      <c r="K1543" s="323">
        <v>0.38</v>
      </c>
    </row>
    <row r="1544" spans="1:11" x14ac:dyDescent="0.2">
      <c r="A1544" s="320" t="s">
        <v>1467</v>
      </c>
      <c r="B1544" s="320" t="s">
        <v>2</v>
      </c>
      <c r="C1544" s="320" t="s">
        <v>1446</v>
      </c>
      <c r="D1544" s="320" t="s">
        <v>1468</v>
      </c>
      <c r="E1544" s="325">
        <v>40298</v>
      </c>
      <c r="F1544" s="326">
        <v>40269</v>
      </c>
      <c r="G1544" s="320">
        <v>1</v>
      </c>
      <c r="H1544" s="320">
        <v>881344</v>
      </c>
      <c r="I1544" s="323">
        <v>15.46</v>
      </c>
      <c r="J1544" s="323">
        <v>12.31</v>
      </c>
      <c r="K1544" s="323">
        <v>3.15</v>
      </c>
    </row>
    <row r="1545" spans="1:11" x14ac:dyDescent="0.2">
      <c r="A1545" s="320" t="s">
        <v>1467</v>
      </c>
      <c r="B1545" s="320" t="s">
        <v>2</v>
      </c>
      <c r="C1545" s="320" t="s">
        <v>1446</v>
      </c>
      <c r="D1545" s="320" t="s">
        <v>1468</v>
      </c>
      <c r="E1545" s="325">
        <v>40301</v>
      </c>
      <c r="F1545" s="326">
        <v>40299</v>
      </c>
      <c r="G1545" s="320">
        <v>1</v>
      </c>
      <c r="H1545" s="320">
        <v>881726</v>
      </c>
      <c r="I1545" s="323">
        <v>19.88</v>
      </c>
      <c r="J1545" s="323">
        <v>12.36</v>
      </c>
      <c r="K1545" s="323">
        <v>7.52</v>
      </c>
    </row>
    <row r="1546" spans="1:11" hidden="1" x14ac:dyDescent="0.2">
      <c r="A1546" s="320" t="s">
        <v>1471</v>
      </c>
      <c r="B1546" s="320" t="s">
        <v>2</v>
      </c>
      <c r="C1546" s="320" t="s">
        <v>1446</v>
      </c>
      <c r="D1546" s="320" t="s">
        <v>1464</v>
      </c>
      <c r="E1546" s="325">
        <v>40304</v>
      </c>
      <c r="F1546" s="326">
        <v>40299</v>
      </c>
      <c r="G1546" s="320">
        <v>1</v>
      </c>
      <c r="H1546" s="320">
        <v>882285</v>
      </c>
      <c r="I1546" s="323">
        <v>8.58</v>
      </c>
      <c r="J1546" s="323">
        <v>8.08</v>
      </c>
      <c r="K1546" s="323">
        <v>0.5</v>
      </c>
    </row>
    <row r="1547" spans="1:11" hidden="1" x14ac:dyDescent="0.2">
      <c r="A1547" s="320" t="s">
        <v>1471</v>
      </c>
      <c r="B1547" s="320" t="s">
        <v>2</v>
      </c>
      <c r="C1547" s="320" t="s">
        <v>1446</v>
      </c>
      <c r="D1547" s="320" t="s">
        <v>1464</v>
      </c>
      <c r="E1547" s="325">
        <v>40304</v>
      </c>
      <c r="F1547" s="326">
        <v>40299</v>
      </c>
      <c r="G1547" s="320">
        <v>1</v>
      </c>
      <c r="H1547" s="320">
        <v>882390</v>
      </c>
      <c r="I1547" s="323">
        <v>8.56</v>
      </c>
      <c r="J1547" s="323">
        <v>8.06</v>
      </c>
      <c r="K1547" s="323">
        <v>0.5</v>
      </c>
    </row>
    <row r="1548" spans="1:11" hidden="1" x14ac:dyDescent="0.2">
      <c r="A1548" s="320" t="s">
        <v>1471</v>
      </c>
      <c r="B1548" s="320" t="s">
        <v>2</v>
      </c>
      <c r="C1548" s="320" t="s">
        <v>1446</v>
      </c>
      <c r="D1548" s="320" t="s">
        <v>1464</v>
      </c>
      <c r="E1548" s="325">
        <v>40304</v>
      </c>
      <c r="F1548" s="326">
        <v>40299</v>
      </c>
      <c r="G1548" s="320">
        <v>1</v>
      </c>
      <c r="H1548" s="320">
        <v>882475</v>
      </c>
      <c r="I1548" s="323">
        <v>8.4499999999999993</v>
      </c>
      <c r="J1548" s="323">
        <v>8.0399999999999991</v>
      </c>
      <c r="K1548" s="323">
        <v>0.41</v>
      </c>
    </row>
    <row r="1549" spans="1:11" hidden="1" x14ac:dyDescent="0.2">
      <c r="A1549" s="320" t="s">
        <v>1458</v>
      </c>
      <c r="B1549" s="320" t="s">
        <v>2</v>
      </c>
      <c r="C1549" s="320" t="s">
        <v>1446</v>
      </c>
      <c r="D1549" s="320" t="s">
        <v>1464</v>
      </c>
      <c r="E1549" s="325">
        <v>40304</v>
      </c>
      <c r="F1549" s="326">
        <v>40299</v>
      </c>
      <c r="G1549" s="320">
        <v>1</v>
      </c>
      <c r="H1549" s="320">
        <v>882360</v>
      </c>
      <c r="I1549" s="323">
        <v>7.59</v>
      </c>
      <c r="J1549" s="323">
        <v>6.61</v>
      </c>
      <c r="K1549" s="323">
        <v>0.98</v>
      </c>
    </row>
    <row r="1550" spans="1:11" hidden="1" x14ac:dyDescent="0.2">
      <c r="A1550" s="320" t="s">
        <v>1458</v>
      </c>
      <c r="B1550" s="320" t="s">
        <v>2</v>
      </c>
      <c r="C1550" s="320" t="s">
        <v>1446</v>
      </c>
      <c r="D1550" s="320" t="s">
        <v>1464</v>
      </c>
      <c r="E1550" s="325">
        <v>40304</v>
      </c>
      <c r="F1550" s="326">
        <v>40299</v>
      </c>
      <c r="G1550" s="320">
        <v>1</v>
      </c>
      <c r="H1550" s="320">
        <v>882473</v>
      </c>
      <c r="I1550" s="323">
        <v>7.2</v>
      </c>
      <c r="J1550" s="323">
        <v>6.6</v>
      </c>
      <c r="K1550" s="323">
        <v>0.6</v>
      </c>
    </row>
    <row r="1551" spans="1:11" x14ac:dyDescent="0.2">
      <c r="A1551" s="320" t="s">
        <v>1467</v>
      </c>
      <c r="B1551" s="320" t="s">
        <v>2</v>
      </c>
      <c r="C1551" s="320" t="s">
        <v>1446</v>
      </c>
      <c r="D1551" s="320" t="s">
        <v>1468</v>
      </c>
      <c r="E1551" s="325">
        <v>40301</v>
      </c>
      <c r="F1551" s="326">
        <v>40299</v>
      </c>
      <c r="G1551" s="320">
        <v>1</v>
      </c>
      <c r="H1551" s="320">
        <v>881801</v>
      </c>
      <c r="I1551" s="323">
        <v>14.8</v>
      </c>
      <c r="J1551" s="323">
        <v>12.38</v>
      </c>
      <c r="K1551" s="323">
        <v>2.42</v>
      </c>
    </row>
    <row r="1552" spans="1:11" x14ac:dyDescent="0.2">
      <c r="A1552" s="320" t="s">
        <v>1459</v>
      </c>
      <c r="B1552" s="320" t="s">
        <v>2</v>
      </c>
      <c r="C1552" s="320" t="s">
        <v>1446</v>
      </c>
      <c r="D1552" s="320" t="s">
        <v>1468</v>
      </c>
      <c r="E1552" s="325">
        <v>40302</v>
      </c>
      <c r="F1552" s="326">
        <v>40299</v>
      </c>
      <c r="G1552" s="320">
        <v>1</v>
      </c>
      <c r="H1552" s="320">
        <v>882020</v>
      </c>
      <c r="I1552" s="323">
        <v>13.79</v>
      </c>
      <c r="J1552" s="323">
        <v>12.13</v>
      </c>
      <c r="K1552" s="323">
        <v>1.66</v>
      </c>
    </row>
    <row r="1553" spans="1:11" hidden="1" x14ac:dyDescent="0.2">
      <c r="A1553" s="320" t="s">
        <v>1458</v>
      </c>
      <c r="B1553" s="320" t="s">
        <v>2</v>
      </c>
      <c r="C1553" s="320" t="s">
        <v>1446</v>
      </c>
      <c r="D1553" s="320" t="s">
        <v>1464</v>
      </c>
      <c r="E1553" s="325">
        <v>40305</v>
      </c>
      <c r="F1553" s="326">
        <v>40299</v>
      </c>
      <c r="G1553" s="320">
        <v>1</v>
      </c>
      <c r="H1553" s="320">
        <v>882652</v>
      </c>
      <c r="I1553" s="323">
        <v>6.97</v>
      </c>
      <c r="J1553" s="323">
        <v>6.58</v>
      </c>
      <c r="K1553" s="323">
        <v>0.39</v>
      </c>
    </row>
    <row r="1554" spans="1:11" x14ac:dyDescent="0.2">
      <c r="A1554" s="320" t="s">
        <v>1467</v>
      </c>
      <c r="B1554" s="320" t="s">
        <v>2</v>
      </c>
      <c r="C1554" s="320" t="s">
        <v>1446</v>
      </c>
      <c r="D1554" s="320" t="s">
        <v>1468</v>
      </c>
      <c r="E1554" s="325">
        <v>40302</v>
      </c>
      <c r="F1554" s="326">
        <v>40299</v>
      </c>
      <c r="G1554" s="320">
        <v>1</v>
      </c>
      <c r="H1554" s="320">
        <v>881926</v>
      </c>
      <c r="I1554" s="323">
        <v>18.11</v>
      </c>
      <c r="J1554" s="323">
        <v>12.37</v>
      </c>
      <c r="K1554" s="323">
        <v>5.74</v>
      </c>
    </row>
    <row r="1555" spans="1:11" x14ac:dyDescent="0.2">
      <c r="A1555" s="320" t="s">
        <v>1467</v>
      </c>
      <c r="B1555" s="320" t="s">
        <v>2</v>
      </c>
      <c r="C1555" s="320" t="s">
        <v>1446</v>
      </c>
      <c r="D1555" s="320" t="s">
        <v>1468</v>
      </c>
      <c r="E1555" s="325">
        <v>40302</v>
      </c>
      <c r="F1555" s="326">
        <v>40299</v>
      </c>
      <c r="G1555" s="320">
        <v>1</v>
      </c>
      <c r="H1555" s="320">
        <v>882026</v>
      </c>
      <c r="I1555" s="323">
        <v>16.27</v>
      </c>
      <c r="J1555" s="323">
        <v>12.33</v>
      </c>
      <c r="K1555" s="323">
        <v>3.94</v>
      </c>
    </row>
    <row r="1556" spans="1:11" x14ac:dyDescent="0.2">
      <c r="A1556" s="320" t="s">
        <v>1467</v>
      </c>
      <c r="B1556" s="320" t="s">
        <v>2</v>
      </c>
      <c r="C1556" s="320" t="s">
        <v>1446</v>
      </c>
      <c r="D1556" s="320" t="s">
        <v>1468</v>
      </c>
      <c r="E1556" s="325">
        <v>40303</v>
      </c>
      <c r="F1556" s="326">
        <v>40299</v>
      </c>
      <c r="G1556" s="320">
        <v>1</v>
      </c>
      <c r="H1556" s="320">
        <v>882102</v>
      </c>
      <c r="I1556" s="323">
        <v>18.989999999999998</v>
      </c>
      <c r="J1556" s="323">
        <v>12.44</v>
      </c>
      <c r="K1556" s="323">
        <v>6.55</v>
      </c>
    </row>
    <row r="1557" spans="1:11" x14ac:dyDescent="0.2">
      <c r="A1557" s="320" t="s">
        <v>1467</v>
      </c>
      <c r="B1557" s="320" t="s">
        <v>2</v>
      </c>
      <c r="C1557" s="320" t="s">
        <v>1446</v>
      </c>
      <c r="D1557" s="320" t="s">
        <v>1468</v>
      </c>
      <c r="E1557" s="325">
        <v>40303</v>
      </c>
      <c r="F1557" s="326">
        <v>40299</v>
      </c>
      <c r="G1557" s="320">
        <v>1</v>
      </c>
      <c r="H1557" s="320">
        <v>882224</v>
      </c>
      <c r="I1557" s="323">
        <v>17.13</v>
      </c>
      <c r="J1557" s="323">
        <v>12.39</v>
      </c>
      <c r="K1557" s="323">
        <v>4.74</v>
      </c>
    </row>
    <row r="1558" spans="1:11" x14ac:dyDescent="0.2">
      <c r="A1558" s="320" t="s">
        <v>1459</v>
      </c>
      <c r="B1558" s="320" t="s">
        <v>2</v>
      </c>
      <c r="C1558" s="320" t="s">
        <v>1446</v>
      </c>
      <c r="D1558" s="320" t="s">
        <v>1468</v>
      </c>
      <c r="E1558" s="325">
        <v>40304</v>
      </c>
      <c r="F1558" s="326">
        <v>40299</v>
      </c>
      <c r="G1558" s="320">
        <v>1</v>
      </c>
      <c r="H1558" s="320">
        <v>882318</v>
      </c>
      <c r="I1558" s="323">
        <v>16.91</v>
      </c>
      <c r="J1558" s="323">
        <v>12.09</v>
      </c>
      <c r="K1558" s="323">
        <v>4.82</v>
      </c>
    </row>
    <row r="1559" spans="1:11" hidden="1" x14ac:dyDescent="0.2">
      <c r="A1559" s="320" t="s">
        <v>1458</v>
      </c>
      <c r="B1559" s="320" t="s">
        <v>2</v>
      </c>
      <c r="C1559" s="320" t="s">
        <v>1446</v>
      </c>
      <c r="D1559" s="320" t="s">
        <v>1464</v>
      </c>
      <c r="E1559" s="325">
        <v>40308</v>
      </c>
      <c r="F1559" s="326">
        <v>40299</v>
      </c>
      <c r="G1559" s="320">
        <v>1</v>
      </c>
      <c r="H1559" s="320">
        <v>883043</v>
      </c>
      <c r="I1559" s="323">
        <v>7.29</v>
      </c>
      <c r="J1559" s="323">
        <v>6.63</v>
      </c>
      <c r="K1559" s="323">
        <v>0.66</v>
      </c>
    </row>
    <row r="1560" spans="1:11" hidden="1" x14ac:dyDescent="0.2">
      <c r="A1560" s="320" t="s">
        <v>1458</v>
      </c>
      <c r="B1560" s="320" t="s">
        <v>2</v>
      </c>
      <c r="C1560" s="320" t="s">
        <v>1446</v>
      </c>
      <c r="D1560" s="320" t="s">
        <v>1464</v>
      </c>
      <c r="E1560" s="325">
        <v>40308</v>
      </c>
      <c r="F1560" s="326">
        <v>40299</v>
      </c>
      <c r="G1560" s="320">
        <v>1</v>
      </c>
      <c r="H1560" s="320">
        <v>883149</v>
      </c>
      <c r="I1560" s="323">
        <v>7.15</v>
      </c>
      <c r="J1560" s="323">
        <v>6.64</v>
      </c>
      <c r="K1560" s="323">
        <v>0.51</v>
      </c>
    </row>
    <row r="1561" spans="1:11" hidden="1" x14ac:dyDescent="0.2">
      <c r="A1561" s="320" t="s">
        <v>1458</v>
      </c>
      <c r="B1561" s="320" t="s">
        <v>2</v>
      </c>
      <c r="C1561" s="320" t="s">
        <v>1446</v>
      </c>
      <c r="D1561" s="320" t="s">
        <v>1464</v>
      </c>
      <c r="E1561" s="325">
        <v>40308</v>
      </c>
      <c r="F1561" s="326">
        <v>40299</v>
      </c>
      <c r="G1561" s="320">
        <v>1</v>
      </c>
      <c r="H1561" s="320">
        <v>883201</v>
      </c>
      <c r="I1561" s="323">
        <v>7.08</v>
      </c>
      <c r="J1561" s="323">
        <v>6.63</v>
      </c>
      <c r="K1561" s="323">
        <v>0.45</v>
      </c>
    </row>
    <row r="1562" spans="1:11" x14ac:dyDescent="0.2">
      <c r="A1562" s="320" t="s">
        <v>1467</v>
      </c>
      <c r="B1562" s="320" t="s">
        <v>2</v>
      </c>
      <c r="C1562" s="320" t="s">
        <v>1446</v>
      </c>
      <c r="D1562" s="320" t="s">
        <v>1468</v>
      </c>
      <c r="E1562" s="325">
        <v>40304</v>
      </c>
      <c r="F1562" s="326">
        <v>40299</v>
      </c>
      <c r="G1562" s="320">
        <v>1</v>
      </c>
      <c r="H1562" s="320">
        <v>882316</v>
      </c>
      <c r="I1562" s="323">
        <v>18.05</v>
      </c>
      <c r="J1562" s="323">
        <v>12.4</v>
      </c>
      <c r="K1562" s="323">
        <v>5.65</v>
      </c>
    </row>
    <row r="1563" spans="1:11" x14ac:dyDescent="0.2">
      <c r="A1563" s="320" t="s">
        <v>1467</v>
      </c>
      <c r="B1563" s="320" t="s">
        <v>2</v>
      </c>
      <c r="C1563" s="320" t="s">
        <v>1446</v>
      </c>
      <c r="D1563" s="320" t="s">
        <v>1468</v>
      </c>
      <c r="E1563" s="325">
        <v>40305</v>
      </c>
      <c r="F1563" s="326">
        <v>40299</v>
      </c>
      <c r="G1563" s="320">
        <v>1</v>
      </c>
      <c r="H1563" s="320">
        <v>882586</v>
      </c>
      <c r="I1563" s="323">
        <v>18.670000000000002</v>
      </c>
      <c r="J1563" s="323">
        <v>12.34</v>
      </c>
      <c r="K1563" s="323">
        <v>6.33</v>
      </c>
    </row>
    <row r="1564" spans="1:11" x14ac:dyDescent="0.2">
      <c r="A1564" s="320" t="s">
        <v>1467</v>
      </c>
      <c r="B1564" s="320" t="s">
        <v>2</v>
      </c>
      <c r="C1564" s="320" t="s">
        <v>1446</v>
      </c>
      <c r="D1564" s="320" t="s">
        <v>1468</v>
      </c>
      <c r="E1564" s="325">
        <v>40305</v>
      </c>
      <c r="F1564" s="326">
        <v>40299</v>
      </c>
      <c r="G1564" s="320">
        <v>1</v>
      </c>
      <c r="H1564" s="320">
        <v>882676</v>
      </c>
      <c r="I1564" s="323">
        <v>13.07</v>
      </c>
      <c r="J1564" s="323">
        <v>12.32</v>
      </c>
      <c r="K1564" s="323">
        <v>0.75</v>
      </c>
    </row>
    <row r="1565" spans="1:11" x14ac:dyDescent="0.2">
      <c r="A1565" s="320" t="s">
        <v>1469</v>
      </c>
      <c r="B1565" s="320" t="s">
        <v>2</v>
      </c>
      <c r="C1565" s="320" t="s">
        <v>1446</v>
      </c>
      <c r="D1565" s="320" t="s">
        <v>1468</v>
      </c>
      <c r="E1565" s="325">
        <v>40308</v>
      </c>
      <c r="F1565" s="326">
        <v>40299</v>
      </c>
      <c r="G1565" s="320">
        <v>1</v>
      </c>
      <c r="H1565" s="320">
        <v>883031</v>
      </c>
      <c r="I1565" s="323">
        <v>6.12</v>
      </c>
      <c r="J1565" s="323">
        <v>5.67</v>
      </c>
      <c r="K1565" s="323">
        <v>0.45</v>
      </c>
    </row>
    <row r="1566" spans="1:11" x14ac:dyDescent="0.2">
      <c r="A1566" s="320" t="s">
        <v>1469</v>
      </c>
      <c r="B1566" s="320" t="s">
        <v>2</v>
      </c>
      <c r="C1566" s="320" t="s">
        <v>1446</v>
      </c>
      <c r="D1566" s="320" t="s">
        <v>1468</v>
      </c>
      <c r="E1566" s="325">
        <v>40308</v>
      </c>
      <c r="F1566" s="326">
        <v>40299</v>
      </c>
      <c r="G1566" s="320">
        <v>1</v>
      </c>
      <c r="H1566" s="320">
        <v>883159</v>
      </c>
      <c r="I1566" s="323">
        <v>6.19</v>
      </c>
      <c r="J1566" s="323">
        <v>5.66</v>
      </c>
      <c r="K1566" s="323">
        <v>0.53</v>
      </c>
    </row>
    <row r="1567" spans="1:11" x14ac:dyDescent="0.2">
      <c r="A1567" s="320" t="s">
        <v>1469</v>
      </c>
      <c r="B1567" s="320" t="s">
        <v>2</v>
      </c>
      <c r="C1567" s="320" t="s">
        <v>1446</v>
      </c>
      <c r="D1567" s="320" t="s">
        <v>1468</v>
      </c>
      <c r="E1567" s="325">
        <v>40308</v>
      </c>
      <c r="F1567" s="326">
        <v>40299</v>
      </c>
      <c r="G1567" s="320">
        <v>1</v>
      </c>
      <c r="H1567" s="320">
        <v>883188</v>
      </c>
      <c r="I1567" s="323">
        <v>6</v>
      </c>
      <c r="J1567" s="323">
        <v>5.65</v>
      </c>
      <c r="K1567" s="323">
        <v>0.35</v>
      </c>
    </row>
    <row r="1568" spans="1:11" x14ac:dyDescent="0.2">
      <c r="A1568" s="320" t="s">
        <v>1467</v>
      </c>
      <c r="B1568" s="320" t="s">
        <v>2</v>
      </c>
      <c r="C1568" s="320" t="s">
        <v>1446</v>
      </c>
      <c r="D1568" s="320" t="s">
        <v>1468</v>
      </c>
      <c r="E1568" s="325">
        <v>40308</v>
      </c>
      <c r="F1568" s="326">
        <v>40299</v>
      </c>
      <c r="G1568" s="320">
        <v>1</v>
      </c>
      <c r="H1568" s="320">
        <v>883060</v>
      </c>
      <c r="I1568" s="323">
        <v>17.5</v>
      </c>
      <c r="J1568" s="323">
        <v>12.42</v>
      </c>
      <c r="K1568" s="323">
        <v>5.08</v>
      </c>
    </row>
    <row r="1569" spans="1:11" hidden="1" x14ac:dyDescent="0.2">
      <c r="A1569" s="320" t="s">
        <v>1458</v>
      </c>
      <c r="B1569" s="320" t="s">
        <v>2</v>
      </c>
      <c r="C1569" s="320" t="s">
        <v>1446</v>
      </c>
      <c r="D1569" s="320" t="s">
        <v>1464</v>
      </c>
      <c r="E1569" s="325">
        <v>40309</v>
      </c>
      <c r="F1569" s="326">
        <v>40299</v>
      </c>
      <c r="G1569" s="320">
        <v>1</v>
      </c>
      <c r="H1569" s="320">
        <v>883258</v>
      </c>
      <c r="I1569" s="323">
        <v>7.03</v>
      </c>
      <c r="J1569" s="323">
        <v>6.61</v>
      </c>
      <c r="K1569" s="323">
        <v>0.42</v>
      </c>
    </row>
    <row r="1570" spans="1:11" hidden="1" x14ac:dyDescent="0.2">
      <c r="A1570" s="320" t="s">
        <v>1458</v>
      </c>
      <c r="B1570" s="320" t="s">
        <v>2</v>
      </c>
      <c r="C1570" s="320" t="s">
        <v>1446</v>
      </c>
      <c r="D1570" s="320" t="s">
        <v>1464</v>
      </c>
      <c r="E1570" s="325">
        <v>40309</v>
      </c>
      <c r="F1570" s="326">
        <v>40299</v>
      </c>
      <c r="G1570" s="320">
        <v>1</v>
      </c>
      <c r="H1570" s="320">
        <v>883326</v>
      </c>
      <c r="I1570" s="323">
        <v>7.07</v>
      </c>
      <c r="J1570" s="323">
        <v>6.61</v>
      </c>
      <c r="K1570" s="323">
        <v>0.46</v>
      </c>
    </row>
    <row r="1571" spans="1:11" hidden="1" x14ac:dyDescent="0.2">
      <c r="A1571" s="320" t="s">
        <v>1458</v>
      </c>
      <c r="B1571" s="320" t="s">
        <v>2</v>
      </c>
      <c r="C1571" s="320" t="s">
        <v>1446</v>
      </c>
      <c r="D1571" s="320" t="s">
        <v>1464</v>
      </c>
      <c r="E1571" s="325">
        <v>40309</v>
      </c>
      <c r="F1571" s="326">
        <v>40299</v>
      </c>
      <c r="G1571" s="320">
        <v>1</v>
      </c>
      <c r="H1571" s="320">
        <v>883371</v>
      </c>
      <c r="I1571" s="323">
        <v>7.04</v>
      </c>
      <c r="J1571" s="323">
        <v>6.59</v>
      </c>
      <c r="K1571" s="323">
        <v>0.45</v>
      </c>
    </row>
    <row r="1572" spans="1:11" x14ac:dyDescent="0.2">
      <c r="A1572" s="320" t="s">
        <v>1467</v>
      </c>
      <c r="B1572" s="320" t="s">
        <v>2</v>
      </c>
      <c r="C1572" s="320" t="s">
        <v>1446</v>
      </c>
      <c r="D1572" s="320" t="s">
        <v>1468</v>
      </c>
      <c r="E1572" s="325">
        <v>40308</v>
      </c>
      <c r="F1572" s="326">
        <v>40299</v>
      </c>
      <c r="G1572" s="320">
        <v>1</v>
      </c>
      <c r="H1572" s="320">
        <v>883197</v>
      </c>
      <c r="I1572" s="323">
        <v>17.190000000000001</v>
      </c>
      <c r="J1572" s="323">
        <v>12.38</v>
      </c>
      <c r="K1572" s="323">
        <v>4.8099999999999996</v>
      </c>
    </row>
    <row r="1573" spans="1:11" x14ac:dyDescent="0.2">
      <c r="A1573" s="320" t="s">
        <v>1469</v>
      </c>
      <c r="B1573" s="320" t="s">
        <v>2</v>
      </c>
      <c r="C1573" s="320" t="s">
        <v>1446</v>
      </c>
      <c r="D1573" s="320" t="s">
        <v>1468</v>
      </c>
      <c r="E1573" s="325">
        <v>40309</v>
      </c>
      <c r="F1573" s="326">
        <v>40299</v>
      </c>
      <c r="G1573" s="320">
        <v>1</v>
      </c>
      <c r="H1573" s="320">
        <v>883226</v>
      </c>
      <c r="I1573" s="323">
        <v>5.98</v>
      </c>
      <c r="J1573" s="323">
        <v>5.65</v>
      </c>
      <c r="K1573" s="323">
        <v>0.33</v>
      </c>
    </row>
    <row r="1574" spans="1:11" x14ac:dyDescent="0.2">
      <c r="A1574" s="320" t="s">
        <v>1469</v>
      </c>
      <c r="B1574" s="320" t="s">
        <v>2</v>
      </c>
      <c r="C1574" s="320" t="s">
        <v>1446</v>
      </c>
      <c r="D1574" s="320" t="s">
        <v>1468</v>
      </c>
      <c r="E1574" s="325">
        <v>40309</v>
      </c>
      <c r="F1574" s="326">
        <v>40299</v>
      </c>
      <c r="G1574" s="320">
        <v>1</v>
      </c>
      <c r="H1574" s="320">
        <v>883269</v>
      </c>
      <c r="I1574" s="323">
        <v>6.16</v>
      </c>
      <c r="J1574" s="323">
        <v>5.73</v>
      </c>
      <c r="K1574" s="323">
        <v>0.43</v>
      </c>
    </row>
    <row r="1575" spans="1:11" x14ac:dyDescent="0.2">
      <c r="A1575" s="320" t="s">
        <v>1469</v>
      </c>
      <c r="B1575" s="320" t="s">
        <v>2</v>
      </c>
      <c r="C1575" s="320" t="s">
        <v>1446</v>
      </c>
      <c r="D1575" s="320" t="s">
        <v>1468</v>
      </c>
      <c r="E1575" s="325">
        <v>40309</v>
      </c>
      <c r="F1575" s="326">
        <v>40299</v>
      </c>
      <c r="G1575" s="320">
        <v>1</v>
      </c>
      <c r="H1575" s="320">
        <v>883330</v>
      </c>
      <c r="I1575" s="323">
        <v>6.41</v>
      </c>
      <c r="J1575" s="323">
        <v>5.7</v>
      </c>
      <c r="K1575" s="323">
        <v>0.71</v>
      </c>
    </row>
    <row r="1576" spans="1:11" hidden="1" x14ac:dyDescent="0.2">
      <c r="A1576" s="320" t="s">
        <v>1458</v>
      </c>
      <c r="B1576" s="320" t="s">
        <v>2</v>
      </c>
      <c r="C1576" s="320" t="s">
        <v>1446</v>
      </c>
      <c r="D1576" s="320" t="s">
        <v>1464</v>
      </c>
      <c r="E1576" s="325">
        <v>40310</v>
      </c>
      <c r="F1576" s="326">
        <v>40299</v>
      </c>
      <c r="G1576" s="320">
        <v>1</v>
      </c>
      <c r="H1576" s="320">
        <v>883426</v>
      </c>
      <c r="I1576" s="323">
        <v>7.2</v>
      </c>
      <c r="J1576" s="323">
        <v>6.63</v>
      </c>
      <c r="K1576" s="323">
        <v>0.56999999999999995</v>
      </c>
    </row>
    <row r="1577" spans="1:11" hidden="1" x14ac:dyDescent="0.2">
      <c r="A1577" s="320" t="s">
        <v>1458</v>
      </c>
      <c r="B1577" s="320" t="s">
        <v>2</v>
      </c>
      <c r="C1577" s="320" t="s">
        <v>1446</v>
      </c>
      <c r="D1577" s="320" t="s">
        <v>1464</v>
      </c>
      <c r="E1577" s="325">
        <v>40310</v>
      </c>
      <c r="F1577" s="326">
        <v>40299</v>
      </c>
      <c r="G1577" s="320">
        <v>1</v>
      </c>
      <c r="H1577" s="320">
        <v>883536</v>
      </c>
      <c r="I1577" s="323">
        <v>6.95</v>
      </c>
      <c r="J1577" s="323">
        <v>6.61</v>
      </c>
      <c r="K1577" s="323">
        <v>0.34</v>
      </c>
    </row>
    <row r="1578" spans="1:11" x14ac:dyDescent="0.2">
      <c r="A1578" s="320" t="s">
        <v>1469</v>
      </c>
      <c r="B1578" s="320" t="s">
        <v>2</v>
      </c>
      <c r="C1578" s="320" t="s">
        <v>1446</v>
      </c>
      <c r="D1578" s="320" t="s">
        <v>1468</v>
      </c>
      <c r="E1578" s="325">
        <v>40309</v>
      </c>
      <c r="F1578" s="326">
        <v>40299</v>
      </c>
      <c r="G1578" s="320">
        <v>1</v>
      </c>
      <c r="H1578" s="320">
        <v>883375</v>
      </c>
      <c r="I1578" s="323">
        <v>6.1</v>
      </c>
      <c r="J1578" s="323">
        <v>5.7</v>
      </c>
      <c r="K1578" s="323">
        <v>0.4</v>
      </c>
    </row>
    <row r="1579" spans="1:11" x14ac:dyDescent="0.2">
      <c r="A1579" s="320" t="s">
        <v>1467</v>
      </c>
      <c r="B1579" s="320" t="s">
        <v>2</v>
      </c>
      <c r="C1579" s="320" t="s">
        <v>1446</v>
      </c>
      <c r="D1579" s="320" t="s">
        <v>1468</v>
      </c>
      <c r="E1579" s="325">
        <v>40309</v>
      </c>
      <c r="F1579" s="326">
        <v>40299</v>
      </c>
      <c r="G1579" s="320">
        <v>1</v>
      </c>
      <c r="H1579" s="320">
        <v>883268</v>
      </c>
      <c r="I1579" s="323">
        <v>17.41</v>
      </c>
      <c r="J1579" s="323">
        <v>12.36</v>
      </c>
      <c r="K1579" s="323">
        <v>5.05</v>
      </c>
    </row>
    <row r="1580" spans="1:11" x14ac:dyDescent="0.2">
      <c r="A1580" s="320" t="s">
        <v>1467</v>
      </c>
      <c r="B1580" s="320" t="s">
        <v>2</v>
      </c>
      <c r="C1580" s="320" t="s">
        <v>1446</v>
      </c>
      <c r="D1580" s="320" t="s">
        <v>1468</v>
      </c>
      <c r="E1580" s="325">
        <v>40309</v>
      </c>
      <c r="F1580" s="326">
        <v>40299</v>
      </c>
      <c r="G1580" s="320">
        <v>1</v>
      </c>
      <c r="H1580" s="320">
        <v>883352</v>
      </c>
      <c r="I1580" s="323">
        <v>15.6</v>
      </c>
      <c r="J1580" s="323">
        <v>12.34</v>
      </c>
      <c r="K1580" s="323">
        <v>3.26</v>
      </c>
    </row>
    <row r="1581" spans="1:11" x14ac:dyDescent="0.2">
      <c r="A1581" s="320" t="s">
        <v>1456</v>
      </c>
      <c r="B1581" s="320" t="s">
        <v>2</v>
      </c>
      <c r="C1581" s="320" t="s">
        <v>1446</v>
      </c>
      <c r="D1581" s="320" t="s">
        <v>1468</v>
      </c>
      <c r="E1581" s="325">
        <v>40309</v>
      </c>
      <c r="F1581" s="326">
        <v>40299</v>
      </c>
      <c r="G1581" s="320">
        <v>1</v>
      </c>
      <c r="H1581" s="320">
        <v>883354</v>
      </c>
      <c r="I1581" s="323">
        <v>12.46</v>
      </c>
      <c r="J1581" s="323">
        <v>10.97</v>
      </c>
      <c r="K1581" s="323">
        <v>1.49</v>
      </c>
    </row>
    <row r="1582" spans="1:11" x14ac:dyDescent="0.2">
      <c r="A1582" s="320" t="s">
        <v>1469</v>
      </c>
      <c r="B1582" s="320" t="s">
        <v>2</v>
      </c>
      <c r="C1582" s="320" t="s">
        <v>1446</v>
      </c>
      <c r="D1582" s="320" t="s">
        <v>1468</v>
      </c>
      <c r="E1582" s="325">
        <v>40310</v>
      </c>
      <c r="F1582" s="326">
        <v>40299</v>
      </c>
      <c r="G1582" s="320">
        <v>1</v>
      </c>
      <c r="H1582" s="320">
        <v>883406</v>
      </c>
      <c r="I1582" s="323">
        <v>6.28</v>
      </c>
      <c r="J1582" s="323">
        <v>5.71</v>
      </c>
      <c r="K1582" s="323">
        <v>0.56999999999999995</v>
      </c>
    </row>
    <row r="1583" spans="1:11" x14ac:dyDescent="0.2">
      <c r="A1583" s="320" t="s">
        <v>1469</v>
      </c>
      <c r="B1583" s="320" t="s">
        <v>2</v>
      </c>
      <c r="C1583" s="320" t="s">
        <v>1446</v>
      </c>
      <c r="D1583" s="320" t="s">
        <v>1468</v>
      </c>
      <c r="E1583" s="325">
        <v>40310</v>
      </c>
      <c r="F1583" s="326">
        <v>40299</v>
      </c>
      <c r="G1583" s="320">
        <v>1</v>
      </c>
      <c r="H1583" s="320">
        <v>883491</v>
      </c>
      <c r="I1583" s="323">
        <v>6.12</v>
      </c>
      <c r="J1583" s="323">
        <v>5.69</v>
      </c>
      <c r="K1583" s="323">
        <v>0.43</v>
      </c>
    </row>
    <row r="1584" spans="1:11" x14ac:dyDescent="0.2">
      <c r="A1584" s="320" t="s">
        <v>1467</v>
      </c>
      <c r="B1584" s="320" t="s">
        <v>2</v>
      </c>
      <c r="C1584" s="320" t="s">
        <v>1446</v>
      </c>
      <c r="D1584" s="320" t="s">
        <v>1468</v>
      </c>
      <c r="E1584" s="325">
        <v>40310</v>
      </c>
      <c r="F1584" s="326">
        <v>40299</v>
      </c>
      <c r="G1584" s="320">
        <v>1</v>
      </c>
      <c r="H1584" s="320">
        <v>883438</v>
      </c>
      <c r="I1584" s="323">
        <v>17.850000000000001</v>
      </c>
      <c r="J1584" s="323">
        <v>12.43</v>
      </c>
      <c r="K1584" s="323">
        <v>5.42</v>
      </c>
    </row>
    <row r="1585" spans="1:11" x14ac:dyDescent="0.2">
      <c r="A1585" s="320" t="s">
        <v>1467</v>
      </c>
      <c r="B1585" s="320" t="s">
        <v>2</v>
      </c>
      <c r="C1585" s="320" t="s">
        <v>1446</v>
      </c>
      <c r="D1585" s="320" t="s">
        <v>1468</v>
      </c>
      <c r="E1585" s="325">
        <v>40310</v>
      </c>
      <c r="F1585" s="326">
        <v>40299</v>
      </c>
      <c r="G1585" s="320">
        <v>1</v>
      </c>
      <c r="H1585" s="320">
        <v>883534</v>
      </c>
      <c r="I1585" s="323">
        <v>16.8</v>
      </c>
      <c r="J1585" s="323">
        <v>12.38</v>
      </c>
      <c r="K1585" s="323">
        <v>4.42</v>
      </c>
    </row>
    <row r="1586" spans="1:11" hidden="1" x14ac:dyDescent="0.2">
      <c r="A1586" s="320" t="s">
        <v>1471</v>
      </c>
      <c r="B1586" s="320" t="s">
        <v>2</v>
      </c>
      <c r="C1586" s="320" t="s">
        <v>1446</v>
      </c>
      <c r="D1586" s="320" t="s">
        <v>1464</v>
      </c>
      <c r="E1586" s="325">
        <v>40311</v>
      </c>
      <c r="F1586" s="326">
        <v>40299</v>
      </c>
      <c r="G1586" s="320">
        <v>1</v>
      </c>
      <c r="H1586" s="320">
        <v>883621</v>
      </c>
      <c r="I1586" s="323">
        <v>8.66</v>
      </c>
      <c r="J1586" s="323">
        <v>8.09</v>
      </c>
      <c r="K1586" s="323">
        <v>0.56999999999999995</v>
      </c>
    </row>
    <row r="1587" spans="1:11" hidden="1" x14ac:dyDescent="0.2">
      <c r="A1587" s="320" t="s">
        <v>1471</v>
      </c>
      <c r="B1587" s="320" t="s">
        <v>2</v>
      </c>
      <c r="C1587" s="320" t="s">
        <v>1446</v>
      </c>
      <c r="D1587" s="320" t="s">
        <v>1464</v>
      </c>
      <c r="E1587" s="325">
        <v>40311</v>
      </c>
      <c r="F1587" s="326">
        <v>40299</v>
      </c>
      <c r="G1587" s="320">
        <v>1</v>
      </c>
      <c r="H1587" s="320">
        <v>883739</v>
      </c>
      <c r="I1587" s="323">
        <v>8.57</v>
      </c>
      <c r="J1587" s="323">
        <v>8.09</v>
      </c>
      <c r="K1587" s="323">
        <v>0.48</v>
      </c>
    </row>
    <row r="1588" spans="1:11" hidden="1" x14ac:dyDescent="0.2">
      <c r="A1588" s="320" t="s">
        <v>1471</v>
      </c>
      <c r="B1588" s="320" t="s">
        <v>2</v>
      </c>
      <c r="C1588" s="320" t="s">
        <v>1446</v>
      </c>
      <c r="D1588" s="320" t="s">
        <v>1464</v>
      </c>
      <c r="E1588" s="325">
        <v>40311</v>
      </c>
      <c r="F1588" s="326">
        <v>40299</v>
      </c>
      <c r="G1588" s="320">
        <v>1</v>
      </c>
      <c r="H1588" s="320">
        <v>883830</v>
      </c>
      <c r="I1588" s="323">
        <v>8.4700000000000006</v>
      </c>
      <c r="J1588" s="323">
        <v>8.07</v>
      </c>
      <c r="K1588" s="323">
        <v>0.4</v>
      </c>
    </row>
    <row r="1589" spans="1:11" hidden="1" x14ac:dyDescent="0.2">
      <c r="A1589" s="320" t="s">
        <v>1458</v>
      </c>
      <c r="B1589" s="320" t="s">
        <v>2</v>
      </c>
      <c r="C1589" s="320" t="s">
        <v>1446</v>
      </c>
      <c r="D1589" s="320" t="s">
        <v>1464</v>
      </c>
      <c r="E1589" s="325">
        <v>40311</v>
      </c>
      <c r="F1589" s="326">
        <v>40299</v>
      </c>
      <c r="G1589" s="320">
        <v>1</v>
      </c>
      <c r="H1589" s="320">
        <v>883688</v>
      </c>
      <c r="I1589" s="323">
        <v>7.51</v>
      </c>
      <c r="J1589" s="323">
        <v>6.59</v>
      </c>
      <c r="K1589" s="323">
        <v>0.92</v>
      </c>
    </row>
    <row r="1590" spans="1:11" hidden="1" x14ac:dyDescent="0.2">
      <c r="A1590" s="320" t="s">
        <v>1458</v>
      </c>
      <c r="B1590" s="320" t="s">
        <v>2</v>
      </c>
      <c r="C1590" s="320" t="s">
        <v>1446</v>
      </c>
      <c r="D1590" s="320" t="s">
        <v>1464</v>
      </c>
      <c r="E1590" s="325">
        <v>40311</v>
      </c>
      <c r="F1590" s="326">
        <v>40299</v>
      </c>
      <c r="G1590" s="320">
        <v>1</v>
      </c>
      <c r="H1590" s="320">
        <v>883829</v>
      </c>
      <c r="I1590" s="323">
        <v>7.1</v>
      </c>
      <c r="J1590" s="323">
        <v>6.57</v>
      </c>
      <c r="K1590" s="323">
        <v>0.53</v>
      </c>
    </row>
    <row r="1591" spans="1:11" x14ac:dyDescent="0.2">
      <c r="A1591" s="320" t="s">
        <v>1459</v>
      </c>
      <c r="B1591" s="320" t="s">
        <v>2</v>
      </c>
      <c r="C1591" s="320" t="s">
        <v>1446</v>
      </c>
      <c r="D1591" s="320" t="s">
        <v>1468</v>
      </c>
      <c r="E1591" s="325">
        <v>40311</v>
      </c>
      <c r="F1591" s="326">
        <v>40299</v>
      </c>
      <c r="G1591" s="320">
        <v>1</v>
      </c>
      <c r="H1591" s="320">
        <v>883828</v>
      </c>
      <c r="I1591" s="323">
        <v>13.74</v>
      </c>
      <c r="J1591" s="323">
        <v>11.84</v>
      </c>
      <c r="K1591" s="323">
        <v>1.9</v>
      </c>
    </row>
    <row r="1592" spans="1:11" x14ac:dyDescent="0.2">
      <c r="A1592" s="320" t="s">
        <v>1458</v>
      </c>
      <c r="B1592" s="320" t="s">
        <v>2</v>
      </c>
      <c r="C1592" s="320" t="s">
        <v>1446</v>
      </c>
      <c r="D1592" s="320" t="s">
        <v>1468</v>
      </c>
      <c r="E1592" s="325">
        <v>40311</v>
      </c>
      <c r="F1592" s="326">
        <v>40299</v>
      </c>
      <c r="G1592" s="320">
        <v>1</v>
      </c>
      <c r="H1592" s="320">
        <v>883555</v>
      </c>
      <c r="I1592" s="323">
        <v>6.13</v>
      </c>
      <c r="J1592" s="323">
        <v>5.68</v>
      </c>
      <c r="K1592" s="323">
        <v>0.45</v>
      </c>
    </row>
    <row r="1593" spans="1:11" x14ac:dyDescent="0.2">
      <c r="A1593" s="320" t="s">
        <v>1469</v>
      </c>
      <c r="B1593" s="320" t="s">
        <v>2</v>
      </c>
      <c r="C1593" s="320" t="s">
        <v>1446</v>
      </c>
      <c r="D1593" s="320" t="s">
        <v>1468</v>
      </c>
      <c r="E1593" s="325">
        <v>40311</v>
      </c>
      <c r="F1593" s="326">
        <v>40299</v>
      </c>
      <c r="G1593" s="320">
        <v>1</v>
      </c>
      <c r="H1593" s="320">
        <v>883634</v>
      </c>
      <c r="I1593" s="323">
        <v>6.17</v>
      </c>
      <c r="J1593" s="323">
        <v>5.65</v>
      </c>
      <c r="K1593" s="323">
        <v>0.52</v>
      </c>
    </row>
    <row r="1594" spans="1:11" hidden="1" x14ac:dyDescent="0.2">
      <c r="A1594" s="320" t="s">
        <v>1458</v>
      </c>
      <c r="B1594" s="320" t="s">
        <v>2</v>
      </c>
      <c r="C1594" s="320" t="s">
        <v>1446</v>
      </c>
      <c r="D1594" s="320" t="s">
        <v>1464</v>
      </c>
      <c r="E1594" s="325">
        <v>40312</v>
      </c>
      <c r="F1594" s="326">
        <v>40299</v>
      </c>
      <c r="G1594" s="320">
        <v>1</v>
      </c>
      <c r="H1594" s="320">
        <v>884002</v>
      </c>
      <c r="I1594" s="323">
        <v>7.1</v>
      </c>
      <c r="J1594" s="323">
        <v>6.55</v>
      </c>
      <c r="K1594" s="323">
        <v>0.55000000000000004</v>
      </c>
    </row>
    <row r="1595" spans="1:11" x14ac:dyDescent="0.2">
      <c r="A1595" s="320" t="s">
        <v>1469</v>
      </c>
      <c r="B1595" s="320" t="s">
        <v>2</v>
      </c>
      <c r="C1595" s="320" t="s">
        <v>1446</v>
      </c>
      <c r="D1595" s="320" t="s">
        <v>1468</v>
      </c>
      <c r="E1595" s="325">
        <v>40311</v>
      </c>
      <c r="F1595" s="326">
        <v>40299</v>
      </c>
      <c r="G1595" s="320">
        <v>1</v>
      </c>
      <c r="H1595" s="320">
        <v>883827</v>
      </c>
      <c r="I1595" s="323">
        <v>5.94</v>
      </c>
      <c r="J1595" s="323">
        <v>5.65</v>
      </c>
      <c r="K1595" s="323">
        <v>0.28999999999999998</v>
      </c>
    </row>
    <row r="1596" spans="1:11" x14ac:dyDescent="0.2">
      <c r="A1596" s="320" t="s">
        <v>1467</v>
      </c>
      <c r="B1596" s="320" t="s">
        <v>2</v>
      </c>
      <c r="C1596" s="320" t="s">
        <v>1446</v>
      </c>
      <c r="D1596" s="320" t="s">
        <v>1468</v>
      </c>
      <c r="E1596" s="325">
        <v>40311</v>
      </c>
      <c r="F1596" s="326">
        <v>40299</v>
      </c>
      <c r="G1596" s="320">
        <v>1</v>
      </c>
      <c r="H1596" s="320">
        <v>883646</v>
      </c>
      <c r="I1596" s="323">
        <v>17.899999999999999</v>
      </c>
      <c r="J1596" s="323">
        <v>12.41</v>
      </c>
      <c r="K1596" s="323">
        <v>5.49</v>
      </c>
    </row>
    <row r="1597" spans="1:11" hidden="1" x14ac:dyDescent="0.2">
      <c r="A1597" s="320" t="s">
        <v>1458</v>
      </c>
      <c r="B1597" s="320" t="s">
        <v>2</v>
      </c>
      <c r="C1597" s="320" t="s">
        <v>1446</v>
      </c>
      <c r="D1597" s="320" t="s">
        <v>1464</v>
      </c>
      <c r="E1597" s="325">
        <v>40315</v>
      </c>
      <c r="F1597" s="326">
        <v>40299</v>
      </c>
      <c r="G1597" s="320">
        <v>1</v>
      </c>
      <c r="H1597" s="320">
        <v>884338</v>
      </c>
      <c r="I1597" s="323">
        <v>7.35</v>
      </c>
      <c r="J1597" s="323">
        <v>6.64</v>
      </c>
      <c r="K1597" s="323">
        <v>0.71</v>
      </c>
    </row>
    <row r="1598" spans="1:11" hidden="1" x14ac:dyDescent="0.2">
      <c r="A1598" s="320" t="s">
        <v>1458</v>
      </c>
      <c r="B1598" s="320" t="s">
        <v>2</v>
      </c>
      <c r="C1598" s="320" t="s">
        <v>1446</v>
      </c>
      <c r="D1598" s="320" t="s">
        <v>1464</v>
      </c>
      <c r="E1598" s="325">
        <v>40315</v>
      </c>
      <c r="F1598" s="326">
        <v>40299</v>
      </c>
      <c r="G1598" s="320">
        <v>1</v>
      </c>
      <c r="H1598" s="320">
        <v>884455</v>
      </c>
      <c r="I1598" s="323">
        <v>7.39</v>
      </c>
      <c r="J1598" s="323">
        <v>6.63</v>
      </c>
      <c r="K1598" s="323">
        <v>0.76</v>
      </c>
    </row>
    <row r="1599" spans="1:11" hidden="1" x14ac:dyDescent="0.2">
      <c r="A1599" s="320" t="s">
        <v>1458</v>
      </c>
      <c r="B1599" s="320" t="s">
        <v>2</v>
      </c>
      <c r="C1599" s="320" t="s">
        <v>1446</v>
      </c>
      <c r="D1599" s="320" t="s">
        <v>1464</v>
      </c>
      <c r="E1599" s="325">
        <v>40315</v>
      </c>
      <c r="F1599" s="326">
        <v>40299</v>
      </c>
      <c r="G1599" s="320">
        <v>1</v>
      </c>
      <c r="H1599" s="320">
        <v>884500</v>
      </c>
      <c r="I1599" s="323">
        <v>6.85</v>
      </c>
      <c r="J1599" s="323">
        <v>6.61</v>
      </c>
      <c r="K1599" s="323">
        <v>0.24</v>
      </c>
    </row>
    <row r="1600" spans="1:11" x14ac:dyDescent="0.2">
      <c r="A1600" s="320" t="s">
        <v>1467</v>
      </c>
      <c r="B1600" s="320" t="s">
        <v>2</v>
      </c>
      <c r="C1600" s="320" t="s">
        <v>1446</v>
      </c>
      <c r="D1600" s="320" t="s">
        <v>1468</v>
      </c>
      <c r="E1600" s="325">
        <v>40311</v>
      </c>
      <c r="F1600" s="326">
        <v>40299</v>
      </c>
      <c r="G1600" s="320">
        <v>1</v>
      </c>
      <c r="H1600" s="320">
        <v>883844</v>
      </c>
      <c r="I1600" s="323">
        <v>15.08</v>
      </c>
      <c r="J1600" s="323">
        <v>12.36</v>
      </c>
      <c r="K1600" s="323">
        <v>2.72</v>
      </c>
    </row>
    <row r="1601" spans="1:11" x14ac:dyDescent="0.2">
      <c r="A1601" s="320" t="s">
        <v>1456</v>
      </c>
      <c r="B1601" s="320" t="s">
        <v>2</v>
      </c>
      <c r="C1601" s="320" t="s">
        <v>1446</v>
      </c>
      <c r="D1601" s="320" t="s">
        <v>1468</v>
      </c>
      <c r="E1601" s="325">
        <v>40311</v>
      </c>
      <c r="F1601" s="326">
        <v>40299</v>
      </c>
      <c r="G1601" s="320">
        <v>1</v>
      </c>
      <c r="H1601" s="320">
        <v>883643</v>
      </c>
      <c r="I1601" s="323">
        <v>15.76</v>
      </c>
      <c r="J1601" s="323">
        <v>10.87</v>
      </c>
      <c r="K1601" s="323">
        <v>4.8899999999999997</v>
      </c>
    </row>
    <row r="1602" spans="1:11" x14ac:dyDescent="0.2">
      <c r="A1602" s="320" t="s">
        <v>1456</v>
      </c>
      <c r="B1602" s="320" t="s">
        <v>2</v>
      </c>
      <c r="C1602" s="320" t="s">
        <v>1446</v>
      </c>
      <c r="D1602" s="320" t="s">
        <v>1468</v>
      </c>
      <c r="E1602" s="325">
        <v>40311</v>
      </c>
      <c r="F1602" s="326">
        <v>40299</v>
      </c>
      <c r="G1602" s="320">
        <v>1</v>
      </c>
      <c r="H1602" s="320">
        <v>883848</v>
      </c>
      <c r="I1602" s="323">
        <v>13.34</v>
      </c>
      <c r="J1602" s="323">
        <v>10.84</v>
      </c>
      <c r="K1602" s="323">
        <v>2.5</v>
      </c>
    </row>
    <row r="1603" spans="1:11" hidden="1" x14ac:dyDescent="0.2">
      <c r="A1603" s="320" t="s">
        <v>1458</v>
      </c>
      <c r="B1603" s="320" t="s">
        <v>2</v>
      </c>
      <c r="C1603" s="320" t="s">
        <v>1446</v>
      </c>
      <c r="D1603" s="320" t="s">
        <v>1464</v>
      </c>
      <c r="E1603" s="325">
        <v>40316</v>
      </c>
      <c r="F1603" s="326">
        <v>40299</v>
      </c>
      <c r="G1603" s="320">
        <v>1</v>
      </c>
      <c r="H1603" s="320">
        <v>884535</v>
      </c>
      <c r="I1603" s="323">
        <v>6.5</v>
      </c>
      <c r="J1603" s="323">
        <v>6.31</v>
      </c>
      <c r="K1603" s="323">
        <v>0.19</v>
      </c>
    </row>
    <row r="1604" spans="1:11" hidden="1" x14ac:dyDescent="0.2">
      <c r="A1604" s="320" t="s">
        <v>1458</v>
      </c>
      <c r="B1604" s="320" t="s">
        <v>2</v>
      </c>
      <c r="C1604" s="320" t="s">
        <v>1446</v>
      </c>
      <c r="D1604" s="320" t="s">
        <v>1464</v>
      </c>
      <c r="E1604" s="325">
        <v>40316</v>
      </c>
      <c r="F1604" s="326">
        <v>40299</v>
      </c>
      <c r="G1604" s="320">
        <v>1</v>
      </c>
      <c r="H1604" s="320">
        <v>884537</v>
      </c>
      <c r="I1604" s="323">
        <v>6.6</v>
      </c>
      <c r="J1604" s="323">
        <v>6.39</v>
      </c>
      <c r="K1604" s="323">
        <v>0.21</v>
      </c>
    </row>
    <row r="1605" spans="1:11" hidden="1" x14ac:dyDescent="0.2">
      <c r="A1605" s="320" t="s">
        <v>1458</v>
      </c>
      <c r="B1605" s="320" t="s">
        <v>2</v>
      </c>
      <c r="C1605" s="320" t="s">
        <v>1446</v>
      </c>
      <c r="D1605" s="320" t="s">
        <v>1464</v>
      </c>
      <c r="E1605" s="325">
        <v>40316</v>
      </c>
      <c r="F1605" s="326">
        <v>40299</v>
      </c>
      <c r="G1605" s="320">
        <v>1</v>
      </c>
      <c r="H1605" s="320">
        <v>884562</v>
      </c>
      <c r="I1605" s="323">
        <v>6.85</v>
      </c>
      <c r="J1605" s="323">
        <v>6.61</v>
      </c>
      <c r="K1605" s="323">
        <v>0.24</v>
      </c>
    </row>
    <row r="1606" spans="1:11" x14ac:dyDescent="0.2">
      <c r="A1606" s="320" t="s">
        <v>1469</v>
      </c>
      <c r="B1606" s="320" t="s">
        <v>2</v>
      </c>
      <c r="C1606" s="320" t="s">
        <v>1446</v>
      </c>
      <c r="D1606" s="320" t="s">
        <v>1468</v>
      </c>
      <c r="E1606" s="325">
        <v>40312</v>
      </c>
      <c r="F1606" s="326">
        <v>40299</v>
      </c>
      <c r="G1606" s="320">
        <v>1</v>
      </c>
      <c r="H1606" s="320">
        <v>883904</v>
      </c>
      <c r="I1606" s="323">
        <v>5.77</v>
      </c>
      <c r="J1606" s="323">
        <v>5.64</v>
      </c>
      <c r="K1606" s="323">
        <v>0.13</v>
      </c>
    </row>
    <row r="1607" spans="1:11" x14ac:dyDescent="0.2">
      <c r="A1607" s="320" t="s">
        <v>1469</v>
      </c>
      <c r="B1607" s="320" t="s">
        <v>2</v>
      </c>
      <c r="C1607" s="320" t="s">
        <v>1446</v>
      </c>
      <c r="D1607" s="320" t="s">
        <v>1468</v>
      </c>
      <c r="E1607" s="325">
        <v>40312</v>
      </c>
      <c r="F1607" s="326">
        <v>40299</v>
      </c>
      <c r="G1607" s="320">
        <v>1</v>
      </c>
      <c r="H1607" s="320">
        <v>884004</v>
      </c>
      <c r="I1607" s="323">
        <v>5.69</v>
      </c>
      <c r="J1607" s="323">
        <v>5.62</v>
      </c>
      <c r="K1607" s="323">
        <v>7.0000000000000007E-2</v>
      </c>
    </row>
    <row r="1608" spans="1:11" hidden="1" x14ac:dyDescent="0.2">
      <c r="A1608" s="320" t="s">
        <v>1458</v>
      </c>
      <c r="B1608" s="320" t="s">
        <v>2</v>
      </c>
      <c r="C1608" s="320" t="s">
        <v>1446</v>
      </c>
      <c r="D1608" s="320" t="s">
        <v>1464</v>
      </c>
      <c r="E1608" s="325">
        <v>40317</v>
      </c>
      <c r="F1608" s="326">
        <v>40299</v>
      </c>
      <c r="G1608" s="320">
        <v>1</v>
      </c>
      <c r="H1608" s="320">
        <v>884781</v>
      </c>
      <c r="I1608" s="323">
        <v>7.06</v>
      </c>
      <c r="J1608" s="323">
        <v>6.56</v>
      </c>
      <c r="K1608" s="323">
        <v>0.5</v>
      </c>
    </row>
    <row r="1609" spans="1:11" hidden="1" x14ac:dyDescent="0.2">
      <c r="A1609" s="320" t="s">
        <v>1458</v>
      </c>
      <c r="B1609" s="320" t="s">
        <v>2</v>
      </c>
      <c r="C1609" s="320" t="s">
        <v>1446</v>
      </c>
      <c r="D1609" s="320" t="s">
        <v>1464</v>
      </c>
      <c r="E1609" s="325">
        <v>40317</v>
      </c>
      <c r="F1609" s="326">
        <v>40299</v>
      </c>
      <c r="G1609" s="320">
        <v>1</v>
      </c>
      <c r="H1609" s="320">
        <v>884924</v>
      </c>
      <c r="I1609" s="323">
        <v>6.96</v>
      </c>
      <c r="J1609" s="323">
        <v>6.55</v>
      </c>
      <c r="K1609" s="323">
        <v>0.41</v>
      </c>
    </row>
    <row r="1610" spans="1:11" x14ac:dyDescent="0.2">
      <c r="A1610" s="320" t="s">
        <v>1467</v>
      </c>
      <c r="B1610" s="320" t="s">
        <v>2</v>
      </c>
      <c r="C1610" s="320" t="s">
        <v>1446</v>
      </c>
      <c r="D1610" s="320" t="s">
        <v>1468</v>
      </c>
      <c r="E1610" s="325">
        <v>40312</v>
      </c>
      <c r="F1610" s="326">
        <v>40299</v>
      </c>
      <c r="G1610" s="320">
        <v>1</v>
      </c>
      <c r="H1610" s="320">
        <v>884037</v>
      </c>
      <c r="I1610" s="323">
        <v>15.92</v>
      </c>
      <c r="J1610" s="323">
        <v>12.32</v>
      </c>
      <c r="K1610" s="323">
        <v>3.6</v>
      </c>
    </row>
    <row r="1611" spans="1:11" x14ac:dyDescent="0.2">
      <c r="A1611" s="320" t="s">
        <v>1467</v>
      </c>
      <c r="B1611" s="320" t="s">
        <v>2</v>
      </c>
      <c r="C1611" s="320" t="s">
        <v>1446</v>
      </c>
      <c r="D1611" s="320" t="s">
        <v>1468</v>
      </c>
      <c r="E1611" s="325">
        <v>40315</v>
      </c>
      <c r="F1611" s="326">
        <v>40299</v>
      </c>
      <c r="G1611" s="320">
        <v>1</v>
      </c>
      <c r="H1611" s="320">
        <v>884367</v>
      </c>
      <c r="I1611" s="323">
        <v>19.03</v>
      </c>
      <c r="J1611" s="323">
        <v>12.46</v>
      </c>
      <c r="K1611" s="323">
        <v>6.57</v>
      </c>
    </row>
    <row r="1612" spans="1:11" x14ac:dyDescent="0.2">
      <c r="A1612" s="320" t="s">
        <v>1467</v>
      </c>
      <c r="B1612" s="320" t="s">
        <v>2</v>
      </c>
      <c r="C1612" s="320" t="s">
        <v>1446</v>
      </c>
      <c r="D1612" s="320" t="s">
        <v>1468</v>
      </c>
      <c r="E1612" s="325">
        <v>40315</v>
      </c>
      <c r="F1612" s="326">
        <v>40299</v>
      </c>
      <c r="G1612" s="320">
        <v>1</v>
      </c>
      <c r="H1612" s="320">
        <v>884472</v>
      </c>
      <c r="I1612" s="323">
        <v>17.059999999999999</v>
      </c>
      <c r="J1612" s="323">
        <v>12.42</v>
      </c>
      <c r="K1612" s="323">
        <v>4.6399999999999997</v>
      </c>
    </row>
    <row r="1613" spans="1:11" x14ac:dyDescent="0.2">
      <c r="A1613" s="320" t="s">
        <v>1467</v>
      </c>
      <c r="B1613" s="320" t="s">
        <v>2</v>
      </c>
      <c r="C1613" s="320" t="s">
        <v>1446</v>
      </c>
      <c r="D1613" s="320" t="s">
        <v>1468</v>
      </c>
      <c r="E1613" s="325">
        <v>40316</v>
      </c>
      <c r="F1613" s="326">
        <v>40299</v>
      </c>
      <c r="G1613" s="320">
        <v>1</v>
      </c>
      <c r="H1613" s="320">
        <v>884554</v>
      </c>
      <c r="I1613" s="323">
        <v>15.61</v>
      </c>
      <c r="J1613" s="323">
        <v>11.78</v>
      </c>
      <c r="K1613" s="323">
        <v>3.83</v>
      </c>
    </row>
    <row r="1614" spans="1:11" hidden="1" x14ac:dyDescent="0.2">
      <c r="A1614" s="320" t="s">
        <v>1458</v>
      </c>
      <c r="B1614" s="320" t="s">
        <v>2</v>
      </c>
      <c r="C1614" s="320" t="s">
        <v>1446</v>
      </c>
      <c r="D1614" s="320" t="s">
        <v>1464</v>
      </c>
      <c r="E1614" s="325">
        <v>40318</v>
      </c>
      <c r="F1614" s="326">
        <v>40299</v>
      </c>
      <c r="G1614" s="320">
        <v>1</v>
      </c>
      <c r="H1614" s="320">
        <v>885093</v>
      </c>
      <c r="I1614" s="323">
        <v>7.65</v>
      </c>
      <c r="J1614" s="323">
        <v>6.62</v>
      </c>
      <c r="K1614" s="323">
        <v>1.03</v>
      </c>
    </row>
    <row r="1615" spans="1:11" hidden="1" x14ac:dyDescent="0.2">
      <c r="A1615" s="320" t="s">
        <v>1458</v>
      </c>
      <c r="B1615" s="320" t="s">
        <v>2</v>
      </c>
      <c r="C1615" s="320" t="s">
        <v>1446</v>
      </c>
      <c r="D1615" s="320" t="s">
        <v>1464</v>
      </c>
      <c r="E1615" s="325">
        <v>40318</v>
      </c>
      <c r="F1615" s="326">
        <v>40299</v>
      </c>
      <c r="G1615" s="320">
        <v>1</v>
      </c>
      <c r="H1615" s="320">
        <v>885211</v>
      </c>
      <c r="I1615" s="323">
        <v>7.23</v>
      </c>
      <c r="J1615" s="323">
        <v>6.6</v>
      </c>
      <c r="K1615" s="323">
        <v>0.63</v>
      </c>
    </row>
    <row r="1616" spans="1:11" x14ac:dyDescent="0.2">
      <c r="A1616" s="320" t="s">
        <v>1467</v>
      </c>
      <c r="B1616" s="320" t="s">
        <v>2</v>
      </c>
      <c r="C1616" s="320" t="s">
        <v>1446</v>
      </c>
      <c r="D1616" s="320" t="s">
        <v>1468</v>
      </c>
      <c r="E1616" s="325">
        <v>40316</v>
      </c>
      <c r="F1616" s="326">
        <v>40299</v>
      </c>
      <c r="G1616" s="320">
        <v>1</v>
      </c>
      <c r="H1616" s="320">
        <v>884558</v>
      </c>
      <c r="I1616" s="323">
        <v>15.92</v>
      </c>
      <c r="J1616" s="323">
        <v>12.32</v>
      </c>
      <c r="K1616" s="323">
        <v>3.6</v>
      </c>
    </row>
    <row r="1617" spans="1:11" hidden="1" x14ac:dyDescent="0.2">
      <c r="A1617" s="320" t="s">
        <v>1458</v>
      </c>
      <c r="B1617" s="320" t="s">
        <v>2</v>
      </c>
      <c r="C1617" s="320" t="s">
        <v>1446</v>
      </c>
      <c r="D1617" s="320" t="s">
        <v>1464</v>
      </c>
      <c r="E1617" s="325">
        <v>40319</v>
      </c>
      <c r="F1617" s="326">
        <v>40299</v>
      </c>
      <c r="G1617" s="320">
        <v>1</v>
      </c>
      <c r="H1617" s="320">
        <v>885289</v>
      </c>
      <c r="I1617" s="323">
        <v>7.1</v>
      </c>
      <c r="J1617" s="323">
        <v>6.6</v>
      </c>
      <c r="K1617" s="323">
        <v>0.5</v>
      </c>
    </row>
    <row r="1618" spans="1:11" hidden="1" x14ac:dyDescent="0.2">
      <c r="A1618" s="320" t="s">
        <v>1458</v>
      </c>
      <c r="B1618" s="320" t="s">
        <v>2</v>
      </c>
      <c r="C1618" s="320" t="s">
        <v>1446</v>
      </c>
      <c r="D1618" s="320" t="s">
        <v>1464</v>
      </c>
      <c r="E1618" s="325">
        <v>40319</v>
      </c>
      <c r="F1618" s="326">
        <v>40299</v>
      </c>
      <c r="G1618" s="320">
        <v>1</v>
      </c>
      <c r="H1618" s="320">
        <v>885365</v>
      </c>
      <c r="I1618" s="323">
        <v>7.02</v>
      </c>
      <c r="J1618" s="323">
        <v>6.7</v>
      </c>
      <c r="K1618" s="323">
        <v>0.32</v>
      </c>
    </row>
    <row r="1619" spans="1:11" hidden="1" x14ac:dyDescent="0.2">
      <c r="A1619" s="320" t="s">
        <v>1469</v>
      </c>
      <c r="B1619" s="320" t="s">
        <v>2</v>
      </c>
      <c r="C1619" s="320" t="s">
        <v>1446</v>
      </c>
      <c r="D1619" s="320" t="s">
        <v>1464</v>
      </c>
      <c r="E1619" s="325">
        <v>40319</v>
      </c>
      <c r="F1619" s="326">
        <v>40299</v>
      </c>
      <c r="G1619" s="320">
        <v>1</v>
      </c>
      <c r="H1619" s="320">
        <v>885302</v>
      </c>
      <c r="I1619" s="323">
        <v>6.35</v>
      </c>
      <c r="J1619" s="323">
        <v>5.62</v>
      </c>
      <c r="K1619" s="323">
        <v>0.73</v>
      </c>
    </row>
    <row r="1620" spans="1:11" x14ac:dyDescent="0.2">
      <c r="A1620" s="320" t="s">
        <v>1456</v>
      </c>
      <c r="B1620" s="320" t="s">
        <v>2</v>
      </c>
      <c r="C1620" s="320" t="s">
        <v>1446</v>
      </c>
      <c r="D1620" s="320" t="s">
        <v>1468</v>
      </c>
      <c r="E1620" s="325">
        <v>40316</v>
      </c>
      <c r="F1620" s="326">
        <v>40299</v>
      </c>
      <c r="G1620" s="320">
        <v>1</v>
      </c>
      <c r="H1620" s="320">
        <v>884547</v>
      </c>
      <c r="I1620" s="323">
        <v>13.91</v>
      </c>
      <c r="J1620" s="323">
        <v>10.98</v>
      </c>
      <c r="K1620" s="323">
        <v>2.93</v>
      </c>
    </row>
    <row r="1621" spans="1:11" x14ac:dyDescent="0.2">
      <c r="A1621" s="320" t="s">
        <v>1467</v>
      </c>
      <c r="B1621" s="320" t="s">
        <v>2</v>
      </c>
      <c r="C1621" s="320" t="s">
        <v>1446</v>
      </c>
      <c r="D1621" s="320" t="s">
        <v>1468</v>
      </c>
      <c r="E1621" s="325">
        <v>40317</v>
      </c>
      <c r="F1621" s="326">
        <v>40299</v>
      </c>
      <c r="G1621" s="320">
        <v>1</v>
      </c>
      <c r="H1621" s="320">
        <v>884800</v>
      </c>
      <c r="I1621" s="323">
        <v>19.09</v>
      </c>
      <c r="J1621" s="323">
        <v>12.47</v>
      </c>
      <c r="K1621" s="323">
        <v>6.62</v>
      </c>
    </row>
    <row r="1622" spans="1:11" x14ac:dyDescent="0.2">
      <c r="A1622" s="320" t="s">
        <v>1467</v>
      </c>
      <c r="B1622" s="320" t="s">
        <v>2</v>
      </c>
      <c r="C1622" s="320" t="s">
        <v>1446</v>
      </c>
      <c r="D1622" s="320" t="s">
        <v>1468</v>
      </c>
      <c r="E1622" s="325">
        <v>40317</v>
      </c>
      <c r="F1622" s="326">
        <v>40299</v>
      </c>
      <c r="G1622" s="320">
        <v>1</v>
      </c>
      <c r="H1622" s="320">
        <v>884930</v>
      </c>
      <c r="I1622" s="323">
        <v>17.690000000000001</v>
      </c>
      <c r="J1622" s="323">
        <v>12.42</v>
      </c>
      <c r="K1622" s="323">
        <v>5.27</v>
      </c>
    </row>
    <row r="1623" spans="1:11" x14ac:dyDescent="0.2">
      <c r="A1623" s="320" t="s">
        <v>1459</v>
      </c>
      <c r="B1623" s="320" t="s">
        <v>2</v>
      </c>
      <c r="C1623" s="320" t="s">
        <v>1446</v>
      </c>
      <c r="D1623" s="320" t="s">
        <v>1468</v>
      </c>
      <c r="E1623" s="325">
        <v>40318</v>
      </c>
      <c r="F1623" s="326">
        <v>40299</v>
      </c>
      <c r="G1623" s="320">
        <v>1</v>
      </c>
      <c r="H1623" s="320">
        <v>885039</v>
      </c>
      <c r="I1623" s="323">
        <v>17.07</v>
      </c>
      <c r="J1623" s="323">
        <v>12.16</v>
      </c>
      <c r="K1623" s="323">
        <v>4.91</v>
      </c>
    </row>
    <row r="1624" spans="1:11" x14ac:dyDescent="0.2">
      <c r="A1624" s="320" t="s">
        <v>1459</v>
      </c>
      <c r="B1624" s="320" t="s">
        <v>2</v>
      </c>
      <c r="C1624" s="320" t="s">
        <v>1446</v>
      </c>
      <c r="D1624" s="320" t="s">
        <v>1468</v>
      </c>
      <c r="E1624" s="325">
        <v>40318</v>
      </c>
      <c r="F1624" s="326">
        <v>40299</v>
      </c>
      <c r="G1624" s="320">
        <v>1</v>
      </c>
      <c r="H1624" s="320">
        <v>885240</v>
      </c>
      <c r="I1624" s="323">
        <v>15.1</v>
      </c>
      <c r="J1624" s="323">
        <v>12.15</v>
      </c>
      <c r="K1624" s="323">
        <v>2.95</v>
      </c>
    </row>
    <row r="1625" spans="1:11" hidden="1" x14ac:dyDescent="0.2">
      <c r="A1625" s="320" t="s">
        <v>1458</v>
      </c>
      <c r="B1625" s="320" t="s">
        <v>2</v>
      </c>
      <c r="C1625" s="320" t="s">
        <v>1446</v>
      </c>
      <c r="D1625" s="320" t="s">
        <v>1464</v>
      </c>
      <c r="E1625" s="325">
        <v>40322</v>
      </c>
      <c r="F1625" s="326">
        <v>40299</v>
      </c>
      <c r="G1625" s="320">
        <v>1</v>
      </c>
      <c r="H1625" s="320">
        <v>885714</v>
      </c>
      <c r="I1625" s="323">
        <v>7.28</v>
      </c>
      <c r="J1625" s="323">
        <v>6.63</v>
      </c>
      <c r="K1625" s="323">
        <v>0.65</v>
      </c>
    </row>
    <row r="1626" spans="1:11" hidden="1" x14ac:dyDescent="0.2">
      <c r="A1626" s="320" t="s">
        <v>1458</v>
      </c>
      <c r="B1626" s="320" t="s">
        <v>2</v>
      </c>
      <c r="C1626" s="320" t="s">
        <v>1446</v>
      </c>
      <c r="D1626" s="320" t="s">
        <v>1464</v>
      </c>
      <c r="E1626" s="325">
        <v>40322</v>
      </c>
      <c r="F1626" s="326">
        <v>40299</v>
      </c>
      <c r="G1626" s="320">
        <v>1</v>
      </c>
      <c r="H1626" s="320">
        <v>885854</v>
      </c>
      <c r="I1626" s="323">
        <v>7.26</v>
      </c>
      <c r="J1626" s="323">
        <v>6.61</v>
      </c>
      <c r="K1626" s="323">
        <v>0.65</v>
      </c>
    </row>
    <row r="1627" spans="1:11" hidden="1" x14ac:dyDescent="0.2">
      <c r="A1627" s="320" t="s">
        <v>1458</v>
      </c>
      <c r="B1627" s="320" t="s">
        <v>2</v>
      </c>
      <c r="C1627" s="320" t="s">
        <v>1446</v>
      </c>
      <c r="D1627" s="320" t="s">
        <v>1464</v>
      </c>
      <c r="E1627" s="325">
        <v>40322</v>
      </c>
      <c r="F1627" s="326">
        <v>40299</v>
      </c>
      <c r="G1627" s="320">
        <v>1</v>
      </c>
      <c r="H1627" s="320">
        <v>885896</v>
      </c>
      <c r="I1627" s="323">
        <v>6.82</v>
      </c>
      <c r="J1627" s="323">
        <v>6.6</v>
      </c>
      <c r="K1627" s="323">
        <v>0.22</v>
      </c>
    </row>
    <row r="1628" spans="1:11" x14ac:dyDescent="0.2">
      <c r="A1628" s="320" t="s">
        <v>1467</v>
      </c>
      <c r="B1628" s="320" t="s">
        <v>2</v>
      </c>
      <c r="C1628" s="320" t="s">
        <v>1446</v>
      </c>
      <c r="D1628" s="320" t="s">
        <v>1468</v>
      </c>
      <c r="E1628" s="325">
        <v>40318</v>
      </c>
      <c r="F1628" s="326">
        <v>40299</v>
      </c>
      <c r="G1628" s="320">
        <v>1</v>
      </c>
      <c r="H1628" s="320">
        <v>885040</v>
      </c>
      <c r="I1628" s="323">
        <v>18.149999999999999</v>
      </c>
      <c r="J1628" s="323">
        <v>12.45</v>
      </c>
      <c r="K1628" s="323">
        <v>5.7</v>
      </c>
    </row>
    <row r="1629" spans="1:11" x14ac:dyDescent="0.2">
      <c r="A1629" s="320" t="s">
        <v>1467</v>
      </c>
      <c r="B1629" s="320" t="s">
        <v>2</v>
      </c>
      <c r="C1629" s="320" t="s">
        <v>1446</v>
      </c>
      <c r="D1629" s="320" t="s">
        <v>1468</v>
      </c>
      <c r="E1629" s="325">
        <v>40318</v>
      </c>
      <c r="F1629" s="326">
        <v>40299</v>
      </c>
      <c r="G1629" s="320">
        <v>1</v>
      </c>
      <c r="H1629" s="320">
        <v>885223</v>
      </c>
      <c r="I1629" s="323">
        <v>15.57</v>
      </c>
      <c r="J1629" s="323">
        <v>12.42</v>
      </c>
      <c r="K1629" s="323">
        <v>3.15</v>
      </c>
    </row>
    <row r="1630" spans="1:11" x14ac:dyDescent="0.2">
      <c r="A1630" s="320" t="s">
        <v>1459</v>
      </c>
      <c r="B1630" s="320" t="s">
        <v>2</v>
      </c>
      <c r="C1630" s="320" t="s">
        <v>1446</v>
      </c>
      <c r="D1630" s="320" t="s">
        <v>1468</v>
      </c>
      <c r="E1630" s="325">
        <v>40319</v>
      </c>
      <c r="F1630" s="326">
        <v>40299</v>
      </c>
      <c r="G1630" s="320">
        <v>1</v>
      </c>
      <c r="H1630" s="320">
        <v>885388</v>
      </c>
      <c r="I1630" s="323">
        <v>15.61</v>
      </c>
      <c r="J1630" s="323">
        <v>12.13</v>
      </c>
      <c r="K1630" s="323">
        <v>3.48</v>
      </c>
    </row>
    <row r="1631" spans="1:11" x14ac:dyDescent="0.2">
      <c r="A1631" s="320" t="s">
        <v>1469</v>
      </c>
      <c r="B1631" s="320" t="s">
        <v>2</v>
      </c>
      <c r="C1631" s="320" t="s">
        <v>1446</v>
      </c>
      <c r="D1631" s="320" t="s">
        <v>1468</v>
      </c>
      <c r="E1631" s="325">
        <v>40322</v>
      </c>
      <c r="F1631" s="326">
        <v>40299</v>
      </c>
      <c r="G1631" s="320">
        <v>1</v>
      </c>
      <c r="H1631" s="320">
        <v>885692</v>
      </c>
      <c r="I1631" s="323">
        <v>6.35</v>
      </c>
      <c r="J1631" s="323">
        <v>5.72</v>
      </c>
      <c r="K1631" s="323">
        <v>0.63</v>
      </c>
    </row>
    <row r="1632" spans="1:11" x14ac:dyDescent="0.2">
      <c r="A1632" s="320" t="s">
        <v>1469</v>
      </c>
      <c r="B1632" s="320" t="s">
        <v>2</v>
      </c>
      <c r="C1632" s="320" t="s">
        <v>1446</v>
      </c>
      <c r="D1632" s="320" t="s">
        <v>1468</v>
      </c>
      <c r="E1632" s="325">
        <v>40322</v>
      </c>
      <c r="F1632" s="326">
        <v>40299</v>
      </c>
      <c r="G1632" s="320">
        <v>1</v>
      </c>
      <c r="H1632" s="320">
        <v>885838</v>
      </c>
      <c r="I1632" s="323">
        <v>6.03</v>
      </c>
      <c r="J1632" s="323">
        <v>5.71</v>
      </c>
      <c r="K1632" s="323">
        <v>0.32</v>
      </c>
    </row>
    <row r="1633" spans="1:11" x14ac:dyDescent="0.2">
      <c r="A1633" s="320" t="s">
        <v>1469</v>
      </c>
      <c r="B1633" s="320" t="s">
        <v>2</v>
      </c>
      <c r="C1633" s="320" t="s">
        <v>1446</v>
      </c>
      <c r="D1633" s="320" t="s">
        <v>1468</v>
      </c>
      <c r="E1633" s="325">
        <v>40322</v>
      </c>
      <c r="F1633" s="326">
        <v>40299</v>
      </c>
      <c r="G1633" s="320">
        <v>1</v>
      </c>
      <c r="H1633" s="320">
        <v>885879</v>
      </c>
      <c r="I1633" s="323">
        <v>6.11</v>
      </c>
      <c r="J1633" s="323">
        <v>5.7</v>
      </c>
      <c r="K1633" s="323">
        <v>0.41</v>
      </c>
    </row>
    <row r="1634" spans="1:11" x14ac:dyDescent="0.2">
      <c r="A1634" s="320" t="s">
        <v>1467</v>
      </c>
      <c r="B1634" s="320" t="s">
        <v>2</v>
      </c>
      <c r="C1634" s="320" t="s">
        <v>1446</v>
      </c>
      <c r="D1634" s="320" t="s">
        <v>1468</v>
      </c>
      <c r="E1634" s="325">
        <v>40322</v>
      </c>
      <c r="F1634" s="326">
        <v>40299</v>
      </c>
      <c r="G1634" s="320">
        <v>1</v>
      </c>
      <c r="H1634" s="320">
        <v>885757</v>
      </c>
      <c r="I1634" s="323">
        <v>18.27</v>
      </c>
      <c r="J1634" s="323">
        <v>12.46</v>
      </c>
      <c r="K1634" s="323">
        <v>5.81</v>
      </c>
    </row>
    <row r="1635" spans="1:11" x14ac:dyDescent="0.2">
      <c r="A1635" s="320" t="s">
        <v>1467</v>
      </c>
      <c r="B1635" s="320" t="s">
        <v>2</v>
      </c>
      <c r="C1635" s="320" t="s">
        <v>1446</v>
      </c>
      <c r="D1635" s="320" t="s">
        <v>1468</v>
      </c>
      <c r="E1635" s="325">
        <v>40322</v>
      </c>
      <c r="F1635" s="326">
        <v>40299</v>
      </c>
      <c r="G1635" s="320">
        <v>1</v>
      </c>
      <c r="H1635" s="320">
        <v>885900</v>
      </c>
      <c r="I1635" s="323">
        <v>16.850000000000001</v>
      </c>
      <c r="J1635" s="323">
        <v>12.43</v>
      </c>
      <c r="K1635" s="323">
        <v>4.42</v>
      </c>
    </row>
    <row r="1636" spans="1:11" hidden="1" x14ac:dyDescent="0.2">
      <c r="A1636" s="320" t="s">
        <v>1458</v>
      </c>
      <c r="B1636" s="320" t="s">
        <v>2</v>
      </c>
      <c r="C1636" s="320" t="s">
        <v>1446</v>
      </c>
      <c r="D1636" s="320" t="s">
        <v>1464</v>
      </c>
      <c r="E1636" s="325">
        <v>40323</v>
      </c>
      <c r="F1636" s="326">
        <v>40299</v>
      </c>
      <c r="G1636" s="320">
        <v>1</v>
      </c>
      <c r="H1636" s="320">
        <v>885963</v>
      </c>
      <c r="I1636" s="323">
        <v>7.21</v>
      </c>
      <c r="J1636" s="323">
        <v>6.6</v>
      </c>
      <c r="K1636" s="323">
        <v>0.61</v>
      </c>
    </row>
    <row r="1637" spans="1:11" hidden="1" x14ac:dyDescent="0.2">
      <c r="A1637" s="320" t="s">
        <v>1458</v>
      </c>
      <c r="B1637" s="320" t="s">
        <v>2</v>
      </c>
      <c r="C1637" s="320" t="s">
        <v>1446</v>
      </c>
      <c r="D1637" s="320" t="s">
        <v>1464</v>
      </c>
      <c r="E1637" s="325">
        <v>40323</v>
      </c>
      <c r="F1637" s="326">
        <v>40299</v>
      </c>
      <c r="G1637" s="320">
        <v>1</v>
      </c>
      <c r="H1637" s="320">
        <v>886069</v>
      </c>
      <c r="I1637" s="323">
        <v>7.31</v>
      </c>
      <c r="J1637" s="323">
        <v>6.58</v>
      </c>
      <c r="K1637" s="323">
        <v>0.73</v>
      </c>
    </row>
    <row r="1638" spans="1:11" hidden="1" x14ac:dyDescent="0.2">
      <c r="A1638" s="320" t="s">
        <v>1458</v>
      </c>
      <c r="B1638" s="320" t="s">
        <v>2</v>
      </c>
      <c r="C1638" s="320" t="s">
        <v>1446</v>
      </c>
      <c r="D1638" s="320" t="s">
        <v>1464</v>
      </c>
      <c r="E1638" s="325">
        <v>40323</v>
      </c>
      <c r="F1638" s="326">
        <v>40299</v>
      </c>
      <c r="G1638" s="320">
        <v>1</v>
      </c>
      <c r="H1638" s="320">
        <v>886093</v>
      </c>
      <c r="I1638" s="323">
        <v>6.75</v>
      </c>
      <c r="J1638" s="323">
        <v>6.57</v>
      </c>
      <c r="K1638" s="323">
        <v>0.18</v>
      </c>
    </row>
    <row r="1639" spans="1:11" x14ac:dyDescent="0.2">
      <c r="A1639" s="320" t="s">
        <v>1459</v>
      </c>
      <c r="B1639" s="320" t="s">
        <v>2</v>
      </c>
      <c r="C1639" s="320" t="s">
        <v>1446</v>
      </c>
      <c r="D1639" s="320" t="s">
        <v>1468</v>
      </c>
      <c r="E1639" s="325">
        <v>40323</v>
      </c>
      <c r="F1639" s="326">
        <v>40299</v>
      </c>
      <c r="G1639" s="320">
        <v>1</v>
      </c>
      <c r="H1639" s="320">
        <v>886079</v>
      </c>
      <c r="I1639" s="323">
        <v>13.35</v>
      </c>
      <c r="J1639" s="323">
        <v>12.05</v>
      </c>
      <c r="K1639" s="323">
        <v>1.3</v>
      </c>
    </row>
    <row r="1640" spans="1:11" x14ac:dyDescent="0.2">
      <c r="A1640" s="320" t="s">
        <v>1469</v>
      </c>
      <c r="B1640" s="320" t="s">
        <v>2</v>
      </c>
      <c r="C1640" s="320" t="s">
        <v>1446</v>
      </c>
      <c r="D1640" s="320" t="s">
        <v>1468</v>
      </c>
      <c r="E1640" s="325">
        <v>40323</v>
      </c>
      <c r="F1640" s="326">
        <v>40299</v>
      </c>
      <c r="G1640" s="320">
        <v>1</v>
      </c>
      <c r="H1640" s="320">
        <v>885929</v>
      </c>
      <c r="I1640" s="323">
        <v>6.29</v>
      </c>
      <c r="J1640" s="323">
        <v>5.69</v>
      </c>
      <c r="K1640" s="323">
        <v>0.6</v>
      </c>
    </row>
    <row r="1641" spans="1:11" x14ac:dyDescent="0.2">
      <c r="A1641" s="320" t="s">
        <v>1469</v>
      </c>
      <c r="B1641" s="320" t="s">
        <v>2</v>
      </c>
      <c r="C1641" s="320" t="s">
        <v>1446</v>
      </c>
      <c r="D1641" s="320" t="s">
        <v>1468</v>
      </c>
      <c r="E1641" s="325">
        <v>40323</v>
      </c>
      <c r="F1641" s="326">
        <v>40299</v>
      </c>
      <c r="G1641" s="320">
        <v>1</v>
      </c>
      <c r="H1641" s="320">
        <v>885947</v>
      </c>
      <c r="I1641" s="323">
        <v>6.19</v>
      </c>
      <c r="J1641" s="323">
        <v>5.69</v>
      </c>
      <c r="K1641" s="323">
        <v>0.5</v>
      </c>
    </row>
    <row r="1642" spans="1:11" x14ac:dyDescent="0.2">
      <c r="A1642" s="320" t="s">
        <v>1469</v>
      </c>
      <c r="B1642" s="320" t="s">
        <v>2</v>
      </c>
      <c r="C1642" s="320" t="s">
        <v>1446</v>
      </c>
      <c r="D1642" s="320" t="s">
        <v>1468</v>
      </c>
      <c r="E1642" s="325">
        <v>40323</v>
      </c>
      <c r="F1642" s="326">
        <v>40299</v>
      </c>
      <c r="G1642" s="320">
        <v>1</v>
      </c>
      <c r="H1642" s="320">
        <v>885980</v>
      </c>
      <c r="I1642" s="323">
        <v>6.16</v>
      </c>
      <c r="J1642" s="323">
        <v>5.69</v>
      </c>
      <c r="K1642" s="323">
        <v>0.47</v>
      </c>
    </row>
    <row r="1643" spans="1:11" x14ac:dyDescent="0.2">
      <c r="A1643" s="320" t="s">
        <v>1469</v>
      </c>
      <c r="B1643" s="320" t="s">
        <v>2</v>
      </c>
      <c r="C1643" s="320" t="s">
        <v>1446</v>
      </c>
      <c r="D1643" s="320" t="s">
        <v>1468</v>
      </c>
      <c r="E1643" s="325">
        <v>40323</v>
      </c>
      <c r="F1643" s="326">
        <v>40299</v>
      </c>
      <c r="G1643" s="320">
        <v>1</v>
      </c>
      <c r="H1643" s="320">
        <v>886052</v>
      </c>
      <c r="I1643" s="323">
        <v>6.13</v>
      </c>
      <c r="J1643" s="323">
        <v>5.67</v>
      </c>
      <c r="K1643" s="323">
        <v>0.46</v>
      </c>
    </row>
    <row r="1644" spans="1:11" hidden="1" x14ac:dyDescent="0.2">
      <c r="A1644" s="320" t="s">
        <v>1458</v>
      </c>
      <c r="B1644" s="320" t="s">
        <v>2</v>
      </c>
      <c r="C1644" s="320" t="s">
        <v>1446</v>
      </c>
      <c r="D1644" s="320" t="s">
        <v>1464</v>
      </c>
      <c r="E1644" s="325">
        <v>40324</v>
      </c>
      <c r="F1644" s="326">
        <v>40299</v>
      </c>
      <c r="G1644" s="320">
        <v>1</v>
      </c>
      <c r="H1644" s="320">
        <v>886175</v>
      </c>
      <c r="I1644" s="323">
        <v>7.09</v>
      </c>
      <c r="J1644" s="323">
        <v>6.55</v>
      </c>
      <c r="K1644" s="323">
        <v>0.54</v>
      </c>
    </row>
    <row r="1645" spans="1:11" hidden="1" x14ac:dyDescent="0.2">
      <c r="A1645" s="320" t="s">
        <v>1458</v>
      </c>
      <c r="B1645" s="320" t="s">
        <v>2</v>
      </c>
      <c r="C1645" s="320" t="s">
        <v>1446</v>
      </c>
      <c r="D1645" s="320" t="s">
        <v>1464</v>
      </c>
      <c r="E1645" s="325">
        <v>40324</v>
      </c>
      <c r="F1645" s="326">
        <v>40299</v>
      </c>
      <c r="G1645" s="320">
        <v>1</v>
      </c>
      <c r="H1645" s="320">
        <v>886289</v>
      </c>
      <c r="I1645" s="323">
        <v>6.83</v>
      </c>
      <c r="J1645" s="323">
        <v>6.52</v>
      </c>
      <c r="K1645" s="323">
        <v>0.31</v>
      </c>
    </row>
    <row r="1646" spans="1:11" x14ac:dyDescent="0.2">
      <c r="A1646" s="320" t="s">
        <v>1469</v>
      </c>
      <c r="B1646" s="320" t="s">
        <v>2</v>
      </c>
      <c r="C1646" s="320" t="s">
        <v>1446</v>
      </c>
      <c r="D1646" s="320" t="s">
        <v>1468</v>
      </c>
      <c r="E1646" s="325">
        <v>40323</v>
      </c>
      <c r="F1646" s="326">
        <v>40299</v>
      </c>
      <c r="G1646" s="320">
        <v>1</v>
      </c>
      <c r="H1646" s="320">
        <v>886098</v>
      </c>
      <c r="I1646" s="323">
        <v>5.95</v>
      </c>
      <c r="J1646" s="323">
        <v>5.66</v>
      </c>
      <c r="K1646" s="323">
        <v>0.28999999999999998</v>
      </c>
    </row>
    <row r="1647" spans="1:11" x14ac:dyDescent="0.2">
      <c r="A1647" s="320" t="s">
        <v>1467</v>
      </c>
      <c r="B1647" s="320" t="s">
        <v>2</v>
      </c>
      <c r="C1647" s="320" t="s">
        <v>1446</v>
      </c>
      <c r="D1647" s="320" t="s">
        <v>1468</v>
      </c>
      <c r="E1647" s="325">
        <v>40323</v>
      </c>
      <c r="F1647" s="326">
        <v>40299</v>
      </c>
      <c r="G1647" s="320">
        <v>1</v>
      </c>
      <c r="H1647" s="320">
        <v>885972</v>
      </c>
      <c r="I1647" s="323">
        <v>18.09</v>
      </c>
      <c r="J1647" s="323">
        <v>12.42</v>
      </c>
      <c r="K1647" s="323">
        <v>5.67</v>
      </c>
    </row>
    <row r="1648" spans="1:11" x14ac:dyDescent="0.2">
      <c r="A1648" s="320" t="s">
        <v>1467</v>
      </c>
      <c r="B1648" s="320" t="s">
        <v>2</v>
      </c>
      <c r="C1648" s="320" t="s">
        <v>1446</v>
      </c>
      <c r="D1648" s="320" t="s">
        <v>1468</v>
      </c>
      <c r="E1648" s="325">
        <v>40323</v>
      </c>
      <c r="F1648" s="326">
        <v>40299</v>
      </c>
      <c r="G1648" s="320">
        <v>1</v>
      </c>
      <c r="H1648" s="320">
        <v>886078</v>
      </c>
      <c r="I1648" s="323">
        <v>15.97</v>
      </c>
      <c r="J1648" s="323">
        <v>12.36</v>
      </c>
      <c r="K1648" s="323">
        <v>3.61</v>
      </c>
    </row>
    <row r="1649" spans="1:11" x14ac:dyDescent="0.2">
      <c r="A1649" s="320" t="s">
        <v>1469</v>
      </c>
      <c r="B1649" s="320" t="s">
        <v>2</v>
      </c>
      <c r="C1649" s="320" t="s">
        <v>1446</v>
      </c>
      <c r="D1649" s="320" t="s">
        <v>1468</v>
      </c>
      <c r="E1649" s="325">
        <v>40324</v>
      </c>
      <c r="F1649" s="326">
        <v>40299</v>
      </c>
      <c r="G1649" s="320">
        <v>1</v>
      </c>
      <c r="H1649" s="320">
        <v>886126</v>
      </c>
      <c r="I1649" s="323">
        <v>6.23</v>
      </c>
      <c r="J1649" s="323">
        <v>5.73</v>
      </c>
      <c r="K1649" s="323">
        <v>0.5</v>
      </c>
    </row>
    <row r="1650" spans="1:11" x14ac:dyDescent="0.2">
      <c r="A1650" s="320" t="s">
        <v>1469</v>
      </c>
      <c r="B1650" s="320" t="s">
        <v>2</v>
      </c>
      <c r="C1650" s="320" t="s">
        <v>1446</v>
      </c>
      <c r="D1650" s="320" t="s">
        <v>1468</v>
      </c>
      <c r="E1650" s="325">
        <v>40324</v>
      </c>
      <c r="F1650" s="326">
        <v>40299</v>
      </c>
      <c r="G1650" s="320">
        <v>1</v>
      </c>
      <c r="H1650" s="320">
        <v>886242</v>
      </c>
      <c r="I1650" s="323">
        <v>6.25</v>
      </c>
      <c r="J1650" s="323">
        <v>5.74</v>
      </c>
      <c r="K1650" s="323">
        <v>0.51</v>
      </c>
    </row>
    <row r="1651" spans="1:11" x14ac:dyDescent="0.2">
      <c r="A1651" s="320" t="s">
        <v>1469</v>
      </c>
      <c r="B1651" s="320" t="s">
        <v>2</v>
      </c>
      <c r="C1651" s="320" t="s">
        <v>1446</v>
      </c>
      <c r="D1651" s="320" t="s">
        <v>1468</v>
      </c>
      <c r="E1651" s="325">
        <v>40324</v>
      </c>
      <c r="F1651" s="326">
        <v>40299</v>
      </c>
      <c r="G1651" s="320">
        <v>1</v>
      </c>
      <c r="H1651" s="320">
        <v>886279</v>
      </c>
      <c r="I1651" s="323">
        <v>6.24</v>
      </c>
      <c r="J1651" s="323">
        <v>5.71</v>
      </c>
      <c r="K1651" s="323">
        <v>0.53</v>
      </c>
    </row>
    <row r="1652" spans="1:11" x14ac:dyDescent="0.2">
      <c r="A1652" s="320" t="s">
        <v>1467</v>
      </c>
      <c r="B1652" s="320" t="s">
        <v>2</v>
      </c>
      <c r="C1652" s="320" t="s">
        <v>1446</v>
      </c>
      <c r="D1652" s="320" t="s">
        <v>1468</v>
      </c>
      <c r="E1652" s="325">
        <v>40324</v>
      </c>
      <c r="F1652" s="326">
        <v>40299</v>
      </c>
      <c r="G1652" s="320">
        <v>1</v>
      </c>
      <c r="H1652" s="320">
        <v>886163</v>
      </c>
      <c r="I1652" s="323">
        <v>18.23</v>
      </c>
      <c r="J1652" s="323">
        <v>12.48</v>
      </c>
      <c r="K1652" s="323">
        <v>5.75</v>
      </c>
    </row>
    <row r="1653" spans="1:11" hidden="1" x14ac:dyDescent="0.2">
      <c r="A1653" s="320" t="s">
        <v>1458</v>
      </c>
      <c r="B1653" s="320" t="s">
        <v>2</v>
      </c>
      <c r="C1653" s="320" t="s">
        <v>1446</v>
      </c>
      <c r="D1653" s="320" t="s">
        <v>1464</v>
      </c>
      <c r="E1653" s="325">
        <v>40325</v>
      </c>
      <c r="F1653" s="326">
        <v>40299</v>
      </c>
      <c r="G1653" s="320">
        <v>1</v>
      </c>
      <c r="H1653" s="320">
        <v>886461</v>
      </c>
      <c r="I1653" s="323">
        <v>7.61</v>
      </c>
      <c r="J1653" s="323">
        <v>6.62</v>
      </c>
      <c r="K1653" s="323">
        <v>0.99</v>
      </c>
    </row>
    <row r="1654" spans="1:11" hidden="1" x14ac:dyDescent="0.2">
      <c r="A1654" s="320" t="s">
        <v>1458</v>
      </c>
      <c r="B1654" s="320" t="s">
        <v>2</v>
      </c>
      <c r="C1654" s="320" t="s">
        <v>1446</v>
      </c>
      <c r="D1654" s="320" t="s">
        <v>1464</v>
      </c>
      <c r="E1654" s="325">
        <v>40325</v>
      </c>
      <c r="F1654" s="326">
        <v>40299</v>
      </c>
      <c r="G1654" s="320">
        <v>1</v>
      </c>
      <c r="H1654" s="320">
        <v>886583</v>
      </c>
      <c r="I1654" s="323">
        <v>7.4</v>
      </c>
      <c r="J1654" s="323">
        <v>6.6</v>
      </c>
      <c r="K1654" s="323">
        <v>0.8</v>
      </c>
    </row>
    <row r="1655" spans="1:11" hidden="1" x14ac:dyDescent="0.2">
      <c r="A1655" s="320" t="s">
        <v>1461</v>
      </c>
      <c r="B1655" s="320" t="s">
        <v>2</v>
      </c>
      <c r="C1655" s="320" t="s">
        <v>1446</v>
      </c>
      <c r="D1655" s="320" t="s">
        <v>1464</v>
      </c>
      <c r="E1655" s="325">
        <v>40325</v>
      </c>
      <c r="F1655" s="326">
        <v>40299</v>
      </c>
      <c r="G1655" s="320">
        <v>1</v>
      </c>
      <c r="H1655" s="320">
        <v>886476</v>
      </c>
      <c r="I1655" s="323">
        <v>7.38</v>
      </c>
      <c r="J1655" s="323">
        <v>6.74</v>
      </c>
      <c r="K1655" s="323">
        <v>0.64</v>
      </c>
    </row>
    <row r="1656" spans="1:11" hidden="1" x14ac:dyDescent="0.2">
      <c r="A1656" s="320" t="s">
        <v>1461</v>
      </c>
      <c r="B1656" s="320" t="s">
        <v>2</v>
      </c>
      <c r="C1656" s="320" t="s">
        <v>1446</v>
      </c>
      <c r="D1656" s="320" t="s">
        <v>1464</v>
      </c>
      <c r="E1656" s="325">
        <v>40325</v>
      </c>
      <c r="F1656" s="326">
        <v>40299</v>
      </c>
      <c r="G1656" s="320">
        <v>1</v>
      </c>
      <c r="H1656" s="320">
        <v>886591</v>
      </c>
      <c r="I1656" s="323">
        <v>7.41</v>
      </c>
      <c r="J1656" s="323">
        <v>6.72</v>
      </c>
      <c r="K1656" s="323">
        <v>0.69</v>
      </c>
    </row>
    <row r="1657" spans="1:11" x14ac:dyDescent="0.2">
      <c r="A1657" s="320" t="s">
        <v>1467</v>
      </c>
      <c r="B1657" s="320" t="s">
        <v>2</v>
      </c>
      <c r="C1657" s="320" t="s">
        <v>1446</v>
      </c>
      <c r="D1657" s="320" t="s">
        <v>1468</v>
      </c>
      <c r="E1657" s="325">
        <v>40324</v>
      </c>
      <c r="F1657" s="326">
        <v>40299</v>
      </c>
      <c r="G1657" s="320">
        <v>1</v>
      </c>
      <c r="H1657" s="320">
        <v>886285</v>
      </c>
      <c r="I1657" s="323">
        <v>17.36</v>
      </c>
      <c r="J1657" s="323">
        <v>12.45</v>
      </c>
      <c r="K1657" s="323">
        <v>4.91</v>
      </c>
    </row>
    <row r="1658" spans="1:11" x14ac:dyDescent="0.2">
      <c r="A1658" s="320" t="s">
        <v>1459</v>
      </c>
      <c r="B1658" s="320" t="s">
        <v>2</v>
      </c>
      <c r="C1658" s="320" t="s">
        <v>1446</v>
      </c>
      <c r="D1658" s="320" t="s">
        <v>1468</v>
      </c>
      <c r="E1658" s="325">
        <v>40325</v>
      </c>
      <c r="F1658" s="326">
        <v>40299</v>
      </c>
      <c r="G1658" s="320">
        <v>1</v>
      </c>
      <c r="H1658" s="320">
        <v>886397</v>
      </c>
      <c r="I1658" s="323">
        <v>17.260000000000002</v>
      </c>
      <c r="J1658" s="323">
        <v>12.21</v>
      </c>
      <c r="K1658" s="323">
        <v>5.05</v>
      </c>
    </row>
    <row r="1659" spans="1:11" x14ac:dyDescent="0.2">
      <c r="A1659" s="320" t="s">
        <v>1459</v>
      </c>
      <c r="B1659" s="320" t="s">
        <v>2</v>
      </c>
      <c r="C1659" s="320" t="s">
        <v>1446</v>
      </c>
      <c r="D1659" s="320" t="s">
        <v>1468</v>
      </c>
      <c r="E1659" s="325">
        <v>40325</v>
      </c>
      <c r="F1659" s="326">
        <v>40299</v>
      </c>
      <c r="G1659" s="320">
        <v>1</v>
      </c>
      <c r="H1659" s="320">
        <v>886600</v>
      </c>
      <c r="I1659" s="323">
        <v>15.26</v>
      </c>
      <c r="J1659" s="323">
        <v>12.15</v>
      </c>
      <c r="K1659" s="323">
        <v>3.11</v>
      </c>
    </row>
    <row r="1660" spans="1:11" x14ac:dyDescent="0.2">
      <c r="A1660" s="320" t="s">
        <v>1469</v>
      </c>
      <c r="B1660" s="320" t="s">
        <v>2</v>
      </c>
      <c r="C1660" s="320" t="s">
        <v>1446</v>
      </c>
      <c r="D1660" s="320" t="s">
        <v>1468</v>
      </c>
      <c r="E1660" s="325">
        <v>40325</v>
      </c>
      <c r="F1660" s="326">
        <v>40299</v>
      </c>
      <c r="G1660" s="320">
        <v>1</v>
      </c>
      <c r="H1660" s="320">
        <v>886379</v>
      </c>
      <c r="I1660" s="323">
        <v>6.24</v>
      </c>
      <c r="J1660" s="323">
        <v>5.67</v>
      </c>
      <c r="K1660" s="323">
        <v>0.56999999999999995</v>
      </c>
    </row>
    <row r="1661" spans="1:11" hidden="1" x14ac:dyDescent="0.2">
      <c r="A1661" s="320" t="s">
        <v>1458</v>
      </c>
      <c r="B1661" s="320" t="s">
        <v>2</v>
      </c>
      <c r="C1661" s="320" t="s">
        <v>1446</v>
      </c>
      <c r="D1661" s="320" t="s">
        <v>1464</v>
      </c>
      <c r="E1661" s="325">
        <v>40326</v>
      </c>
      <c r="F1661" s="326">
        <v>40299</v>
      </c>
      <c r="G1661" s="320">
        <v>1</v>
      </c>
      <c r="H1661" s="320">
        <v>886761</v>
      </c>
      <c r="I1661" s="323">
        <v>6.94</v>
      </c>
      <c r="J1661" s="323">
        <v>6.57</v>
      </c>
      <c r="K1661" s="323">
        <v>0.37</v>
      </c>
    </row>
    <row r="1662" spans="1:11" x14ac:dyDescent="0.2">
      <c r="A1662" s="320" t="s">
        <v>1469</v>
      </c>
      <c r="B1662" s="320" t="s">
        <v>2</v>
      </c>
      <c r="C1662" s="320" t="s">
        <v>1446</v>
      </c>
      <c r="D1662" s="320" t="s">
        <v>1468</v>
      </c>
      <c r="E1662" s="325">
        <v>40325</v>
      </c>
      <c r="F1662" s="326">
        <v>40299</v>
      </c>
      <c r="G1662" s="320">
        <v>1</v>
      </c>
      <c r="H1662" s="320">
        <v>886495</v>
      </c>
      <c r="I1662" s="323">
        <v>6.42</v>
      </c>
      <c r="J1662" s="323">
        <v>5.67</v>
      </c>
      <c r="K1662" s="323">
        <v>0.75</v>
      </c>
    </row>
    <row r="1663" spans="1:11" x14ac:dyDescent="0.2">
      <c r="A1663" s="320" t="s">
        <v>1469</v>
      </c>
      <c r="B1663" s="320" t="s">
        <v>2</v>
      </c>
      <c r="C1663" s="320" t="s">
        <v>1446</v>
      </c>
      <c r="D1663" s="320" t="s">
        <v>1468</v>
      </c>
      <c r="E1663" s="325">
        <v>40325</v>
      </c>
      <c r="F1663" s="326">
        <v>40299</v>
      </c>
      <c r="G1663" s="320">
        <v>1</v>
      </c>
      <c r="H1663" s="320">
        <v>886598</v>
      </c>
      <c r="I1663" s="323">
        <v>6.42</v>
      </c>
      <c r="J1663" s="323">
        <v>5.66</v>
      </c>
      <c r="K1663" s="323">
        <v>0.76</v>
      </c>
    </row>
    <row r="1664" spans="1:11" x14ac:dyDescent="0.2">
      <c r="A1664" s="320" t="s">
        <v>1467</v>
      </c>
      <c r="B1664" s="320" t="s">
        <v>2</v>
      </c>
      <c r="C1664" s="320" t="s">
        <v>1446</v>
      </c>
      <c r="D1664" s="320" t="s">
        <v>1468</v>
      </c>
      <c r="E1664" s="325">
        <v>40325</v>
      </c>
      <c r="F1664" s="326">
        <v>40299</v>
      </c>
      <c r="G1664" s="320">
        <v>1</v>
      </c>
      <c r="H1664" s="320">
        <v>886402</v>
      </c>
      <c r="I1664" s="323">
        <v>18.04</v>
      </c>
      <c r="J1664" s="323">
        <v>12.45</v>
      </c>
      <c r="K1664" s="323">
        <v>5.59</v>
      </c>
    </row>
    <row r="1665" spans="1:11" x14ac:dyDescent="0.2">
      <c r="A1665" s="320" t="s">
        <v>1467</v>
      </c>
      <c r="B1665" s="320" t="s">
        <v>2</v>
      </c>
      <c r="C1665" s="320" t="s">
        <v>1446</v>
      </c>
      <c r="D1665" s="320" t="s">
        <v>1468</v>
      </c>
      <c r="E1665" s="325">
        <v>40325</v>
      </c>
      <c r="F1665" s="326">
        <v>40299</v>
      </c>
      <c r="G1665" s="320">
        <v>1</v>
      </c>
      <c r="H1665" s="320">
        <v>886587</v>
      </c>
      <c r="I1665" s="323">
        <v>15.79</v>
      </c>
      <c r="J1665" s="323">
        <v>12.42</v>
      </c>
      <c r="K1665" s="323">
        <v>3.37</v>
      </c>
    </row>
    <row r="1666" spans="1:11" x14ac:dyDescent="0.2">
      <c r="A1666" s="320" t="s">
        <v>1469</v>
      </c>
      <c r="B1666" s="320" t="s">
        <v>2</v>
      </c>
      <c r="C1666" s="320" t="s">
        <v>1446</v>
      </c>
      <c r="D1666" s="320" t="s">
        <v>1468</v>
      </c>
      <c r="E1666" s="325">
        <v>40326</v>
      </c>
      <c r="F1666" s="326">
        <v>40299</v>
      </c>
      <c r="G1666" s="320">
        <v>1</v>
      </c>
      <c r="H1666" s="320">
        <v>886654</v>
      </c>
      <c r="I1666" s="323">
        <v>6.08</v>
      </c>
      <c r="J1666" s="323">
        <v>5.4</v>
      </c>
      <c r="K1666" s="323">
        <v>0.68</v>
      </c>
    </row>
    <row r="1667" spans="1:11" x14ac:dyDescent="0.2">
      <c r="A1667" s="320" t="s">
        <v>1469</v>
      </c>
      <c r="B1667" s="320" t="s">
        <v>2</v>
      </c>
      <c r="C1667" s="320" t="s">
        <v>1446</v>
      </c>
      <c r="D1667" s="320" t="s">
        <v>1468</v>
      </c>
      <c r="E1667" s="325">
        <v>40326</v>
      </c>
      <c r="F1667" s="326">
        <v>40299</v>
      </c>
      <c r="G1667" s="320">
        <v>1</v>
      </c>
      <c r="H1667" s="320">
        <v>886755</v>
      </c>
      <c r="I1667" s="323">
        <v>6.26</v>
      </c>
      <c r="J1667" s="323">
        <v>5.74</v>
      </c>
      <c r="K1667" s="323">
        <v>0.52</v>
      </c>
    </row>
    <row r="1668" spans="1:11" hidden="1" x14ac:dyDescent="0.2">
      <c r="A1668" s="320" t="s">
        <v>1458</v>
      </c>
      <c r="B1668" s="320" t="s">
        <v>2</v>
      </c>
      <c r="C1668" s="320" t="s">
        <v>1446</v>
      </c>
      <c r="D1668" s="320" t="s">
        <v>1464</v>
      </c>
      <c r="E1668" s="325">
        <v>40330</v>
      </c>
      <c r="F1668" s="326">
        <v>40330</v>
      </c>
      <c r="G1668" s="320">
        <v>1</v>
      </c>
      <c r="H1668" s="320">
        <v>887208</v>
      </c>
      <c r="I1668" s="323">
        <v>7.22</v>
      </c>
      <c r="J1668" s="323">
        <v>6.63</v>
      </c>
      <c r="K1668" s="323">
        <v>0.59</v>
      </c>
    </row>
    <row r="1669" spans="1:11" hidden="1" x14ac:dyDescent="0.2">
      <c r="A1669" s="320" t="s">
        <v>1458</v>
      </c>
      <c r="B1669" s="320" t="s">
        <v>2</v>
      </c>
      <c r="C1669" s="320" t="s">
        <v>1446</v>
      </c>
      <c r="D1669" s="320" t="s">
        <v>1464</v>
      </c>
      <c r="E1669" s="325">
        <v>40330</v>
      </c>
      <c r="F1669" s="326">
        <v>40330</v>
      </c>
      <c r="G1669" s="320">
        <v>1</v>
      </c>
      <c r="H1669" s="320">
        <v>887374</v>
      </c>
      <c r="I1669" s="323">
        <v>7.26</v>
      </c>
      <c r="J1669" s="323">
        <v>6.61</v>
      </c>
      <c r="K1669" s="323">
        <v>0.65</v>
      </c>
    </row>
    <row r="1670" spans="1:11" hidden="1" x14ac:dyDescent="0.2">
      <c r="A1670" s="320" t="s">
        <v>1458</v>
      </c>
      <c r="B1670" s="320" t="s">
        <v>2</v>
      </c>
      <c r="C1670" s="320" t="s">
        <v>1446</v>
      </c>
      <c r="D1670" s="320" t="s">
        <v>1464</v>
      </c>
      <c r="E1670" s="325">
        <v>40330</v>
      </c>
      <c r="F1670" s="326">
        <v>40330</v>
      </c>
      <c r="G1670" s="320">
        <v>1</v>
      </c>
      <c r="H1670" s="320">
        <v>887422</v>
      </c>
      <c r="I1670" s="323">
        <v>6.81</v>
      </c>
      <c r="J1670" s="323">
        <v>6.6</v>
      </c>
      <c r="K1670" s="323">
        <v>0.21</v>
      </c>
    </row>
    <row r="1671" spans="1:11" hidden="1" x14ac:dyDescent="0.2">
      <c r="A1671" s="320" t="s">
        <v>1470</v>
      </c>
      <c r="B1671" s="320" t="s">
        <v>2</v>
      </c>
      <c r="C1671" s="320" t="s">
        <v>1446</v>
      </c>
      <c r="D1671" s="320" t="s">
        <v>1464</v>
      </c>
      <c r="E1671" s="325">
        <v>40330</v>
      </c>
      <c r="F1671" s="326">
        <v>40330</v>
      </c>
      <c r="G1671" s="320">
        <v>1</v>
      </c>
      <c r="H1671" s="320">
        <v>887193</v>
      </c>
      <c r="I1671" s="323">
        <v>6.94</v>
      </c>
      <c r="J1671" s="323">
        <v>6.4</v>
      </c>
      <c r="K1671" s="323">
        <v>0.54</v>
      </c>
    </row>
    <row r="1672" spans="1:11" hidden="1" x14ac:dyDescent="0.2">
      <c r="A1672" s="320" t="s">
        <v>1470</v>
      </c>
      <c r="B1672" s="320" t="s">
        <v>2</v>
      </c>
      <c r="C1672" s="320" t="s">
        <v>1446</v>
      </c>
      <c r="D1672" s="320" t="s">
        <v>1464</v>
      </c>
      <c r="E1672" s="325">
        <v>40330</v>
      </c>
      <c r="F1672" s="326">
        <v>40330</v>
      </c>
      <c r="G1672" s="320">
        <v>1</v>
      </c>
      <c r="H1672" s="320">
        <v>887347</v>
      </c>
      <c r="I1672" s="323">
        <v>6.88</v>
      </c>
      <c r="J1672" s="323">
        <v>6.38</v>
      </c>
      <c r="K1672" s="323">
        <v>0.5</v>
      </c>
    </row>
    <row r="1673" spans="1:11" hidden="1" x14ac:dyDescent="0.2">
      <c r="A1673" s="320" t="s">
        <v>1470</v>
      </c>
      <c r="B1673" s="320" t="s">
        <v>2</v>
      </c>
      <c r="C1673" s="320" t="s">
        <v>1446</v>
      </c>
      <c r="D1673" s="320" t="s">
        <v>1464</v>
      </c>
      <c r="E1673" s="325">
        <v>40330</v>
      </c>
      <c r="F1673" s="326">
        <v>40330</v>
      </c>
      <c r="G1673" s="320">
        <v>1</v>
      </c>
      <c r="H1673" s="320">
        <v>887420</v>
      </c>
      <c r="I1673" s="323">
        <v>6.98</v>
      </c>
      <c r="J1673" s="323">
        <v>6.37</v>
      </c>
      <c r="K1673" s="323">
        <v>0.61</v>
      </c>
    </row>
    <row r="1674" spans="1:11" x14ac:dyDescent="0.2">
      <c r="A1674" s="320" t="s">
        <v>1469</v>
      </c>
      <c r="B1674" s="320" t="s">
        <v>2</v>
      </c>
      <c r="C1674" s="320" t="s">
        <v>1446</v>
      </c>
      <c r="D1674" s="320" t="s">
        <v>1468</v>
      </c>
      <c r="E1674" s="325">
        <v>40326</v>
      </c>
      <c r="F1674" s="326">
        <v>40299</v>
      </c>
      <c r="G1674" s="320">
        <v>1</v>
      </c>
      <c r="H1674" s="320">
        <v>886808</v>
      </c>
      <c r="I1674" s="323">
        <v>5.95</v>
      </c>
      <c r="J1674" s="323">
        <v>5.71</v>
      </c>
      <c r="K1674" s="323">
        <v>0.24</v>
      </c>
    </row>
    <row r="1675" spans="1:11" x14ac:dyDescent="0.2">
      <c r="A1675" s="320" t="s">
        <v>1467</v>
      </c>
      <c r="B1675" s="320" t="s">
        <v>2</v>
      </c>
      <c r="C1675" s="320" t="s">
        <v>1446</v>
      </c>
      <c r="D1675" s="320" t="s">
        <v>1468</v>
      </c>
      <c r="E1675" s="325">
        <v>40326</v>
      </c>
      <c r="F1675" s="326">
        <v>40299</v>
      </c>
      <c r="G1675" s="320">
        <v>1</v>
      </c>
      <c r="H1675" s="320">
        <v>886768</v>
      </c>
      <c r="I1675" s="323">
        <v>15.5</v>
      </c>
      <c r="J1675" s="323">
        <v>12.38</v>
      </c>
      <c r="K1675" s="323">
        <v>3.12</v>
      </c>
    </row>
    <row r="1676" spans="1:11" hidden="1" x14ac:dyDescent="0.2">
      <c r="A1676" s="320" t="s">
        <v>1458</v>
      </c>
      <c r="B1676" s="320" t="s">
        <v>2</v>
      </c>
      <c r="C1676" s="320" t="s">
        <v>1446</v>
      </c>
      <c r="D1676" s="320" t="s">
        <v>1464</v>
      </c>
      <c r="E1676" s="325">
        <v>40331</v>
      </c>
      <c r="F1676" s="326">
        <v>40330</v>
      </c>
      <c r="G1676" s="320">
        <v>1</v>
      </c>
      <c r="H1676" s="320">
        <v>887489</v>
      </c>
      <c r="I1676" s="323">
        <v>7.11</v>
      </c>
      <c r="J1676" s="323">
        <v>6.59</v>
      </c>
      <c r="K1676" s="323">
        <v>0.52</v>
      </c>
    </row>
    <row r="1677" spans="1:11" hidden="1" x14ac:dyDescent="0.2">
      <c r="A1677" s="320" t="s">
        <v>1458</v>
      </c>
      <c r="B1677" s="320" t="s">
        <v>2</v>
      </c>
      <c r="C1677" s="320" t="s">
        <v>1446</v>
      </c>
      <c r="D1677" s="320" t="s">
        <v>1464</v>
      </c>
      <c r="E1677" s="325">
        <v>40331</v>
      </c>
      <c r="F1677" s="326">
        <v>40330</v>
      </c>
      <c r="G1677" s="320">
        <v>1</v>
      </c>
      <c r="H1677" s="320">
        <v>887622</v>
      </c>
      <c r="I1677" s="323">
        <v>6.91</v>
      </c>
      <c r="J1677" s="323">
        <v>6.57</v>
      </c>
      <c r="K1677" s="323">
        <v>0.34</v>
      </c>
    </row>
    <row r="1678" spans="1:11" x14ac:dyDescent="0.2">
      <c r="A1678" s="320" t="s">
        <v>1459</v>
      </c>
      <c r="B1678" s="320" t="s">
        <v>2</v>
      </c>
      <c r="C1678" s="320" t="s">
        <v>1446</v>
      </c>
      <c r="D1678" s="320" t="s">
        <v>1468</v>
      </c>
      <c r="E1678" s="325">
        <v>40330</v>
      </c>
      <c r="F1678" s="326">
        <v>40330</v>
      </c>
      <c r="G1678" s="320">
        <v>1</v>
      </c>
      <c r="H1678" s="320">
        <v>887245</v>
      </c>
      <c r="I1678" s="323">
        <v>17.989999999999998</v>
      </c>
      <c r="J1678" s="323">
        <v>12.87</v>
      </c>
      <c r="K1678" s="323">
        <v>5.12</v>
      </c>
    </row>
    <row r="1679" spans="1:11" x14ac:dyDescent="0.2">
      <c r="A1679" s="320" t="s">
        <v>1459</v>
      </c>
      <c r="B1679" s="320" t="s">
        <v>2</v>
      </c>
      <c r="C1679" s="320" t="s">
        <v>1446</v>
      </c>
      <c r="D1679" s="320" t="s">
        <v>1468</v>
      </c>
      <c r="E1679" s="325">
        <v>40330</v>
      </c>
      <c r="F1679" s="326">
        <v>40330</v>
      </c>
      <c r="G1679" s="320">
        <v>1</v>
      </c>
      <c r="H1679" s="320">
        <v>887395</v>
      </c>
      <c r="I1679" s="323">
        <v>15.72</v>
      </c>
      <c r="J1679" s="323">
        <v>12.09</v>
      </c>
      <c r="K1679" s="323">
        <v>3.63</v>
      </c>
    </row>
    <row r="1680" spans="1:11" x14ac:dyDescent="0.2">
      <c r="A1680" s="320" t="s">
        <v>1467</v>
      </c>
      <c r="B1680" s="320" t="s">
        <v>2</v>
      </c>
      <c r="C1680" s="320" t="s">
        <v>1446</v>
      </c>
      <c r="D1680" s="320" t="s">
        <v>1468</v>
      </c>
      <c r="E1680" s="325">
        <v>40330</v>
      </c>
      <c r="F1680" s="326">
        <v>40330</v>
      </c>
      <c r="G1680" s="320">
        <v>1</v>
      </c>
      <c r="H1680" s="320">
        <v>887253</v>
      </c>
      <c r="I1680" s="323">
        <v>19.84</v>
      </c>
      <c r="J1680" s="323">
        <v>12.46</v>
      </c>
      <c r="K1680" s="323">
        <v>7.38</v>
      </c>
    </row>
    <row r="1681" spans="1:11" x14ac:dyDescent="0.2">
      <c r="A1681" s="320" t="s">
        <v>1467</v>
      </c>
      <c r="B1681" s="320" t="s">
        <v>2</v>
      </c>
      <c r="C1681" s="320" t="s">
        <v>1446</v>
      </c>
      <c r="D1681" s="320" t="s">
        <v>1468</v>
      </c>
      <c r="E1681" s="325">
        <v>40330</v>
      </c>
      <c r="F1681" s="326">
        <v>40330</v>
      </c>
      <c r="G1681" s="320">
        <v>1</v>
      </c>
      <c r="H1681" s="320">
        <v>887397</v>
      </c>
      <c r="I1681" s="323">
        <v>17.170000000000002</v>
      </c>
      <c r="J1681" s="323">
        <v>12.41</v>
      </c>
      <c r="K1681" s="323">
        <v>4.76</v>
      </c>
    </row>
    <row r="1682" spans="1:11" hidden="1" x14ac:dyDescent="0.2">
      <c r="A1682" s="320" t="s">
        <v>1458</v>
      </c>
      <c r="B1682" s="320" t="s">
        <v>2</v>
      </c>
      <c r="C1682" s="320" t="s">
        <v>1446</v>
      </c>
      <c r="D1682" s="320" t="s">
        <v>1464</v>
      </c>
      <c r="E1682" s="325">
        <v>40332</v>
      </c>
      <c r="F1682" s="326">
        <v>40330</v>
      </c>
      <c r="G1682" s="320">
        <v>1</v>
      </c>
      <c r="H1682" s="320">
        <v>887797</v>
      </c>
      <c r="I1682" s="323">
        <v>7.67</v>
      </c>
      <c r="J1682" s="323">
        <v>6.62</v>
      </c>
      <c r="K1682" s="323">
        <v>1.05</v>
      </c>
    </row>
    <row r="1683" spans="1:11" hidden="1" x14ac:dyDescent="0.2">
      <c r="A1683" s="320" t="s">
        <v>1458</v>
      </c>
      <c r="B1683" s="320" t="s">
        <v>2</v>
      </c>
      <c r="C1683" s="320" t="s">
        <v>1446</v>
      </c>
      <c r="D1683" s="320" t="s">
        <v>1464</v>
      </c>
      <c r="E1683" s="325">
        <v>40332</v>
      </c>
      <c r="F1683" s="326">
        <v>40330</v>
      </c>
      <c r="G1683" s="320">
        <v>1</v>
      </c>
      <c r="H1683" s="320">
        <v>887928</v>
      </c>
      <c r="I1683" s="323">
        <v>7.22</v>
      </c>
      <c r="J1683" s="323">
        <v>6.6</v>
      </c>
      <c r="K1683" s="323">
        <v>0.62</v>
      </c>
    </row>
    <row r="1684" spans="1:11" hidden="1" x14ac:dyDescent="0.2">
      <c r="A1684" s="320" t="s">
        <v>1470</v>
      </c>
      <c r="B1684" s="320" t="s">
        <v>2</v>
      </c>
      <c r="C1684" s="320" t="s">
        <v>1446</v>
      </c>
      <c r="D1684" s="320" t="s">
        <v>1464</v>
      </c>
      <c r="E1684" s="325">
        <v>40332</v>
      </c>
      <c r="F1684" s="326">
        <v>40330</v>
      </c>
      <c r="G1684" s="320">
        <v>1</v>
      </c>
      <c r="H1684" s="320">
        <v>887691</v>
      </c>
      <c r="I1684" s="323">
        <v>6.87</v>
      </c>
      <c r="J1684" s="323">
        <v>6.39</v>
      </c>
      <c r="K1684" s="323">
        <v>0.48</v>
      </c>
    </row>
    <row r="1685" spans="1:11" hidden="1" x14ac:dyDescent="0.2">
      <c r="A1685" s="320" t="s">
        <v>1470</v>
      </c>
      <c r="B1685" s="320" t="s">
        <v>2</v>
      </c>
      <c r="C1685" s="320" t="s">
        <v>1446</v>
      </c>
      <c r="D1685" s="320" t="s">
        <v>1464</v>
      </c>
      <c r="E1685" s="325">
        <v>40332</v>
      </c>
      <c r="F1685" s="326">
        <v>40330</v>
      </c>
      <c r="G1685" s="320">
        <v>1</v>
      </c>
      <c r="H1685" s="320">
        <v>887837</v>
      </c>
      <c r="I1685" s="323">
        <v>6.77</v>
      </c>
      <c r="J1685" s="323">
        <v>6.38</v>
      </c>
      <c r="K1685" s="323">
        <v>0.39</v>
      </c>
    </row>
    <row r="1686" spans="1:11" hidden="1" x14ac:dyDescent="0.2">
      <c r="A1686" s="320" t="s">
        <v>1470</v>
      </c>
      <c r="B1686" s="320" t="s">
        <v>2</v>
      </c>
      <c r="C1686" s="320" t="s">
        <v>1446</v>
      </c>
      <c r="D1686" s="320" t="s">
        <v>1464</v>
      </c>
      <c r="E1686" s="325">
        <v>40332</v>
      </c>
      <c r="F1686" s="326">
        <v>40330</v>
      </c>
      <c r="G1686" s="320">
        <v>1</v>
      </c>
      <c r="H1686" s="320">
        <v>887921</v>
      </c>
      <c r="I1686" s="323">
        <v>6.72</v>
      </c>
      <c r="J1686" s="323">
        <v>6.37</v>
      </c>
      <c r="K1686" s="323">
        <v>0.35</v>
      </c>
    </row>
    <row r="1687" spans="1:11" x14ac:dyDescent="0.2">
      <c r="A1687" s="320" t="s">
        <v>1456</v>
      </c>
      <c r="B1687" s="320" t="s">
        <v>2</v>
      </c>
      <c r="C1687" s="320" t="s">
        <v>1446</v>
      </c>
      <c r="D1687" s="320" t="s">
        <v>1468</v>
      </c>
      <c r="E1687" s="325">
        <v>40330</v>
      </c>
      <c r="F1687" s="326">
        <v>40330</v>
      </c>
      <c r="G1687" s="320">
        <v>1</v>
      </c>
      <c r="H1687" s="320">
        <v>887394</v>
      </c>
      <c r="I1687" s="323">
        <v>14.62</v>
      </c>
      <c r="J1687" s="323">
        <v>10.95</v>
      </c>
      <c r="K1687" s="323">
        <v>3.67</v>
      </c>
    </row>
    <row r="1688" spans="1:11" hidden="1" x14ac:dyDescent="0.2">
      <c r="A1688" s="320" t="s">
        <v>1458</v>
      </c>
      <c r="B1688" s="320" t="s">
        <v>2</v>
      </c>
      <c r="C1688" s="320" t="s">
        <v>1446</v>
      </c>
      <c r="D1688" s="320" t="s">
        <v>1464</v>
      </c>
      <c r="E1688" s="325">
        <v>40333</v>
      </c>
      <c r="F1688" s="326">
        <v>40330</v>
      </c>
      <c r="G1688" s="320">
        <v>1</v>
      </c>
      <c r="H1688" s="320">
        <v>888022</v>
      </c>
      <c r="I1688" s="323">
        <v>6.93</v>
      </c>
      <c r="J1688" s="323">
        <v>6.58</v>
      </c>
      <c r="K1688" s="323">
        <v>0.35</v>
      </c>
    </row>
    <row r="1689" spans="1:11" x14ac:dyDescent="0.2">
      <c r="A1689" s="320" t="s">
        <v>1467</v>
      </c>
      <c r="B1689" s="320" t="s">
        <v>2</v>
      </c>
      <c r="C1689" s="320" t="s">
        <v>1446</v>
      </c>
      <c r="D1689" s="320" t="s">
        <v>1468</v>
      </c>
      <c r="E1689" s="325">
        <v>40331</v>
      </c>
      <c r="F1689" s="326">
        <v>40330</v>
      </c>
      <c r="G1689" s="320">
        <v>1</v>
      </c>
      <c r="H1689" s="320">
        <v>887498</v>
      </c>
      <c r="I1689" s="323">
        <v>18.75</v>
      </c>
      <c r="J1689" s="323">
        <v>12.42</v>
      </c>
      <c r="K1689" s="323">
        <v>6.33</v>
      </c>
    </row>
    <row r="1690" spans="1:11" x14ac:dyDescent="0.2">
      <c r="A1690" s="320" t="s">
        <v>1467</v>
      </c>
      <c r="B1690" s="320" t="s">
        <v>2</v>
      </c>
      <c r="C1690" s="320" t="s">
        <v>1446</v>
      </c>
      <c r="D1690" s="320" t="s">
        <v>1468</v>
      </c>
      <c r="E1690" s="325">
        <v>40331</v>
      </c>
      <c r="F1690" s="326">
        <v>40330</v>
      </c>
      <c r="G1690" s="320">
        <v>1</v>
      </c>
      <c r="H1690" s="320">
        <v>887624</v>
      </c>
      <c r="I1690" s="323">
        <v>17.690000000000001</v>
      </c>
      <c r="J1690" s="323">
        <v>12.38</v>
      </c>
      <c r="K1690" s="323">
        <v>5.31</v>
      </c>
    </row>
    <row r="1691" spans="1:11" hidden="1" x14ac:dyDescent="0.2">
      <c r="A1691" s="320" t="s">
        <v>1458</v>
      </c>
      <c r="B1691" s="320" t="s">
        <v>2</v>
      </c>
      <c r="C1691" s="320" t="s">
        <v>1446</v>
      </c>
      <c r="D1691" s="320" t="s">
        <v>1464</v>
      </c>
      <c r="E1691" s="325">
        <v>40336</v>
      </c>
      <c r="F1691" s="326">
        <v>40330</v>
      </c>
      <c r="G1691" s="320">
        <v>1</v>
      </c>
      <c r="H1691" s="320">
        <v>888446</v>
      </c>
      <c r="I1691" s="323">
        <v>7.28</v>
      </c>
      <c r="J1691" s="323">
        <v>6.63</v>
      </c>
      <c r="K1691" s="323">
        <v>0.65</v>
      </c>
    </row>
    <row r="1692" spans="1:11" hidden="1" x14ac:dyDescent="0.2">
      <c r="A1692" s="320" t="s">
        <v>1458</v>
      </c>
      <c r="B1692" s="320" t="s">
        <v>2</v>
      </c>
      <c r="C1692" s="320" t="s">
        <v>1446</v>
      </c>
      <c r="D1692" s="320" t="s">
        <v>1464</v>
      </c>
      <c r="E1692" s="325">
        <v>40336</v>
      </c>
      <c r="F1692" s="326">
        <v>40330</v>
      </c>
      <c r="G1692" s="320">
        <v>1</v>
      </c>
      <c r="H1692" s="320">
        <v>888566</v>
      </c>
      <c r="I1692" s="323">
        <v>7.35</v>
      </c>
      <c r="J1692" s="323">
        <v>6.61</v>
      </c>
      <c r="K1692" s="323">
        <v>0.74</v>
      </c>
    </row>
    <row r="1693" spans="1:11" hidden="1" x14ac:dyDescent="0.2">
      <c r="A1693" s="320" t="s">
        <v>1458</v>
      </c>
      <c r="B1693" s="320" t="s">
        <v>2</v>
      </c>
      <c r="C1693" s="320" t="s">
        <v>1446</v>
      </c>
      <c r="D1693" s="320" t="s">
        <v>1464</v>
      </c>
      <c r="E1693" s="325">
        <v>40336</v>
      </c>
      <c r="F1693" s="326">
        <v>40330</v>
      </c>
      <c r="G1693" s="320">
        <v>1</v>
      </c>
      <c r="H1693" s="320">
        <v>888611</v>
      </c>
      <c r="I1693" s="323">
        <v>6.81</v>
      </c>
      <c r="J1693" s="323">
        <v>6.61</v>
      </c>
      <c r="K1693" s="323">
        <v>0.2</v>
      </c>
    </row>
    <row r="1694" spans="1:11" x14ac:dyDescent="0.2">
      <c r="A1694" s="320" t="s">
        <v>1459</v>
      </c>
      <c r="B1694" s="320" t="s">
        <v>2</v>
      </c>
      <c r="C1694" s="320" t="s">
        <v>1446</v>
      </c>
      <c r="D1694" s="320" t="s">
        <v>1468</v>
      </c>
      <c r="E1694" s="325">
        <v>40332</v>
      </c>
      <c r="F1694" s="326">
        <v>40330</v>
      </c>
      <c r="G1694" s="320">
        <v>1</v>
      </c>
      <c r="H1694" s="320">
        <v>887737</v>
      </c>
      <c r="I1694" s="323">
        <v>17.12</v>
      </c>
      <c r="J1694" s="323">
        <v>12.1</v>
      </c>
      <c r="K1694" s="323">
        <v>5.0199999999999996</v>
      </c>
    </row>
    <row r="1695" spans="1:11" x14ac:dyDescent="0.2">
      <c r="A1695" s="320" t="s">
        <v>1459</v>
      </c>
      <c r="B1695" s="320" t="s">
        <v>2</v>
      </c>
      <c r="C1695" s="320" t="s">
        <v>1446</v>
      </c>
      <c r="D1695" s="320" t="s">
        <v>1468</v>
      </c>
      <c r="E1695" s="325">
        <v>40332</v>
      </c>
      <c r="F1695" s="326">
        <v>40330</v>
      </c>
      <c r="G1695" s="320">
        <v>1</v>
      </c>
      <c r="H1695" s="320">
        <v>887947</v>
      </c>
      <c r="I1695" s="323">
        <v>15.09</v>
      </c>
      <c r="J1695" s="323">
        <v>12.05</v>
      </c>
      <c r="K1695" s="323">
        <v>3.04</v>
      </c>
    </row>
    <row r="1696" spans="1:11" x14ac:dyDescent="0.2">
      <c r="A1696" s="320" t="s">
        <v>1467</v>
      </c>
      <c r="B1696" s="320" t="s">
        <v>2</v>
      </c>
      <c r="C1696" s="320" t="s">
        <v>1446</v>
      </c>
      <c r="D1696" s="320" t="s">
        <v>1468</v>
      </c>
      <c r="E1696" s="325">
        <v>40332</v>
      </c>
      <c r="F1696" s="326">
        <v>40330</v>
      </c>
      <c r="G1696" s="320">
        <v>1</v>
      </c>
      <c r="H1696" s="320">
        <v>887734</v>
      </c>
      <c r="I1696" s="323">
        <v>18.14</v>
      </c>
      <c r="J1696" s="323">
        <v>12.46</v>
      </c>
      <c r="K1696" s="323">
        <v>5.68</v>
      </c>
    </row>
    <row r="1697" spans="1:11" x14ac:dyDescent="0.2">
      <c r="A1697" s="320" t="s">
        <v>1467</v>
      </c>
      <c r="B1697" s="320" t="s">
        <v>2</v>
      </c>
      <c r="C1697" s="320" t="s">
        <v>1446</v>
      </c>
      <c r="D1697" s="320" t="s">
        <v>1468</v>
      </c>
      <c r="E1697" s="325">
        <v>40332</v>
      </c>
      <c r="F1697" s="326">
        <v>40330</v>
      </c>
      <c r="G1697" s="320">
        <v>1</v>
      </c>
      <c r="H1697" s="320">
        <v>887952</v>
      </c>
      <c r="I1697" s="323">
        <v>16.54</v>
      </c>
      <c r="J1697" s="323">
        <v>12.42</v>
      </c>
      <c r="K1697" s="323">
        <v>4.12</v>
      </c>
    </row>
    <row r="1698" spans="1:11" hidden="1" x14ac:dyDescent="0.2">
      <c r="A1698" s="320" t="s">
        <v>1458</v>
      </c>
      <c r="B1698" s="320" t="s">
        <v>2</v>
      </c>
      <c r="C1698" s="320" t="s">
        <v>1446</v>
      </c>
      <c r="D1698" s="320" t="s">
        <v>1464</v>
      </c>
      <c r="E1698" s="325">
        <v>40337</v>
      </c>
      <c r="F1698" s="326">
        <v>40330</v>
      </c>
      <c r="G1698" s="320">
        <v>1</v>
      </c>
      <c r="H1698" s="320">
        <v>888677</v>
      </c>
      <c r="I1698" s="323">
        <v>7.28</v>
      </c>
      <c r="J1698" s="323">
        <v>6.59</v>
      </c>
      <c r="K1698" s="323">
        <v>0.69</v>
      </c>
    </row>
    <row r="1699" spans="1:11" hidden="1" x14ac:dyDescent="0.2">
      <c r="A1699" s="320" t="s">
        <v>1458</v>
      </c>
      <c r="B1699" s="320" t="s">
        <v>2</v>
      </c>
      <c r="C1699" s="320" t="s">
        <v>1446</v>
      </c>
      <c r="D1699" s="320" t="s">
        <v>1464</v>
      </c>
      <c r="E1699" s="325">
        <v>40337</v>
      </c>
      <c r="F1699" s="326">
        <v>40330</v>
      </c>
      <c r="G1699" s="320">
        <v>1</v>
      </c>
      <c r="H1699" s="320">
        <v>888808</v>
      </c>
      <c r="I1699" s="323">
        <v>7.26</v>
      </c>
      <c r="J1699" s="323">
        <v>6.57</v>
      </c>
      <c r="K1699" s="323">
        <v>0.69</v>
      </c>
    </row>
    <row r="1700" spans="1:11" hidden="1" x14ac:dyDescent="0.2">
      <c r="A1700" s="320" t="s">
        <v>1458</v>
      </c>
      <c r="B1700" s="320" t="s">
        <v>2</v>
      </c>
      <c r="C1700" s="320" t="s">
        <v>1446</v>
      </c>
      <c r="D1700" s="320" t="s">
        <v>1464</v>
      </c>
      <c r="E1700" s="325">
        <v>40337</v>
      </c>
      <c r="F1700" s="326">
        <v>40330</v>
      </c>
      <c r="G1700" s="320">
        <v>1</v>
      </c>
      <c r="H1700" s="320">
        <v>888842</v>
      </c>
      <c r="I1700" s="323">
        <v>6.81</v>
      </c>
      <c r="J1700" s="323">
        <v>6.56</v>
      </c>
      <c r="K1700" s="323">
        <v>0.25</v>
      </c>
    </row>
    <row r="1701" spans="1:11" x14ac:dyDescent="0.2">
      <c r="A1701" s="320" t="s">
        <v>1467</v>
      </c>
      <c r="B1701" s="320" t="s">
        <v>2</v>
      </c>
      <c r="C1701" s="320" t="s">
        <v>1446</v>
      </c>
      <c r="D1701" s="320" t="s">
        <v>1468</v>
      </c>
      <c r="E1701" s="325">
        <v>40333</v>
      </c>
      <c r="F1701" s="326">
        <v>40330</v>
      </c>
      <c r="G1701" s="320">
        <v>1</v>
      </c>
      <c r="H1701" s="320">
        <v>888112</v>
      </c>
      <c r="I1701" s="323">
        <v>15.65</v>
      </c>
      <c r="J1701" s="323">
        <v>12.36</v>
      </c>
      <c r="K1701" s="323">
        <v>3.29</v>
      </c>
    </row>
    <row r="1702" spans="1:11" x14ac:dyDescent="0.2">
      <c r="A1702" s="320" t="s">
        <v>1467</v>
      </c>
      <c r="B1702" s="320" t="s">
        <v>2</v>
      </c>
      <c r="C1702" s="320" t="s">
        <v>1446</v>
      </c>
      <c r="D1702" s="320" t="s">
        <v>1468</v>
      </c>
      <c r="E1702" s="325">
        <v>40336</v>
      </c>
      <c r="F1702" s="326">
        <v>40330</v>
      </c>
      <c r="G1702" s="320">
        <v>1</v>
      </c>
      <c r="H1702" s="320">
        <v>888454</v>
      </c>
      <c r="I1702" s="323">
        <v>18.12</v>
      </c>
      <c r="J1702" s="323">
        <v>12.44</v>
      </c>
      <c r="K1702" s="323">
        <v>5.68</v>
      </c>
    </row>
    <row r="1703" spans="1:11" hidden="1" x14ac:dyDescent="0.2">
      <c r="A1703" s="320" t="s">
        <v>1458</v>
      </c>
      <c r="B1703" s="320" t="s">
        <v>2</v>
      </c>
      <c r="C1703" s="320" t="s">
        <v>1446</v>
      </c>
      <c r="D1703" s="320" t="s">
        <v>1464</v>
      </c>
      <c r="E1703" s="325">
        <v>40338</v>
      </c>
      <c r="F1703" s="326">
        <v>40330</v>
      </c>
      <c r="G1703" s="320">
        <v>1</v>
      </c>
      <c r="H1703" s="320">
        <v>888912</v>
      </c>
      <c r="I1703" s="323">
        <v>7.1</v>
      </c>
      <c r="J1703" s="323">
        <v>6.55</v>
      </c>
      <c r="K1703" s="323">
        <v>0.55000000000000004</v>
      </c>
    </row>
    <row r="1704" spans="1:11" hidden="1" x14ac:dyDescent="0.2">
      <c r="A1704" s="320" t="s">
        <v>1458</v>
      </c>
      <c r="B1704" s="320" t="s">
        <v>2</v>
      </c>
      <c r="C1704" s="320" t="s">
        <v>1446</v>
      </c>
      <c r="D1704" s="320" t="s">
        <v>1464</v>
      </c>
      <c r="E1704" s="325">
        <v>40338</v>
      </c>
      <c r="F1704" s="326">
        <v>40330</v>
      </c>
      <c r="G1704" s="320">
        <v>1</v>
      </c>
      <c r="H1704" s="320">
        <v>889038</v>
      </c>
      <c r="I1704" s="323">
        <v>6.88</v>
      </c>
      <c r="J1704" s="323">
        <v>6.53</v>
      </c>
      <c r="K1704" s="323">
        <v>0.35</v>
      </c>
    </row>
    <row r="1705" spans="1:11" x14ac:dyDescent="0.2">
      <c r="A1705" s="320" t="s">
        <v>1467</v>
      </c>
      <c r="B1705" s="320" t="s">
        <v>2</v>
      </c>
      <c r="C1705" s="320" t="s">
        <v>1446</v>
      </c>
      <c r="D1705" s="320" t="s">
        <v>1468</v>
      </c>
      <c r="E1705" s="325">
        <v>40336</v>
      </c>
      <c r="F1705" s="326">
        <v>40330</v>
      </c>
      <c r="G1705" s="320">
        <v>1</v>
      </c>
      <c r="H1705" s="320">
        <v>888601</v>
      </c>
      <c r="I1705" s="323">
        <v>16.96</v>
      </c>
      <c r="J1705" s="323">
        <v>12.39</v>
      </c>
      <c r="K1705" s="323">
        <v>4.57</v>
      </c>
    </row>
    <row r="1706" spans="1:11" x14ac:dyDescent="0.2">
      <c r="A1706" s="320" t="s">
        <v>1459</v>
      </c>
      <c r="B1706" s="320" t="s">
        <v>2</v>
      </c>
      <c r="C1706" s="320" t="s">
        <v>1446</v>
      </c>
      <c r="D1706" s="320" t="s">
        <v>1468</v>
      </c>
      <c r="E1706" s="325">
        <v>40337</v>
      </c>
      <c r="F1706" s="326">
        <v>40330</v>
      </c>
      <c r="G1706" s="320">
        <v>1</v>
      </c>
      <c r="H1706" s="320">
        <v>888823</v>
      </c>
      <c r="I1706" s="323">
        <v>13.85</v>
      </c>
      <c r="J1706" s="323">
        <v>12.16</v>
      </c>
      <c r="K1706" s="323">
        <v>1.69</v>
      </c>
    </row>
    <row r="1707" spans="1:11" x14ac:dyDescent="0.2">
      <c r="A1707" s="320" t="s">
        <v>1467</v>
      </c>
      <c r="B1707" s="320" t="s">
        <v>2</v>
      </c>
      <c r="C1707" s="320" t="s">
        <v>1446</v>
      </c>
      <c r="D1707" s="320" t="s">
        <v>1468</v>
      </c>
      <c r="E1707" s="325">
        <v>40337</v>
      </c>
      <c r="F1707" s="326">
        <v>40330</v>
      </c>
      <c r="G1707" s="320">
        <v>1</v>
      </c>
      <c r="H1707" s="320">
        <v>888702</v>
      </c>
      <c r="I1707" s="323">
        <v>18.63</v>
      </c>
      <c r="J1707" s="323">
        <v>12.39</v>
      </c>
      <c r="K1707" s="323">
        <v>6.24</v>
      </c>
    </row>
    <row r="1708" spans="1:11" x14ac:dyDescent="0.2">
      <c r="A1708" s="320" t="s">
        <v>1467</v>
      </c>
      <c r="B1708" s="320" t="s">
        <v>2</v>
      </c>
      <c r="C1708" s="320" t="s">
        <v>1446</v>
      </c>
      <c r="D1708" s="320" t="s">
        <v>1468</v>
      </c>
      <c r="E1708" s="325">
        <v>40337</v>
      </c>
      <c r="F1708" s="326">
        <v>40330</v>
      </c>
      <c r="G1708" s="320">
        <v>1</v>
      </c>
      <c r="H1708" s="320">
        <v>888835</v>
      </c>
      <c r="I1708" s="323">
        <v>16.309999999999999</v>
      </c>
      <c r="J1708" s="323">
        <v>12.34</v>
      </c>
      <c r="K1708" s="323">
        <v>3.97</v>
      </c>
    </row>
    <row r="1709" spans="1:11" hidden="1" x14ac:dyDescent="0.2">
      <c r="A1709" s="320" t="s">
        <v>1458</v>
      </c>
      <c r="B1709" s="320" t="s">
        <v>2</v>
      </c>
      <c r="C1709" s="320" t="s">
        <v>1446</v>
      </c>
      <c r="D1709" s="320" t="s">
        <v>1464</v>
      </c>
      <c r="E1709" s="325">
        <v>40339</v>
      </c>
      <c r="F1709" s="326">
        <v>40330</v>
      </c>
      <c r="G1709" s="320">
        <v>1</v>
      </c>
      <c r="H1709" s="320">
        <v>889190</v>
      </c>
      <c r="I1709" s="323">
        <v>7.78</v>
      </c>
      <c r="J1709" s="323">
        <v>6.61</v>
      </c>
      <c r="K1709" s="323">
        <v>1.17</v>
      </c>
    </row>
    <row r="1710" spans="1:11" hidden="1" x14ac:dyDescent="0.2">
      <c r="A1710" s="320" t="s">
        <v>1458</v>
      </c>
      <c r="B1710" s="320" t="s">
        <v>2</v>
      </c>
      <c r="C1710" s="320" t="s">
        <v>1446</v>
      </c>
      <c r="D1710" s="320" t="s">
        <v>1464</v>
      </c>
      <c r="E1710" s="325">
        <v>40339</v>
      </c>
      <c r="F1710" s="326">
        <v>40330</v>
      </c>
      <c r="G1710" s="320">
        <v>1</v>
      </c>
      <c r="H1710" s="320">
        <v>889323</v>
      </c>
      <c r="I1710" s="323">
        <v>7.25</v>
      </c>
      <c r="J1710" s="323">
        <v>6.59</v>
      </c>
      <c r="K1710" s="323">
        <v>0.66</v>
      </c>
    </row>
    <row r="1711" spans="1:11" hidden="1" x14ac:dyDescent="0.2">
      <c r="A1711" s="320" t="s">
        <v>1470</v>
      </c>
      <c r="B1711" s="320" t="s">
        <v>2</v>
      </c>
      <c r="C1711" s="320" t="s">
        <v>1446</v>
      </c>
      <c r="D1711" s="320" t="s">
        <v>1464</v>
      </c>
      <c r="E1711" s="325">
        <v>40339</v>
      </c>
      <c r="F1711" s="326">
        <v>40330</v>
      </c>
      <c r="G1711" s="320">
        <v>1</v>
      </c>
      <c r="H1711" s="320">
        <v>889104</v>
      </c>
      <c r="I1711" s="323">
        <v>6.8</v>
      </c>
      <c r="J1711" s="323">
        <v>6.37</v>
      </c>
      <c r="K1711" s="323">
        <v>0.43</v>
      </c>
    </row>
    <row r="1712" spans="1:11" hidden="1" x14ac:dyDescent="0.2">
      <c r="A1712" s="320" t="s">
        <v>1470</v>
      </c>
      <c r="B1712" s="320" t="s">
        <v>2</v>
      </c>
      <c r="C1712" s="320" t="s">
        <v>1446</v>
      </c>
      <c r="D1712" s="320" t="s">
        <v>1464</v>
      </c>
      <c r="E1712" s="325">
        <v>40339</v>
      </c>
      <c r="F1712" s="326">
        <v>40330</v>
      </c>
      <c r="G1712" s="320">
        <v>1</v>
      </c>
      <c r="H1712" s="320">
        <v>889292</v>
      </c>
      <c r="I1712" s="323">
        <v>7</v>
      </c>
      <c r="J1712" s="323">
        <v>6.33</v>
      </c>
      <c r="K1712" s="323">
        <v>0.67</v>
      </c>
    </row>
    <row r="1713" spans="1:11" x14ac:dyDescent="0.2">
      <c r="A1713" s="320" t="s">
        <v>1467</v>
      </c>
      <c r="B1713" s="320" t="s">
        <v>2</v>
      </c>
      <c r="C1713" s="320" t="s">
        <v>1446</v>
      </c>
      <c r="D1713" s="320" t="s">
        <v>1468</v>
      </c>
      <c r="E1713" s="325">
        <v>40338</v>
      </c>
      <c r="F1713" s="326">
        <v>40330</v>
      </c>
      <c r="G1713" s="320">
        <v>1</v>
      </c>
      <c r="H1713" s="320">
        <v>888917</v>
      </c>
      <c r="I1713" s="323">
        <v>18.239999999999998</v>
      </c>
      <c r="J1713" s="323">
        <v>12.48</v>
      </c>
      <c r="K1713" s="323">
        <v>5.76</v>
      </c>
    </row>
    <row r="1714" spans="1:11" hidden="1" x14ac:dyDescent="0.2">
      <c r="A1714" s="320" t="s">
        <v>1458</v>
      </c>
      <c r="B1714" s="320" t="s">
        <v>2</v>
      </c>
      <c r="C1714" s="320" t="s">
        <v>1446</v>
      </c>
      <c r="D1714" s="320" t="s">
        <v>1464</v>
      </c>
      <c r="E1714" s="325">
        <v>40340</v>
      </c>
      <c r="F1714" s="326">
        <v>40330</v>
      </c>
      <c r="G1714" s="320">
        <v>1</v>
      </c>
      <c r="H1714" s="320">
        <v>889485</v>
      </c>
      <c r="I1714" s="323">
        <v>6.93</v>
      </c>
      <c r="J1714" s="323">
        <v>6.59</v>
      </c>
      <c r="K1714" s="323">
        <v>0.34</v>
      </c>
    </row>
    <row r="1715" spans="1:11" x14ac:dyDescent="0.2">
      <c r="A1715" s="320" t="s">
        <v>1467</v>
      </c>
      <c r="B1715" s="320" t="s">
        <v>2</v>
      </c>
      <c r="C1715" s="320" t="s">
        <v>1446</v>
      </c>
      <c r="D1715" s="320" t="s">
        <v>1468</v>
      </c>
      <c r="E1715" s="325">
        <v>40338</v>
      </c>
      <c r="F1715" s="326">
        <v>40330</v>
      </c>
      <c r="G1715" s="320">
        <v>1</v>
      </c>
      <c r="H1715" s="320">
        <v>889054</v>
      </c>
      <c r="I1715" s="323">
        <v>17.53</v>
      </c>
      <c r="J1715" s="323">
        <v>12.44</v>
      </c>
      <c r="K1715" s="323">
        <v>5.09</v>
      </c>
    </row>
    <row r="1716" spans="1:11" x14ac:dyDescent="0.2">
      <c r="A1716" s="320" t="s">
        <v>1459</v>
      </c>
      <c r="B1716" s="320" t="s">
        <v>2</v>
      </c>
      <c r="C1716" s="320" t="s">
        <v>1446</v>
      </c>
      <c r="D1716" s="320" t="s">
        <v>1468</v>
      </c>
      <c r="E1716" s="325">
        <v>40339</v>
      </c>
      <c r="F1716" s="326">
        <v>40330</v>
      </c>
      <c r="G1716" s="320">
        <v>1</v>
      </c>
      <c r="H1716" s="320">
        <v>889159</v>
      </c>
      <c r="I1716" s="323">
        <v>17.7</v>
      </c>
      <c r="J1716" s="323">
        <v>12.14</v>
      </c>
      <c r="K1716" s="323">
        <v>5.56</v>
      </c>
    </row>
    <row r="1717" spans="1:11" x14ac:dyDescent="0.2">
      <c r="A1717" s="320" t="s">
        <v>1459</v>
      </c>
      <c r="B1717" s="320" t="s">
        <v>2</v>
      </c>
      <c r="C1717" s="320" t="s">
        <v>1446</v>
      </c>
      <c r="D1717" s="320" t="s">
        <v>1468</v>
      </c>
      <c r="E1717" s="325">
        <v>40339</v>
      </c>
      <c r="F1717" s="326">
        <v>40330</v>
      </c>
      <c r="G1717" s="320">
        <v>1</v>
      </c>
      <c r="H1717" s="320">
        <v>889338</v>
      </c>
      <c r="I1717" s="323">
        <v>14.8</v>
      </c>
      <c r="J1717" s="323">
        <v>12.08</v>
      </c>
      <c r="K1717" s="323">
        <v>2.72</v>
      </c>
    </row>
    <row r="1718" spans="1:11" x14ac:dyDescent="0.2">
      <c r="A1718" s="320" t="s">
        <v>1467</v>
      </c>
      <c r="B1718" s="320" t="s">
        <v>2</v>
      </c>
      <c r="C1718" s="320" t="s">
        <v>1446</v>
      </c>
      <c r="D1718" s="320" t="s">
        <v>1468</v>
      </c>
      <c r="E1718" s="325">
        <v>40339</v>
      </c>
      <c r="F1718" s="326">
        <v>40330</v>
      </c>
      <c r="G1718" s="320">
        <v>1</v>
      </c>
      <c r="H1718" s="320">
        <v>889144</v>
      </c>
      <c r="I1718" s="323">
        <v>17.39</v>
      </c>
      <c r="J1718" s="323">
        <v>12.42</v>
      </c>
      <c r="K1718" s="323">
        <v>4.97</v>
      </c>
    </row>
    <row r="1719" spans="1:11" x14ac:dyDescent="0.2">
      <c r="A1719" s="320" t="s">
        <v>1467</v>
      </c>
      <c r="B1719" s="320" t="s">
        <v>2</v>
      </c>
      <c r="C1719" s="320" t="s">
        <v>1446</v>
      </c>
      <c r="D1719" s="320" t="s">
        <v>1468</v>
      </c>
      <c r="E1719" s="325">
        <v>40339</v>
      </c>
      <c r="F1719" s="326">
        <v>40330</v>
      </c>
      <c r="G1719" s="320">
        <v>1</v>
      </c>
      <c r="H1719" s="320">
        <v>889339</v>
      </c>
      <c r="I1719" s="323">
        <v>15.84</v>
      </c>
      <c r="J1719" s="323">
        <v>12.41</v>
      </c>
      <c r="K1719" s="323">
        <v>3.43</v>
      </c>
    </row>
    <row r="1720" spans="1:11" x14ac:dyDescent="0.2">
      <c r="A1720" s="320" t="s">
        <v>1467</v>
      </c>
      <c r="B1720" s="320" t="s">
        <v>2</v>
      </c>
      <c r="C1720" s="320" t="s">
        <v>1446</v>
      </c>
      <c r="D1720" s="320" t="s">
        <v>1468</v>
      </c>
      <c r="E1720" s="325">
        <v>40340</v>
      </c>
      <c r="F1720" s="326">
        <v>40330</v>
      </c>
      <c r="G1720" s="320">
        <v>1</v>
      </c>
      <c r="H1720" s="320">
        <v>889508</v>
      </c>
      <c r="I1720" s="323">
        <v>15.89</v>
      </c>
      <c r="J1720" s="323">
        <v>12.34</v>
      </c>
      <c r="K1720" s="323">
        <v>3.55</v>
      </c>
    </row>
    <row r="1721" spans="1:11" hidden="1" x14ac:dyDescent="0.2">
      <c r="A1721" s="320" t="s">
        <v>1458</v>
      </c>
      <c r="B1721" s="320" t="s">
        <v>2</v>
      </c>
      <c r="C1721" s="320" t="s">
        <v>1446</v>
      </c>
      <c r="D1721" s="320" t="s">
        <v>1464</v>
      </c>
      <c r="E1721" s="325">
        <v>40343</v>
      </c>
      <c r="F1721" s="326">
        <v>40330</v>
      </c>
      <c r="G1721" s="320">
        <v>1</v>
      </c>
      <c r="H1721" s="320">
        <v>889837</v>
      </c>
      <c r="I1721" s="323">
        <v>7.36</v>
      </c>
      <c r="J1721" s="323">
        <v>6.63</v>
      </c>
      <c r="K1721" s="323">
        <v>0.73</v>
      </c>
    </row>
    <row r="1722" spans="1:11" hidden="1" x14ac:dyDescent="0.2">
      <c r="A1722" s="320" t="s">
        <v>1458</v>
      </c>
      <c r="B1722" s="320" t="s">
        <v>2</v>
      </c>
      <c r="C1722" s="320" t="s">
        <v>1446</v>
      </c>
      <c r="D1722" s="320" t="s">
        <v>1464</v>
      </c>
      <c r="E1722" s="325">
        <v>40343</v>
      </c>
      <c r="F1722" s="326">
        <v>40330</v>
      </c>
      <c r="G1722" s="320">
        <v>1</v>
      </c>
      <c r="H1722" s="320">
        <v>889944</v>
      </c>
      <c r="I1722" s="323">
        <v>7.29</v>
      </c>
      <c r="J1722" s="323">
        <v>6.62</v>
      </c>
      <c r="K1722" s="323">
        <v>0.67</v>
      </c>
    </row>
    <row r="1723" spans="1:11" hidden="1" x14ac:dyDescent="0.2">
      <c r="A1723" s="320" t="s">
        <v>1458</v>
      </c>
      <c r="B1723" s="320" t="s">
        <v>2</v>
      </c>
      <c r="C1723" s="320" t="s">
        <v>1446</v>
      </c>
      <c r="D1723" s="320" t="s">
        <v>1464</v>
      </c>
      <c r="E1723" s="325">
        <v>40343</v>
      </c>
      <c r="F1723" s="326">
        <v>40330</v>
      </c>
      <c r="G1723" s="320">
        <v>1</v>
      </c>
      <c r="H1723" s="320">
        <v>889988</v>
      </c>
      <c r="I1723" s="323">
        <v>6.81</v>
      </c>
      <c r="J1723" s="323">
        <v>6.6</v>
      </c>
      <c r="K1723" s="323">
        <v>0.21</v>
      </c>
    </row>
    <row r="1724" spans="1:11" x14ac:dyDescent="0.2">
      <c r="A1724" s="320" t="s">
        <v>1469</v>
      </c>
      <c r="B1724" s="320" t="s">
        <v>2</v>
      </c>
      <c r="C1724" s="320" t="s">
        <v>1446</v>
      </c>
      <c r="D1724" s="320" t="s">
        <v>1468</v>
      </c>
      <c r="E1724" s="325">
        <v>40343</v>
      </c>
      <c r="F1724" s="326">
        <v>40330</v>
      </c>
      <c r="G1724" s="320">
        <v>1</v>
      </c>
      <c r="H1724" s="320">
        <v>889808</v>
      </c>
      <c r="I1724" s="323">
        <v>6.12</v>
      </c>
      <c r="J1724" s="323">
        <v>5.72</v>
      </c>
      <c r="K1724" s="323">
        <v>0.4</v>
      </c>
    </row>
    <row r="1725" spans="1:11" x14ac:dyDescent="0.2">
      <c r="A1725" s="320" t="s">
        <v>1469</v>
      </c>
      <c r="B1725" s="320" t="s">
        <v>2</v>
      </c>
      <c r="C1725" s="320" t="s">
        <v>1446</v>
      </c>
      <c r="D1725" s="320" t="s">
        <v>1468</v>
      </c>
      <c r="E1725" s="325">
        <v>40343</v>
      </c>
      <c r="F1725" s="326">
        <v>40330</v>
      </c>
      <c r="G1725" s="320">
        <v>1</v>
      </c>
      <c r="H1725" s="320">
        <v>889851</v>
      </c>
      <c r="I1725" s="323">
        <v>6.3</v>
      </c>
      <c r="J1725" s="323">
        <v>5.71</v>
      </c>
      <c r="K1725" s="323">
        <v>0.59</v>
      </c>
    </row>
    <row r="1726" spans="1:11" x14ac:dyDescent="0.2">
      <c r="A1726" s="320" t="s">
        <v>1469</v>
      </c>
      <c r="B1726" s="320" t="s">
        <v>2</v>
      </c>
      <c r="C1726" s="320" t="s">
        <v>1446</v>
      </c>
      <c r="D1726" s="320" t="s">
        <v>1468</v>
      </c>
      <c r="E1726" s="325">
        <v>40343</v>
      </c>
      <c r="F1726" s="326">
        <v>40330</v>
      </c>
      <c r="G1726" s="320">
        <v>1</v>
      </c>
      <c r="H1726" s="320">
        <v>889938</v>
      </c>
      <c r="I1726" s="323">
        <v>6.33</v>
      </c>
      <c r="J1726" s="323">
        <v>5.71</v>
      </c>
      <c r="K1726" s="323">
        <v>0.62</v>
      </c>
    </row>
    <row r="1727" spans="1:11" x14ac:dyDescent="0.2">
      <c r="A1727" s="320" t="s">
        <v>1469</v>
      </c>
      <c r="B1727" s="320" t="s">
        <v>2</v>
      </c>
      <c r="C1727" s="320" t="s">
        <v>1446</v>
      </c>
      <c r="D1727" s="320" t="s">
        <v>1468</v>
      </c>
      <c r="E1727" s="325">
        <v>40343</v>
      </c>
      <c r="F1727" s="326">
        <v>40330</v>
      </c>
      <c r="G1727" s="320">
        <v>1</v>
      </c>
      <c r="H1727" s="320">
        <v>889984</v>
      </c>
      <c r="I1727" s="323">
        <v>6.19</v>
      </c>
      <c r="J1727" s="323">
        <v>5.7</v>
      </c>
      <c r="K1727" s="323">
        <v>0.49</v>
      </c>
    </row>
    <row r="1728" spans="1:11" x14ac:dyDescent="0.2">
      <c r="A1728" s="320" t="s">
        <v>1467</v>
      </c>
      <c r="B1728" s="320" t="s">
        <v>2</v>
      </c>
      <c r="C1728" s="320" t="s">
        <v>1446</v>
      </c>
      <c r="D1728" s="320" t="s">
        <v>1468</v>
      </c>
      <c r="E1728" s="325">
        <v>40343</v>
      </c>
      <c r="F1728" s="326">
        <v>40330</v>
      </c>
      <c r="G1728" s="320">
        <v>1</v>
      </c>
      <c r="H1728" s="320">
        <v>889871</v>
      </c>
      <c r="I1728" s="323">
        <v>18.23</v>
      </c>
      <c r="J1728" s="323">
        <v>12.45</v>
      </c>
      <c r="K1728" s="323">
        <v>5.78</v>
      </c>
    </row>
    <row r="1729" spans="1:11" x14ac:dyDescent="0.2">
      <c r="A1729" s="320" t="s">
        <v>1467</v>
      </c>
      <c r="B1729" s="320" t="s">
        <v>2</v>
      </c>
      <c r="C1729" s="320" t="s">
        <v>1446</v>
      </c>
      <c r="D1729" s="320" t="s">
        <v>1468</v>
      </c>
      <c r="E1729" s="325">
        <v>40343</v>
      </c>
      <c r="F1729" s="326">
        <v>40330</v>
      </c>
      <c r="G1729" s="320">
        <v>1</v>
      </c>
      <c r="H1729" s="320">
        <v>890007</v>
      </c>
      <c r="I1729" s="323">
        <v>17.97</v>
      </c>
      <c r="J1729" s="323">
        <v>12.47</v>
      </c>
      <c r="K1729" s="323">
        <v>5.5</v>
      </c>
    </row>
    <row r="1730" spans="1:11" x14ac:dyDescent="0.2">
      <c r="A1730" s="320" t="s">
        <v>1459</v>
      </c>
      <c r="B1730" s="320" t="s">
        <v>2</v>
      </c>
      <c r="C1730" s="320" t="s">
        <v>1446</v>
      </c>
      <c r="D1730" s="320" t="s">
        <v>1468</v>
      </c>
      <c r="E1730" s="325">
        <v>40344</v>
      </c>
      <c r="F1730" s="326">
        <v>40330</v>
      </c>
      <c r="G1730" s="320">
        <v>1</v>
      </c>
      <c r="H1730" s="320">
        <v>890194</v>
      </c>
      <c r="I1730" s="323">
        <v>13.6</v>
      </c>
      <c r="J1730" s="323">
        <v>12.02</v>
      </c>
      <c r="K1730" s="323">
        <v>1.58</v>
      </c>
    </row>
    <row r="1731" spans="1:11" x14ac:dyDescent="0.2">
      <c r="A1731" s="320" t="s">
        <v>1469</v>
      </c>
      <c r="B1731" s="320" t="s">
        <v>2</v>
      </c>
      <c r="C1731" s="320" t="s">
        <v>1446</v>
      </c>
      <c r="D1731" s="320" t="s">
        <v>1468</v>
      </c>
      <c r="E1731" s="325">
        <v>40344</v>
      </c>
      <c r="F1731" s="326">
        <v>40330</v>
      </c>
      <c r="G1731" s="320">
        <v>1</v>
      </c>
      <c r="H1731" s="320">
        <v>890020</v>
      </c>
      <c r="I1731" s="323">
        <v>6.23</v>
      </c>
      <c r="J1731" s="323">
        <v>5.69</v>
      </c>
      <c r="K1731" s="323">
        <v>0.54</v>
      </c>
    </row>
    <row r="1732" spans="1:11" hidden="1" x14ac:dyDescent="0.2">
      <c r="A1732" s="320" t="s">
        <v>1458</v>
      </c>
      <c r="B1732" s="320" t="s">
        <v>2</v>
      </c>
      <c r="C1732" s="320" t="s">
        <v>1446</v>
      </c>
      <c r="D1732" s="320" t="s">
        <v>1464</v>
      </c>
      <c r="E1732" s="325">
        <v>40344</v>
      </c>
      <c r="F1732" s="326">
        <v>40330</v>
      </c>
      <c r="G1732" s="320">
        <v>1</v>
      </c>
      <c r="H1732" s="320">
        <v>890058</v>
      </c>
      <c r="I1732" s="323">
        <v>7.1</v>
      </c>
      <c r="J1732" s="323">
        <v>6.59</v>
      </c>
      <c r="K1732" s="323">
        <v>0.51</v>
      </c>
    </row>
    <row r="1733" spans="1:11" hidden="1" x14ac:dyDescent="0.2">
      <c r="A1733" s="320" t="s">
        <v>1458</v>
      </c>
      <c r="B1733" s="320" t="s">
        <v>2</v>
      </c>
      <c r="C1733" s="320" t="s">
        <v>1446</v>
      </c>
      <c r="D1733" s="320" t="s">
        <v>1464</v>
      </c>
      <c r="E1733" s="325">
        <v>40344</v>
      </c>
      <c r="F1733" s="326">
        <v>40330</v>
      </c>
      <c r="G1733" s="320">
        <v>1</v>
      </c>
      <c r="H1733" s="320">
        <v>890183</v>
      </c>
      <c r="I1733" s="323">
        <v>7.19</v>
      </c>
      <c r="J1733" s="323">
        <v>6.58</v>
      </c>
      <c r="K1733" s="323">
        <v>0.61</v>
      </c>
    </row>
    <row r="1734" spans="1:11" hidden="1" x14ac:dyDescent="0.2">
      <c r="A1734" s="320" t="s">
        <v>1458</v>
      </c>
      <c r="B1734" s="320" t="s">
        <v>2</v>
      </c>
      <c r="C1734" s="320" t="s">
        <v>1446</v>
      </c>
      <c r="D1734" s="320" t="s">
        <v>1464</v>
      </c>
      <c r="E1734" s="325">
        <v>40344</v>
      </c>
      <c r="F1734" s="326">
        <v>40330</v>
      </c>
      <c r="G1734" s="320">
        <v>1</v>
      </c>
      <c r="H1734" s="320">
        <v>890209</v>
      </c>
      <c r="I1734" s="323">
        <v>6.74</v>
      </c>
      <c r="J1734" s="323">
        <v>6.56</v>
      </c>
      <c r="K1734" s="323">
        <v>0.18</v>
      </c>
    </row>
    <row r="1735" spans="1:11" x14ac:dyDescent="0.2">
      <c r="A1735" s="320" t="s">
        <v>1469</v>
      </c>
      <c r="B1735" s="320" t="s">
        <v>2</v>
      </c>
      <c r="C1735" s="320" t="s">
        <v>1446</v>
      </c>
      <c r="D1735" s="320" t="s">
        <v>1468</v>
      </c>
      <c r="E1735" s="325">
        <v>40344</v>
      </c>
      <c r="F1735" s="326">
        <v>40330</v>
      </c>
      <c r="G1735" s="320">
        <v>1</v>
      </c>
      <c r="H1735" s="320">
        <v>890048</v>
      </c>
      <c r="I1735" s="323">
        <v>6.11</v>
      </c>
      <c r="J1735" s="323">
        <v>5.68</v>
      </c>
      <c r="K1735" s="323">
        <v>0.43</v>
      </c>
    </row>
    <row r="1736" spans="1:11" x14ac:dyDescent="0.2">
      <c r="A1736" s="320" t="s">
        <v>1469</v>
      </c>
      <c r="B1736" s="320" t="s">
        <v>2</v>
      </c>
      <c r="C1736" s="320" t="s">
        <v>1446</v>
      </c>
      <c r="D1736" s="320" t="s">
        <v>1468</v>
      </c>
      <c r="E1736" s="325">
        <v>40344</v>
      </c>
      <c r="F1736" s="326">
        <v>40330</v>
      </c>
      <c r="G1736" s="320">
        <v>1</v>
      </c>
      <c r="H1736" s="320">
        <v>890075</v>
      </c>
      <c r="I1736" s="323">
        <v>6.27</v>
      </c>
      <c r="J1736" s="323">
        <v>5.68</v>
      </c>
      <c r="K1736" s="323">
        <v>0.59</v>
      </c>
    </row>
    <row r="1737" spans="1:11" x14ac:dyDescent="0.2">
      <c r="A1737" s="320" t="s">
        <v>1469</v>
      </c>
      <c r="B1737" s="320" t="s">
        <v>2</v>
      </c>
      <c r="C1737" s="320" t="s">
        <v>1446</v>
      </c>
      <c r="D1737" s="320" t="s">
        <v>1468</v>
      </c>
      <c r="E1737" s="325">
        <v>40344</v>
      </c>
      <c r="F1737" s="326">
        <v>40330</v>
      </c>
      <c r="G1737" s="320">
        <v>1</v>
      </c>
      <c r="H1737" s="320">
        <v>890170</v>
      </c>
      <c r="I1737" s="323">
        <v>6.18</v>
      </c>
      <c r="J1737" s="323">
        <v>5.67</v>
      </c>
      <c r="K1737" s="323">
        <v>0.51</v>
      </c>
    </row>
    <row r="1738" spans="1:11" x14ac:dyDescent="0.2">
      <c r="A1738" s="320" t="s">
        <v>1469</v>
      </c>
      <c r="B1738" s="320" t="s">
        <v>2</v>
      </c>
      <c r="C1738" s="320" t="s">
        <v>1446</v>
      </c>
      <c r="D1738" s="320" t="s">
        <v>1468</v>
      </c>
      <c r="E1738" s="325">
        <v>40344</v>
      </c>
      <c r="F1738" s="326">
        <v>40330</v>
      </c>
      <c r="G1738" s="320">
        <v>1</v>
      </c>
      <c r="H1738" s="320">
        <v>890192</v>
      </c>
      <c r="I1738" s="323">
        <v>6.36</v>
      </c>
      <c r="J1738" s="323">
        <v>5.67</v>
      </c>
      <c r="K1738" s="323">
        <v>0.69</v>
      </c>
    </row>
    <row r="1739" spans="1:11" x14ac:dyDescent="0.2">
      <c r="A1739" s="320" t="s">
        <v>1467</v>
      </c>
      <c r="B1739" s="320" t="s">
        <v>2</v>
      </c>
      <c r="C1739" s="320" t="s">
        <v>1446</v>
      </c>
      <c r="D1739" s="320" t="s">
        <v>1468</v>
      </c>
      <c r="E1739" s="325">
        <v>40344</v>
      </c>
      <c r="F1739" s="326">
        <v>40330</v>
      </c>
      <c r="G1739" s="320">
        <v>1</v>
      </c>
      <c r="H1739" s="320">
        <v>890079</v>
      </c>
      <c r="I1739" s="323">
        <v>17.7</v>
      </c>
      <c r="J1739" s="323">
        <v>12.43</v>
      </c>
      <c r="K1739" s="323">
        <v>5.27</v>
      </c>
    </row>
    <row r="1740" spans="1:11" x14ac:dyDescent="0.2">
      <c r="A1740" s="320" t="s">
        <v>1467</v>
      </c>
      <c r="B1740" s="320" t="s">
        <v>2</v>
      </c>
      <c r="C1740" s="320" t="s">
        <v>1446</v>
      </c>
      <c r="D1740" s="320" t="s">
        <v>1468</v>
      </c>
      <c r="E1740" s="325">
        <v>40344</v>
      </c>
      <c r="F1740" s="326">
        <v>40330</v>
      </c>
      <c r="G1740" s="320">
        <v>1</v>
      </c>
      <c r="H1740" s="320">
        <v>890199</v>
      </c>
      <c r="I1740" s="323">
        <v>16.29</v>
      </c>
      <c r="J1740" s="323">
        <v>12.39</v>
      </c>
      <c r="K1740" s="323">
        <v>3.9</v>
      </c>
    </row>
    <row r="1741" spans="1:11" hidden="1" x14ac:dyDescent="0.2">
      <c r="A1741" s="320" t="s">
        <v>1458</v>
      </c>
      <c r="B1741" s="320" t="s">
        <v>2</v>
      </c>
      <c r="C1741" s="320" t="s">
        <v>1446</v>
      </c>
      <c r="D1741" s="320" t="s">
        <v>1464</v>
      </c>
      <c r="E1741" s="325">
        <v>40345</v>
      </c>
      <c r="F1741" s="326">
        <v>40330</v>
      </c>
      <c r="G1741" s="320">
        <v>1</v>
      </c>
      <c r="H1741" s="320">
        <v>890337</v>
      </c>
      <c r="I1741" s="323">
        <v>7.07</v>
      </c>
      <c r="J1741" s="323">
        <v>6.55</v>
      </c>
      <c r="K1741" s="323">
        <v>0.52</v>
      </c>
    </row>
    <row r="1742" spans="1:11" hidden="1" x14ac:dyDescent="0.2">
      <c r="A1742" s="320" t="s">
        <v>1458</v>
      </c>
      <c r="B1742" s="320" t="s">
        <v>2</v>
      </c>
      <c r="C1742" s="320" t="s">
        <v>1446</v>
      </c>
      <c r="D1742" s="320" t="s">
        <v>1464</v>
      </c>
      <c r="E1742" s="325">
        <v>40345</v>
      </c>
      <c r="F1742" s="326">
        <v>40330</v>
      </c>
      <c r="G1742" s="320">
        <v>1</v>
      </c>
      <c r="H1742" s="320">
        <v>890462</v>
      </c>
      <c r="I1742" s="323">
        <v>6.83</v>
      </c>
      <c r="J1742" s="323">
        <v>6.54</v>
      </c>
      <c r="K1742" s="323">
        <v>0.28999999999999998</v>
      </c>
    </row>
    <row r="1743" spans="1:11" x14ac:dyDescent="0.2">
      <c r="A1743" s="320" t="s">
        <v>1469</v>
      </c>
      <c r="B1743" s="320" t="s">
        <v>2</v>
      </c>
      <c r="C1743" s="320" t="s">
        <v>1446</v>
      </c>
      <c r="D1743" s="320" t="s">
        <v>1468</v>
      </c>
      <c r="E1743" s="325">
        <v>40345</v>
      </c>
      <c r="F1743" s="326">
        <v>40330</v>
      </c>
      <c r="G1743" s="320">
        <v>1</v>
      </c>
      <c r="H1743" s="320">
        <v>890225</v>
      </c>
      <c r="I1743" s="323">
        <v>6.14</v>
      </c>
      <c r="J1743" s="323">
        <v>5.64</v>
      </c>
      <c r="K1743" s="323">
        <v>0.5</v>
      </c>
    </row>
    <row r="1744" spans="1:11" x14ac:dyDescent="0.2">
      <c r="A1744" s="320" t="s">
        <v>1469</v>
      </c>
      <c r="B1744" s="320" t="s">
        <v>2</v>
      </c>
      <c r="C1744" s="320" t="s">
        <v>1446</v>
      </c>
      <c r="D1744" s="320" t="s">
        <v>1468</v>
      </c>
      <c r="E1744" s="325">
        <v>40345</v>
      </c>
      <c r="F1744" s="326">
        <v>40330</v>
      </c>
      <c r="G1744" s="320">
        <v>1</v>
      </c>
      <c r="H1744" s="320">
        <v>890291</v>
      </c>
      <c r="I1744" s="323">
        <v>6.3</v>
      </c>
      <c r="J1744" s="323">
        <v>5.64</v>
      </c>
      <c r="K1744" s="323">
        <v>0.66</v>
      </c>
    </row>
    <row r="1745" spans="1:11" x14ac:dyDescent="0.2">
      <c r="A1745" s="320" t="s">
        <v>1469</v>
      </c>
      <c r="B1745" s="320" t="s">
        <v>2</v>
      </c>
      <c r="C1745" s="320" t="s">
        <v>1446</v>
      </c>
      <c r="D1745" s="320" t="s">
        <v>1468</v>
      </c>
      <c r="E1745" s="325">
        <v>40345</v>
      </c>
      <c r="F1745" s="326">
        <v>40330</v>
      </c>
      <c r="G1745" s="320">
        <v>1</v>
      </c>
      <c r="H1745" s="320">
        <v>890404</v>
      </c>
      <c r="I1745" s="323">
        <v>6.22</v>
      </c>
      <c r="J1745" s="323">
        <v>5.72</v>
      </c>
      <c r="K1745" s="323">
        <v>0.5</v>
      </c>
    </row>
    <row r="1746" spans="1:11" x14ac:dyDescent="0.2">
      <c r="A1746" s="320" t="s">
        <v>1469</v>
      </c>
      <c r="B1746" s="320" t="s">
        <v>2</v>
      </c>
      <c r="C1746" s="320" t="s">
        <v>1446</v>
      </c>
      <c r="D1746" s="320" t="s">
        <v>1468</v>
      </c>
      <c r="E1746" s="325">
        <v>40345</v>
      </c>
      <c r="F1746" s="326">
        <v>40330</v>
      </c>
      <c r="G1746" s="320">
        <v>1</v>
      </c>
      <c r="H1746" s="320">
        <v>890459</v>
      </c>
      <c r="I1746" s="323">
        <v>6.24</v>
      </c>
      <c r="J1746" s="323">
        <v>5.71</v>
      </c>
      <c r="K1746" s="323">
        <v>0.53</v>
      </c>
    </row>
    <row r="1747" spans="1:11" x14ac:dyDescent="0.2">
      <c r="A1747" s="320" t="s">
        <v>1467</v>
      </c>
      <c r="B1747" s="320" t="s">
        <v>2</v>
      </c>
      <c r="C1747" s="320" t="s">
        <v>1446</v>
      </c>
      <c r="D1747" s="320" t="s">
        <v>1468</v>
      </c>
      <c r="E1747" s="325">
        <v>40345</v>
      </c>
      <c r="F1747" s="326">
        <v>40330</v>
      </c>
      <c r="G1747" s="320">
        <v>1</v>
      </c>
      <c r="H1747" s="320">
        <v>890345</v>
      </c>
      <c r="I1747" s="323">
        <v>18.399999999999999</v>
      </c>
      <c r="J1747" s="323">
        <v>12.51</v>
      </c>
      <c r="K1747" s="323">
        <v>5.89</v>
      </c>
    </row>
    <row r="1748" spans="1:11" x14ac:dyDescent="0.2">
      <c r="A1748" s="320" t="s">
        <v>1467</v>
      </c>
      <c r="B1748" s="320" t="s">
        <v>2</v>
      </c>
      <c r="C1748" s="320" t="s">
        <v>1446</v>
      </c>
      <c r="D1748" s="320" t="s">
        <v>1468</v>
      </c>
      <c r="E1748" s="325">
        <v>40345</v>
      </c>
      <c r="F1748" s="326">
        <v>40330</v>
      </c>
      <c r="G1748" s="320">
        <v>1</v>
      </c>
      <c r="H1748" s="320">
        <v>890475</v>
      </c>
      <c r="I1748" s="323">
        <v>17.18</v>
      </c>
      <c r="J1748" s="323">
        <v>12.46</v>
      </c>
      <c r="K1748" s="323">
        <v>4.72</v>
      </c>
    </row>
    <row r="1749" spans="1:11" hidden="1" x14ac:dyDescent="0.2">
      <c r="A1749" s="320" t="s">
        <v>1458</v>
      </c>
      <c r="B1749" s="320" t="s">
        <v>2</v>
      </c>
      <c r="C1749" s="320" t="s">
        <v>1446</v>
      </c>
      <c r="D1749" s="320" t="s">
        <v>1464</v>
      </c>
      <c r="E1749" s="325">
        <v>40346</v>
      </c>
      <c r="F1749" s="326">
        <v>40330</v>
      </c>
      <c r="G1749" s="320">
        <v>1</v>
      </c>
      <c r="H1749" s="320">
        <v>890655</v>
      </c>
      <c r="I1749" s="323">
        <v>7.56</v>
      </c>
      <c r="J1749" s="323">
        <v>6.62</v>
      </c>
      <c r="K1749" s="323">
        <v>0.94</v>
      </c>
    </row>
    <row r="1750" spans="1:11" hidden="1" x14ac:dyDescent="0.2">
      <c r="A1750" s="320" t="s">
        <v>1458</v>
      </c>
      <c r="B1750" s="320" t="s">
        <v>2</v>
      </c>
      <c r="C1750" s="320" t="s">
        <v>1446</v>
      </c>
      <c r="D1750" s="320" t="s">
        <v>1464</v>
      </c>
      <c r="E1750" s="325">
        <v>40346</v>
      </c>
      <c r="F1750" s="326">
        <v>40330</v>
      </c>
      <c r="G1750" s="320">
        <v>1</v>
      </c>
      <c r="H1750" s="320">
        <v>890780</v>
      </c>
      <c r="I1750" s="323">
        <v>7.16</v>
      </c>
      <c r="J1750" s="323">
        <v>6.59</v>
      </c>
      <c r="K1750" s="323">
        <v>0.56999999999999995</v>
      </c>
    </row>
    <row r="1751" spans="1:11" hidden="1" x14ac:dyDescent="0.2">
      <c r="A1751" s="320" t="s">
        <v>1461</v>
      </c>
      <c r="B1751" s="320" t="s">
        <v>2</v>
      </c>
      <c r="C1751" s="320" t="s">
        <v>1446</v>
      </c>
      <c r="D1751" s="320" t="s">
        <v>1464</v>
      </c>
      <c r="E1751" s="325">
        <v>40346</v>
      </c>
      <c r="F1751" s="326">
        <v>40330</v>
      </c>
      <c r="G1751" s="320">
        <v>1</v>
      </c>
      <c r="H1751" s="320">
        <v>890560</v>
      </c>
      <c r="I1751" s="323">
        <v>7.42</v>
      </c>
      <c r="J1751" s="323">
        <v>6.75</v>
      </c>
      <c r="K1751" s="323">
        <v>0.67</v>
      </c>
    </row>
    <row r="1752" spans="1:11" hidden="1" x14ac:dyDescent="0.2">
      <c r="A1752" s="320" t="s">
        <v>1461</v>
      </c>
      <c r="B1752" s="320" t="s">
        <v>2</v>
      </c>
      <c r="C1752" s="320" t="s">
        <v>1446</v>
      </c>
      <c r="D1752" s="320" t="s">
        <v>1464</v>
      </c>
      <c r="E1752" s="325">
        <v>40346</v>
      </c>
      <c r="F1752" s="326">
        <v>40330</v>
      </c>
      <c r="G1752" s="320">
        <v>1</v>
      </c>
      <c r="H1752" s="320">
        <v>890759</v>
      </c>
      <c r="I1752" s="323">
        <v>7.29</v>
      </c>
      <c r="J1752" s="323">
        <v>6.74</v>
      </c>
      <c r="K1752" s="323">
        <v>0.55000000000000004</v>
      </c>
    </row>
    <row r="1753" spans="1:11" x14ac:dyDescent="0.2">
      <c r="A1753" s="320" t="s">
        <v>1459</v>
      </c>
      <c r="B1753" s="320" t="s">
        <v>2</v>
      </c>
      <c r="C1753" s="320" t="s">
        <v>1446</v>
      </c>
      <c r="D1753" s="320" t="s">
        <v>1468</v>
      </c>
      <c r="E1753" s="325">
        <v>40346</v>
      </c>
      <c r="F1753" s="326">
        <v>40330</v>
      </c>
      <c r="G1753" s="320">
        <v>1</v>
      </c>
      <c r="H1753" s="320">
        <v>890594</v>
      </c>
      <c r="I1753" s="323">
        <v>15.84</v>
      </c>
      <c r="J1753" s="323">
        <v>12.14</v>
      </c>
      <c r="K1753" s="323">
        <v>3.7</v>
      </c>
    </row>
    <row r="1754" spans="1:11" x14ac:dyDescent="0.2">
      <c r="A1754" s="320" t="s">
        <v>1469</v>
      </c>
      <c r="B1754" s="320" t="s">
        <v>2</v>
      </c>
      <c r="C1754" s="320" t="s">
        <v>1446</v>
      </c>
      <c r="D1754" s="320" t="s">
        <v>1468</v>
      </c>
      <c r="E1754" s="325">
        <v>40346</v>
      </c>
      <c r="F1754" s="326">
        <v>40330</v>
      </c>
      <c r="G1754" s="320">
        <v>1</v>
      </c>
      <c r="H1754" s="320">
        <v>890492</v>
      </c>
      <c r="I1754" s="323">
        <v>6.24</v>
      </c>
      <c r="J1754" s="323">
        <v>5.7</v>
      </c>
      <c r="K1754" s="323">
        <v>0.54</v>
      </c>
    </row>
    <row r="1755" spans="1:11" x14ac:dyDescent="0.2">
      <c r="A1755" s="320" t="s">
        <v>1469</v>
      </c>
      <c r="B1755" s="320" t="s">
        <v>2</v>
      </c>
      <c r="C1755" s="320" t="s">
        <v>1446</v>
      </c>
      <c r="D1755" s="320" t="s">
        <v>1468</v>
      </c>
      <c r="E1755" s="325">
        <v>40346</v>
      </c>
      <c r="F1755" s="326">
        <v>40330</v>
      </c>
      <c r="G1755" s="320">
        <v>1</v>
      </c>
      <c r="H1755" s="320">
        <v>890572</v>
      </c>
      <c r="I1755" s="323">
        <v>6.35</v>
      </c>
      <c r="J1755" s="323">
        <v>5.69</v>
      </c>
      <c r="K1755" s="323">
        <v>0.66</v>
      </c>
    </row>
    <row r="1756" spans="1:11" x14ac:dyDescent="0.2">
      <c r="A1756" s="320" t="s">
        <v>1469</v>
      </c>
      <c r="B1756" s="320" t="s">
        <v>2</v>
      </c>
      <c r="C1756" s="320" t="s">
        <v>1446</v>
      </c>
      <c r="D1756" s="320" t="s">
        <v>1468</v>
      </c>
      <c r="E1756" s="325">
        <v>40346</v>
      </c>
      <c r="F1756" s="326">
        <v>40330</v>
      </c>
      <c r="G1756" s="320">
        <v>1</v>
      </c>
      <c r="H1756" s="320">
        <v>890680</v>
      </c>
      <c r="I1756" s="323">
        <v>6.15</v>
      </c>
      <c r="J1756" s="323">
        <v>5.69</v>
      </c>
      <c r="K1756" s="323">
        <v>0.46</v>
      </c>
    </row>
    <row r="1757" spans="1:11" x14ac:dyDescent="0.2">
      <c r="A1757" s="320" t="s">
        <v>1469</v>
      </c>
      <c r="B1757" s="320" t="s">
        <v>2</v>
      </c>
      <c r="C1757" s="320" t="s">
        <v>1446</v>
      </c>
      <c r="D1757" s="320" t="s">
        <v>1468</v>
      </c>
      <c r="E1757" s="325">
        <v>40346</v>
      </c>
      <c r="F1757" s="326">
        <v>40330</v>
      </c>
      <c r="G1757" s="320">
        <v>1</v>
      </c>
      <c r="H1757" s="320">
        <v>890758</v>
      </c>
      <c r="I1757" s="323">
        <v>6.55</v>
      </c>
      <c r="J1757" s="323">
        <v>5.67</v>
      </c>
      <c r="K1757" s="323">
        <v>0.88</v>
      </c>
    </row>
    <row r="1758" spans="1:11" x14ac:dyDescent="0.2">
      <c r="A1758" s="320" t="s">
        <v>1467</v>
      </c>
      <c r="B1758" s="320" t="s">
        <v>2</v>
      </c>
      <c r="C1758" s="320" t="s">
        <v>1446</v>
      </c>
      <c r="D1758" s="320" t="s">
        <v>1468</v>
      </c>
      <c r="E1758" s="325">
        <v>40346</v>
      </c>
      <c r="F1758" s="326">
        <v>40330</v>
      </c>
      <c r="G1758" s="320">
        <v>1</v>
      </c>
      <c r="H1758" s="320">
        <v>890606</v>
      </c>
      <c r="I1758" s="323">
        <v>17.52</v>
      </c>
      <c r="J1758" s="323">
        <v>12.49</v>
      </c>
      <c r="K1758" s="323">
        <v>5.03</v>
      </c>
    </row>
    <row r="1759" spans="1:11" x14ac:dyDescent="0.2">
      <c r="A1759" s="320" t="s">
        <v>1459</v>
      </c>
      <c r="B1759" s="320" t="s">
        <v>2</v>
      </c>
      <c r="C1759" s="320" t="s">
        <v>1446</v>
      </c>
      <c r="D1759" s="320" t="s">
        <v>1468</v>
      </c>
      <c r="E1759" s="325">
        <v>40347</v>
      </c>
      <c r="F1759" s="326">
        <v>40330</v>
      </c>
      <c r="G1759" s="320">
        <v>1</v>
      </c>
      <c r="H1759" s="320">
        <v>891014</v>
      </c>
      <c r="I1759" s="323">
        <v>17.559999999999999</v>
      </c>
      <c r="J1759" s="323">
        <v>12.18</v>
      </c>
      <c r="K1759" s="323">
        <v>5.38</v>
      </c>
    </row>
    <row r="1760" spans="1:11" hidden="1" x14ac:dyDescent="0.2">
      <c r="A1760" s="320" t="s">
        <v>1458</v>
      </c>
      <c r="B1760" s="320" t="s">
        <v>2</v>
      </c>
      <c r="C1760" s="320" t="s">
        <v>1446</v>
      </c>
      <c r="D1760" s="320" t="s">
        <v>1464</v>
      </c>
      <c r="E1760" s="325">
        <v>40347</v>
      </c>
      <c r="F1760" s="326">
        <v>40330</v>
      </c>
      <c r="G1760" s="320">
        <v>1</v>
      </c>
      <c r="H1760" s="320">
        <v>891019</v>
      </c>
      <c r="I1760" s="323">
        <v>7.01</v>
      </c>
      <c r="J1760" s="323">
        <v>6.57</v>
      </c>
      <c r="K1760" s="323">
        <v>0.44</v>
      </c>
    </row>
    <row r="1761" spans="1:11" x14ac:dyDescent="0.2">
      <c r="A1761" s="320" t="s">
        <v>1469</v>
      </c>
      <c r="B1761" s="320" t="s">
        <v>2</v>
      </c>
      <c r="C1761" s="320" t="s">
        <v>1446</v>
      </c>
      <c r="D1761" s="320" t="s">
        <v>1468</v>
      </c>
      <c r="E1761" s="325">
        <v>40347</v>
      </c>
      <c r="F1761" s="326">
        <v>40330</v>
      </c>
      <c r="G1761" s="320">
        <v>1</v>
      </c>
      <c r="H1761" s="320">
        <v>890817</v>
      </c>
      <c r="I1761" s="323">
        <v>6.23</v>
      </c>
      <c r="J1761" s="323">
        <v>5.67</v>
      </c>
      <c r="K1761" s="323">
        <v>0.56000000000000005</v>
      </c>
    </row>
    <row r="1762" spans="1:11" x14ac:dyDescent="0.2">
      <c r="A1762" s="320" t="s">
        <v>1469</v>
      </c>
      <c r="B1762" s="320" t="s">
        <v>2</v>
      </c>
      <c r="C1762" s="320" t="s">
        <v>1446</v>
      </c>
      <c r="D1762" s="320" t="s">
        <v>1468</v>
      </c>
      <c r="E1762" s="325">
        <v>40347</v>
      </c>
      <c r="F1762" s="326">
        <v>40330</v>
      </c>
      <c r="G1762" s="320">
        <v>1</v>
      </c>
      <c r="H1762" s="320">
        <v>890849</v>
      </c>
      <c r="I1762" s="323">
        <v>6.04</v>
      </c>
      <c r="J1762" s="323">
        <v>5.65</v>
      </c>
      <c r="K1762" s="323">
        <v>0.39</v>
      </c>
    </row>
    <row r="1763" spans="1:11" hidden="1" x14ac:dyDescent="0.2">
      <c r="A1763" s="320" t="s">
        <v>1458</v>
      </c>
      <c r="B1763" s="320" t="s">
        <v>2</v>
      </c>
      <c r="C1763" s="320" t="s">
        <v>1446</v>
      </c>
      <c r="D1763" s="320" t="s">
        <v>1464</v>
      </c>
      <c r="E1763" s="325">
        <v>40350</v>
      </c>
      <c r="F1763" s="326">
        <v>40330</v>
      </c>
      <c r="G1763" s="320">
        <v>1</v>
      </c>
      <c r="H1763" s="320">
        <v>891299</v>
      </c>
      <c r="I1763" s="323">
        <v>7.32</v>
      </c>
      <c r="J1763" s="323">
        <v>6.73</v>
      </c>
      <c r="K1763" s="323">
        <v>0.59</v>
      </c>
    </row>
    <row r="1764" spans="1:11" hidden="1" x14ac:dyDescent="0.2">
      <c r="A1764" s="320" t="s">
        <v>1458</v>
      </c>
      <c r="B1764" s="320" t="s">
        <v>2</v>
      </c>
      <c r="C1764" s="320" t="s">
        <v>1446</v>
      </c>
      <c r="D1764" s="320" t="s">
        <v>1464</v>
      </c>
      <c r="E1764" s="325">
        <v>40350</v>
      </c>
      <c r="F1764" s="326">
        <v>40330</v>
      </c>
      <c r="G1764" s="320">
        <v>1</v>
      </c>
      <c r="H1764" s="320">
        <v>891347</v>
      </c>
      <c r="I1764" s="323">
        <v>7.22</v>
      </c>
      <c r="J1764" s="323">
        <v>6.72</v>
      </c>
      <c r="K1764" s="323">
        <v>0.5</v>
      </c>
    </row>
    <row r="1765" spans="1:11" hidden="1" x14ac:dyDescent="0.2">
      <c r="A1765" s="320" t="s">
        <v>1458</v>
      </c>
      <c r="B1765" s="320" t="s">
        <v>2</v>
      </c>
      <c r="C1765" s="320" t="s">
        <v>1446</v>
      </c>
      <c r="D1765" s="320" t="s">
        <v>1464</v>
      </c>
      <c r="E1765" s="325">
        <v>40350</v>
      </c>
      <c r="F1765" s="326">
        <v>40330</v>
      </c>
      <c r="G1765" s="320">
        <v>1</v>
      </c>
      <c r="H1765" s="320">
        <v>891493</v>
      </c>
      <c r="I1765" s="323">
        <v>6.94</v>
      </c>
      <c r="J1765" s="323">
        <v>6.6</v>
      </c>
      <c r="K1765" s="323">
        <v>0.34</v>
      </c>
    </row>
    <row r="1766" spans="1:11" x14ac:dyDescent="0.2">
      <c r="A1766" s="320" t="s">
        <v>1469</v>
      </c>
      <c r="B1766" s="320" t="s">
        <v>2</v>
      </c>
      <c r="C1766" s="320" t="s">
        <v>1446</v>
      </c>
      <c r="D1766" s="320" t="s">
        <v>1468</v>
      </c>
      <c r="E1766" s="325">
        <v>40347</v>
      </c>
      <c r="F1766" s="326">
        <v>40330</v>
      </c>
      <c r="G1766" s="320">
        <v>1</v>
      </c>
      <c r="H1766" s="320">
        <v>890965</v>
      </c>
      <c r="I1766" s="323">
        <v>6.06</v>
      </c>
      <c r="J1766" s="323">
        <v>5.63</v>
      </c>
      <c r="K1766" s="323">
        <v>0.43</v>
      </c>
    </row>
    <row r="1767" spans="1:11" x14ac:dyDescent="0.2">
      <c r="A1767" s="320" t="s">
        <v>1469</v>
      </c>
      <c r="B1767" s="320" t="s">
        <v>2</v>
      </c>
      <c r="C1767" s="320" t="s">
        <v>1446</v>
      </c>
      <c r="D1767" s="320" t="s">
        <v>1468</v>
      </c>
      <c r="E1767" s="325">
        <v>40347</v>
      </c>
      <c r="F1767" s="326">
        <v>40330</v>
      </c>
      <c r="G1767" s="320">
        <v>1</v>
      </c>
      <c r="H1767" s="320">
        <v>891023</v>
      </c>
      <c r="I1767" s="323">
        <v>6.22</v>
      </c>
      <c r="J1767" s="323">
        <v>5.64</v>
      </c>
      <c r="K1767" s="323">
        <v>0.57999999999999996</v>
      </c>
    </row>
    <row r="1768" spans="1:11" x14ac:dyDescent="0.2">
      <c r="A1768" s="320" t="s">
        <v>1469</v>
      </c>
      <c r="B1768" s="320" t="s">
        <v>2</v>
      </c>
      <c r="C1768" s="320" t="s">
        <v>1446</v>
      </c>
      <c r="D1768" s="320" t="s">
        <v>1468</v>
      </c>
      <c r="E1768" s="325">
        <v>40347</v>
      </c>
      <c r="F1768" s="326">
        <v>40330</v>
      </c>
      <c r="G1768" s="320">
        <v>1</v>
      </c>
      <c r="H1768" s="320">
        <v>891044</v>
      </c>
      <c r="I1768" s="323">
        <v>5.91</v>
      </c>
      <c r="J1768" s="323">
        <v>5.63</v>
      </c>
      <c r="K1768" s="323">
        <v>0.28000000000000003</v>
      </c>
    </row>
    <row r="1769" spans="1:11" hidden="1" x14ac:dyDescent="0.2">
      <c r="A1769" s="320" t="s">
        <v>1458</v>
      </c>
      <c r="B1769" s="320" t="s">
        <v>2</v>
      </c>
      <c r="C1769" s="320" t="s">
        <v>1446</v>
      </c>
      <c r="D1769" s="320" t="s">
        <v>1464</v>
      </c>
      <c r="E1769" s="325">
        <v>40351</v>
      </c>
      <c r="F1769" s="326">
        <v>40330</v>
      </c>
      <c r="G1769" s="320">
        <v>1</v>
      </c>
      <c r="H1769" s="320">
        <v>891596</v>
      </c>
      <c r="I1769" s="323">
        <v>7.11</v>
      </c>
      <c r="J1769" s="323">
        <v>6.59</v>
      </c>
      <c r="K1769" s="323">
        <v>0.52</v>
      </c>
    </row>
    <row r="1770" spans="1:11" hidden="1" x14ac:dyDescent="0.2">
      <c r="A1770" s="320" t="s">
        <v>1458</v>
      </c>
      <c r="B1770" s="320" t="s">
        <v>2</v>
      </c>
      <c r="C1770" s="320" t="s">
        <v>1446</v>
      </c>
      <c r="D1770" s="320" t="s">
        <v>1464</v>
      </c>
      <c r="E1770" s="325">
        <v>40351</v>
      </c>
      <c r="F1770" s="326">
        <v>40330</v>
      </c>
      <c r="G1770" s="320">
        <v>1</v>
      </c>
      <c r="H1770" s="320">
        <v>891756</v>
      </c>
      <c r="I1770" s="323">
        <v>7.18</v>
      </c>
      <c r="J1770" s="323">
        <v>6.57</v>
      </c>
      <c r="K1770" s="323">
        <v>0.61</v>
      </c>
    </row>
    <row r="1771" spans="1:11" hidden="1" x14ac:dyDescent="0.2">
      <c r="A1771" s="320" t="s">
        <v>1458</v>
      </c>
      <c r="B1771" s="320" t="s">
        <v>2</v>
      </c>
      <c r="C1771" s="320" t="s">
        <v>1446</v>
      </c>
      <c r="D1771" s="320" t="s">
        <v>1464</v>
      </c>
      <c r="E1771" s="325">
        <v>40351</v>
      </c>
      <c r="F1771" s="326">
        <v>40330</v>
      </c>
      <c r="G1771" s="320">
        <v>1</v>
      </c>
      <c r="H1771" s="320">
        <v>891784</v>
      </c>
      <c r="I1771" s="323">
        <v>6.7</v>
      </c>
      <c r="J1771" s="323">
        <v>6.56</v>
      </c>
      <c r="K1771" s="323">
        <v>0.14000000000000001</v>
      </c>
    </row>
    <row r="1772" spans="1:11" x14ac:dyDescent="0.2">
      <c r="A1772" s="320" t="s">
        <v>1467</v>
      </c>
      <c r="B1772" s="320" t="s">
        <v>2</v>
      </c>
      <c r="C1772" s="320" t="s">
        <v>1446</v>
      </c>
      <c r="D1772" s="320" t="s">
        <v>1468</v>
      </c>
      <c r="E1772" s="325">
        <v>40347</v>
      </c>
      <c r="F1772" s="326">
        <v>40330</v>
      </c>
      <c r="G1772" s="320">
        <v>1</v>
      </c>
      <c r="H1772" s="320">
        <v>890916</v>
      </c>
      <c r="I1772" s="323">
        <v>18.739999999999998</v>
      </c>
      <c r="J1772" s="323">
        <v>12.4</v>
      </c>
      <c r="K1772" s="323">
        <v>6.34</v>
      </c>
    </row>
    <row r="1773" spans="1:11" x14ac:dyDescent="0.2">
      <c r="A1773" s="320" t="s">
        <v>1467</v>
      </c>
      <c r="B1773" s="320" t="s">
        <v>2</v>
      </c>
      <c r="C1773" s="320" t="s">
        <v>1446</v>
      </c>
      <c r="D1773" s="320" t="s">
        <v>1468</v>
      </c>
      <c r="E1773" s="325">
        <v>40350</v>
      </c>
      <c r="F1773" s="326">
        <v>40330</v>
      </c>
      <c r="G1773" s="320">
        <v>1</v>
      </c>
      <c r="H1773" s="320">
        <v>891355</v>
      </c>
      <c r="I1773" s="323">
        <v>18.59</v>
      </c>
      <c r="J1773" s="323">
        <v>12.37</v>
      </c>
      <c r="K1773" s="323">
        <v>6.22</v>
      </c>
    </row>
    <row r="1774" spans="1:11" hidden="1" x14ac:dyDescent="0.2">
      <c r="A1774" s="320" t="s">
        <v>1458</v>
      </c>
      <c r="B1774" s="320" t="s">
        <v>2</v>
      </c>
      <c r="C1774" s="320" t="s">
        <v>1446</v>
      </c>
      <c r="D1774" s="320" t="s">
        <v>1464</v>
      </c>
      <c r="E1774" s="325">
        <v>40352</v>
      </c>
      <c r="F1774" s="326">
        <v>40330</v>
      </c>
      <c r="G1774" s="320">
        <v>1</v>
      </c>
      <c r="H1774" s="320">
        <v>891844</v>
      </c>
      <c r="I1774" s="323">
        <v>7.03</v>
      </c>
      <c r="J1774" s="323">
        <v>6.55</v>
      </c>
      <c r="K1774" s="323">
        <v>0.48</v>
      </c>
    </row>
    <row r="1775" spans="1:11" hidden="1" x14ac:dyDescent="0.2">
      <c r="A1775" s="320" t="s">
        <v>1458</v>
      </c>
      <c r="B1775" s="320" t="s">
        <v>2</v>
      </c>
      <c r="C1775" s="320" t="s">
        <v>1446</v>
      </c>
      <c r="D1775" s="320" t="s">
        <v>1464</v>
      </c>
      <c r="E1775" s="325">
        <v>40352</v>
      </c>
      <c r="F1775" s="326">
        <v>40330</v>
      </c>
      <c r="G1775" s="320">
        <v>1</v>
      </c>
      <c r="H1775" s="320">
        <v>891981</v>
      </c>
      <c r="I1775" s="323">
        <v>6.94</v>
      </c>
      <c r="J1775" s="323">
        <v>6.52</v>
      </c>
      <c r="K1775" s="323">
        <v>0.42</v>
      </c>
    </row>
    <row r="1776" spans="1:11" x14ac:dyDescent="0.2">
      <c r="A1776" s="320" t="s">
        <v>1467</v>
      </c>
      <c r="B1776" s="320" t="s">
        <v>2</v>
      </c>
      <c r="C1776" s="320" t="s">
        <v>1446</v>
      </c>
      <c r="D1776" s="320" t="s">
        <v>1468</v>
      </c>
      <c r="E1776" s="325">
        <v>40350</v>
      </c>
      <c r="F1776" s="326">
        <v>40330</v>
      </c>
      <c r="G1776" s="320">
        <v>1</v>
      </c>
      <c r="H1776" s="320">
        <v>891522</v>
      </c>
      <c r="I1776" s="323">
        <v>17.21</v>
      </c>
      <c r="J1776" s="323">
        <v>12.34</v>
      </c>
      <c r="K1776" s="323">
        <v>4.87</v>
      </c>
    </row>
    <row r="1777" spans="1:11" x14ac:dyDescent="0.2">
      <c r="A1777" s="320" t="s">
        <v>1459</v>
      </c>
      <c r="B1777" s="320" t="s">
        <v>2</v>
      </c>
      <c r="C1777" s="320" t="s">
        <v>1446</v>
      </c>
      <c r="D1777" s="320" t="s">
        <v>1468</v>
      </c>
      <c r="E1777" s="325">
        <v>40351</v>
      </c>
      <c r="F1777" s="326">
        <v>40330</v>
      </c>
      <c r="G1777" s="320">
        <v>1</v>
      </c>
      <c r="H1777" s="320">
        <v>891769</v>
      </c>
      <c r="I1777" s="323">
        <v>13.9</v>
      </c>
      <c r="J1777" s="323">
        <v>12.01</v>
      </c>
      <c r="K1777" s="323">
        <v>1.89</v>
      </c>
    </row>
    <row r="1778" spans="1:11" x14ac:dyDescent="0.2">
      <c r="A1778" s="320" t="s">
        <v>1467</v>
      </c>
      <c r="B1778" s="320" t="s">
        <v>2</v>
      </c>
      <c r="C1778" s="320" t="s">
        <v>1446</v>
      </c>
      <c r="D1778" s="320" t="s">
        <v>1468</v>
      </c>
      <c r="E1778" s="325">
        <v>40351</v>
      </c>
      <c r="F1778" s="326">
        <v>40330</v>
      </c>
      <c r="G1778" s="320">
        <v>1</v>
      </c>
      <c r="H1778" s="320">
        <v>891619</v>
      </c>
      <c r="I1778" s="323">
        <v>18.46</v>
      </c>
      <c r="J1778" s="323">
        <v>12.48</v>
      </c>
      <c r="K1778" s="323">
        <v>5.98</v>
      </c>
    </row>
    <row r="1779" spans="1:11" x14ac:dyDescent="0.2">
      <c r="A1779" s="320" t="s">
        <v>1467</v>
      </c>
      <c r="B1779" s="320" t="s">
        <v>2</v>
      </c>
      <c r="C1779" s="320" t="s">
        <v>1446</v>
      </c>
      <c r="D1779" s="320" t="s">
        <v>1468</v>
      </c>
      <c r="E1779" s="325">
        <v>40351</v>
      </c>
      <c r="F1779" s="326">
        <v>40330</v>
      </c>
      <c r="G1779" s="320">
        <v>1</v>
      </c>
      <c r="H1779" s="320">
        <v>891770</v>
      </c>
      <c r="I1779" s="323">
        <v>15.79</v>
      </c>
      <c r="J1779" s="323">
        <v>12.42</v>
      </c>
      <c r="K1779" s="323">
        <v>3.37</v>
      </c>
    </row>
    <row r="1780" spans="1:11" hidden="1" x14ac:dyDescent="0.2">
      <c r="A1780" s="320" t="s">
        <v>1458</v>
      </c>
      <c r="B1780" s="320" t="s">
        <v>2</v>
      </c>
      <c r="C1780" s="320" t="s">
        <v>1446</v>
      </c>
      <c r="D1780" s="320" t="s">
        <v>1464</v>
      </c>
      <c r="E1780" s="325">
        <v>40353</v>
      </c>
      <c r="F1780" s="326">
        <v>40330</v>
      </c>
      <c r="G1780" s="320">
        <v>1</v>
      </c>
      <c r="H1780" s="320">
        <v>892193</v>
      </c>
      <c r="I1780" s="323">
        <v>7.64</v>
      </c>
      <c r="J1780" s="323">
        <v>6.61</v>
      </c>
      <c r="K1780" s="323">
        <v>1.03</v>
      </c>
    </row>
    <row r="1781" spans="1:11" hidden="1" x14ac:dyDescent="0.2">
      <c r="A1781" s="320" t="s">
        <v>1458</v>
      </c>
      <c r="B1781" s="320" t="s">
        <v>2</v>
      </c>
      <c r="C1781" s="320" t="s">
        <v>1446</v>
      </c>
      <c r="D1781" s="320" t="s">
        <v>1464</v>
      </c>
      <c r="E1781" s="325">
        <v>40353</v>
      </c>
      <c r="F1781" s="326">
        <v>40330</v>
      </c>
      <c r="G1781" s="320">
        <v>1</v>
      </c>
      <c r="H1781" s="320">
        <v>892276</v>
      </c>
      <c r="I1781" s="323">
        <v>7.08</v>
      </c>
      <c r="J1781" s="323">
        <v>6.59</v>
      </c>
      <c r="K1781" s="323">
        <v>0.49</v>
      </c>
    </row>
    <row r="1782" spans="1:11" hidden="1" x14ac:dyDescent="0.2">
      <c r="A1782" s="320" t="s">
        <v>1470</v>
      </c>
      <c r="B1782" s="320" t="s">
        <v>2</v>
      </c>
      <c r="C1782" s="320" t="s">
        <v>1446</v>
      </c>
      <c r="D1782" s="320" t="s">
        <v>1464</v>
      </c>
      <c r="E1782" s="325">
        <v>40353</v>
      </c>
      <c r="F1782" s="326">
        <v>40330</v>
      </c>
      <c r="G1782" s="320">
        <v>1</v>
      </c>
      <c r="H1782" s="320">
        <v>892067</v>
      </c>
      <c r="I1782" s="323">
        <v>6.81</v>
      </c>
      <c r="J1782" s="323">
        <v>6.41</v>
      </c>
      <c r="K1782" s="323">
        <v>0.4</v>
      </c>
    </row>
    <row r="1783" spans="1:11" hidden="1" x14ac:dyDescent="0.2">
      <c r="A1783" s="320" t="s">
        <v>1470</v>
      </c>
      <c r="B1783" s="320" t="s">
        <v>2</v>
      </c>
      <c r="C1783" s="320" t="s">
        <v>1446</v>
      </c>
      <c r="D1783" s="320" t="s">
        <v>1464</v>
      </c>
      <c r="E1783" s="325">
        <v>40353</v>
      </c>
      <c r="F1783" s="326">
        <v>40330</v>
      </c>
      <c r="G1783" s="320">
        <v>1</v>
      </c>
      <c r="H1783" s="320">
        <v>892215</v>
      </c>
      <c r="I1783" s="323">
        <v>6.93</v>
      </c>
      <c r="J1783" s="323">
        <v>6.4</v>
      </c>
      <c r="K1783" s="323">
        <v>0.53</v>
      </c>
    </row>
    <row r="1784" spans="1:11" hidden="1" x14ac:dyDescent="0.2">
      <c r="A1784" s="320" t="s">
        <v>1470</v>
      </c>
      <c r="B1784" s="320" t="s">
        <v>2</v>
      </c>
      <c r="C1784" s="320" t="s">
        <v>1446</v>
      </c>
      <c r="D1784" s="320" t="s">
        <v>1464</v>
      </c>
      <c r="E1784" s="325">
        <v>40353</v>
      </c>
      <c r="F1784" s="326">
        <v>40330</v>
      </c>
      <c r="G1784" s="320">
        <v>1</v>
      </c>
      <c r="H1784" s="320">
        <v>892279</v>
      </c>
      <c r="I1784" s="323">
        <v>6.8</v>
      </c>
      <c r="J1784" s="323">
        <v>6.39</v>
      </c>
      <c r="K1784" s="323">
        <v>0.41</v>
      </c>
    </row>
    <row r="1785" spans="1:11" x14ac:dyDescent="0.2">
      <c r="A1785" s="320" t="s">
        <v>1467</v>
      </c>
      <c r="B1785" s="320" t="s">
        <v>2</v>
      </c>
      <c r="C1785" s="320" t="s">
        <v>1446</v>
      </c>
      <c r="D1785" s="320" t="s">
        <v>1468</v>
      </c>
      <c r="E1785" s="325">
        <v>40352</v>
      </c>
      <c r="F1785" s="326">
        <v>40330</v>
      </c>
      <c r="G1785" s="320">
        <v>1</v>
      </c>
      <c r="H1785" s="320">
        <v>891870</v>
      </c>
      <c r="I1785" s="323">
        <v>19.21</v>
      </c>
      <c r="J1785" s="323">
        <v>12.43</v>
      </c>
      <c r="K1785" s="323">
        <v>6.78</v>
      </c>
    </row>
    <row r="1786" spans="1:11" hidden="1" x14ac:dyDescent="0.2">
      <c r="A1786" s="320" t="s">
        <v>1458</v>
      </c>
      <c r="B1786" s="320" t="s">
        <v>2</v>
      </c>
      <c r="C1786" s="320" t="s">
        <v>1446</v>
      </c>
      <c r="D1786" s="320" t="s">
        <v>1464</v>
      </c>
      <c r="E1786" s="325">
        <v>40354</v>
      </c>
      <c r="F1786" s="326">
        <v>40330</v>
      </c>
      <c r="G1786" s="320">
        <v>1</v>
      </c>
      <c r="H1786" s="320">
        <v>892461</v>
      </c>
      <c r="I1786" s="323">
        <v>6.98</v>
      </c>
      <c r="J1786" s="323">
        <v>6.62</v>
      </c>
      <c r="K1786" s="323">
        <v>0.36</v>
      </c>
    </row>
    <row r="1787" spans="1:11" x14ac:dyDescent="0.2">
      <c r="A1787" s="320" t="s">
        <v>1467</v>
      </c>
      <c r="B1787" s="320" t="s">
        <v>2</v>
      </c>
      <c r="C1787" s="320" t="s">
        <v>1446</v>
      </c>
      <c r="D1787" s="320" t="s">
        <v>1468</v>
      </c>
      <c r="E1787" s="325">
        <v>40352</v>
      </c>
      <c r="F1787" s="326">
        <v>40330</v>
      </c>
      <c r="G1787" s="320">
        <v>1</v>
      </c>
      <c r="H1787" s="320">
        <v>891947</v>
      </c>
      <c r="I1787" s="323">
        <v>16.649999999999999</v>
      </c>
      <c r="J1787" s="323">
        <v>12.32</v>
      </c>
      <c r="K1787" s="323">
        <v>4.33</v>
      </c>
    </row>
    <row r="1788" spans="1:11" x14ac:dyDescent="0.2">
      <c r="A1788" s="320" t="s">
        <v>1459</v>
      </c>
      <c r="B1788" s="320" t="s">
        <v>2</v>
      </c>
      <c r="C1788" s="320" t="s">
        <v>1446</v>
      </c>
      <c r="D1788" s="320" t="s">
        <v>1468</v>
      </c>
      <c r="E1788" s="325">
        <v>40353</v>
      </c>
      <c r="F1788" s="326">
        <v>40330</v>
      </c>
      <c r="G1788" s="320">
        <v>1</v>
      </c>
      <c r="H1788" s="320">
        <v>892110</v>
      </c>
      <c r="I1788" s="323">
        <v>17.14</v>
      </c>
      <c r="J1788" s="323">
        <v>12.19</v>
      </c>
      <c r="K1788" s="323">
        <v>4.95</v>
      </c>
    </row>
    <row r="1789" spans="1:11" x14ac:dyDescent="0.2">
      <c r="A1789" s="320" t="s">
        <v>1459</v>
      </c>
      <c r="B1789" s="320" t="s">
        <v>2</v>
      </c>
      <c r="C1789" s="320" t="s">
        <v>1446</v>
      </c>
      <c r="D1789" s="320" t="s">
        <v>1468</v>
      </c>
      <c r="E1789" s="325">
        <v>40353</v>
      </c>
      <c r="F1789" s="326">
        <v>40330</v>
      </c>
      <c r="G1789" s="320">
        <v>1</v>
      </c>
      <c r="H1789" s="320">
        <v>892296</v>
      </c>
      <c r="I1789" s="323">
        <v>15.08</v>
      </c>
      <c r="J1789" s="323">
        <v>12.12</v>
      </c>
      <c r="K1789" s="323">
        <v>2.96</v>
      </c>
    </row>
    <row r="1790" spans="1:11" x14ac:dyDescent="0.2">
      <c r="A1790" s="320" t="s">
        <v>1467</v>
      </c>
      <c r="B1790" s="320" t="s">
        <v>2</v>
      </c>
      <c r="C1790" s="320" t="s">
        <v>1446</v>
      </c>
      <c r="D1790" s="320" t="s">
        <v>1468</v>
      </c>
      <c r="E1790" s="325">
        <v>40353</v>
      </c>
      <c r="F1790" s="326">
        <v>40330</v>
      </c>
      <c r="G1790" s="320">
        <v>1</v>
      </c>
      <c r="H1790" s="320">
        <v>892103</v>
      </c>
      <c r="I1790" s="323">
        <v>17.88</v>
      </c>
      <c r="J1790" s="323">
        <v>13.65</v>
      </c>
      <c r="K1790" s="323">
        <v>4.2300000000000004</v>
      </c>
    </row>
    <row r="1791" spans="1:11" x14ac:dyDescent="0.2">
      <c r="A1791" s="320" t="s">
        <v>1467</v>
      </c>
      <c r="B1791" s="320" t="s">
        <v>2</v>
      </c>
      <c r="C1791" s="320" t="s">
        <v>1446</v>
      </c>
      <c r="D1791" s="320" t="s">
        <v>1468</v>
      </c>
      <c r="E1791" s="325">
        <v>40353</v>
      </c>
      <c r="F1791" s="326">
        <v>40330</v>
      </c>
      <c r="G1791" s="320">
        <v>1</v>
      </c>
      <c r="H1791" s="320">
        <v>892302</v>
      </c>
      <c r="I1791" s="323">
        <v>16.350000000000001</v>
      </c>
      <c r="J1791" s="323">
        <v>12.41</v>
      </c>
      <c r="K1791" s="323">
        <v>3.94</v>
      </c>
    </row>
    <row r="1792" spans="1:11" hidden="1" x14ac:dyDescent="0.2">
      <c r="A1792" s="320" t="s">
        <v>1458</v>
      </c>
      <c r="B1792" s="320" t="s">
        <v>2</v>
      </c>
      <c r="C1792" s="320" t="s">
        <v>1446</v>
      </c>
      <c r="D1792" s="320" t="s">
        <v>1464</v>
      </c>
      <c r="E1792" s="325">
        <v>40357</v>
      </c>
      <c r="F1792" s="326">
        <v>40330</v>
      </c>
      <c r="G1792" s="320">
        <v>1</v>
      </c>
      <c r="H1792" s="320">
        <v>892810</v>
      </c>
      <c r="I1792" s="323">
        <v>7.21</v>
      </c>
      <c r="J1792" s="323">
        <v>6.63</v>
      </c>
      <c r="K1792" s="323">
        <v>0.57999999999999996</v>
      </c>
    </row>
    <row r="1793" spans="1:11" hidden="1" x14ac:dyDescent="0.2">
      <c r="A1793" s="320" t="s">
        <v>1458</v>
      </c>
      <c r="B1793" s="320" t="s">
        <v>2</v>
      </c>
      <c r="C1793" s="320" t="s">
        <v>1446</v>
      </c>
      <c r="D1793" s="320" t="s">
        <v>1464</v>
      </c>
      <c r="E1793" s="325">
        <v>40357</v>
      </c>
      <c r="F1793" s="326">
        <v>40330</v>
      </c>
      <c r="G1793" s="320">
        <v>1</v>
      </c>
      <c r="H1793" s="320">
        <v>892859</v>
      </c>
      <c r="I1793" s="323">
        <v>6.98</v>
      </c>
      <c r="J1793" s="323">
        <v>6.61</v>
      </c>
      <c r="K1793" s="323">
        <v>0.37</v>
      </c>
    </row>
    <row r="1794" spans="1:11" hidden="1" x14ac:dyDescent="0.2">
      <c r="A1794" s="320" t="s">
        <v>1458</v>
      </c>
      <c r="B1794" s="320" t="s">
        <v>2</v>
      </c>
      <c r="C1794" s="320" t="s">
        <v>1446</v>
      </c>
      <c r="D1794" s="320" t="s">
        <v>1464</v>
      </c>
      <c r="E1794" s="325">
        <v>40357</v>
      </c>
      <c r="F1794" s="326">
        <v>40330</v>
      </c>
      <c r="G1794" s="320">
        <v>1</v>
      </c>
      <c r="H1794" s="320">
        <v>892978</v>
      </c>
      <c r="I1794" s="323">
        <v>7.09</v>
      </c>
      <c r="J1794" s="323">
        <v>6.6</v>
      </c>
      <c r="K1794" s="323">
        <v>0.49</v>
      </c>
    </row>
    <row r="1795" spans="1:11" x14ac:dyDescent="0.2">
      <c r="A1795" s="320" t="s">
        <v>1467</v>
      </c>
      <c r="B1795" s="320" t="s">
        <v>2</v>
      </c>
      <c r="C1795" s="320" t="s">
        <v>1446</v>
      </c>
      <c r="D1795" s="320" t="s">
        <v>1468</v>
      </c>
      <c r="E1795" s="325">
        <v>40354</v>
      </c>
      <c r="F1795" s="326">
        <v>40330</v>
      </c>
      <c r="G1795" s="320">
        <v>1</v>
      </c>
      <c r="H1795" s="320">
        <v>892472</v>
      </c>
      <c r="I1795" s="323">
        <v>16.149999999999999</v>
      </c>
      <c r="J1795" s="323">
        <v>12.43</v>
      </c>
      <c r="K1795" s="323">
        <v>3.72</v>
      </c>
    </row>
    <row r="1796" spans="1:11" x14ac:dyDescent="0.2">
      <c r="A1796" s="320" t="s">
        <v>1469</v>
      </c>
      <c r="B1796" s="320" t="s">
        <v>2</v>
      </c>
      <c r="C1796" s="320" t="s">
        <v>1446</v>
      </c>
      <c r="D1796" s="320" t="s">
        <v>1468</v>
      </c>
      <c r="E1796" s="325">
        <v>40357</v>
      </c>
      <c r="F1796" s="326">
        <v>40330</v>
      </c>
      <c r="G1796" s="320">
        <v>1</v>
      </c>
      <c r="H1796" s="320">
        <v>892811</v>
      </c>
      <c r="I1796" s="323">
        <v>6.13</v>
      </c>
      <c r="J1796" s="323">
        <v>5.66</v>
      </c>
      <c r="K1796" s="323">
        <v>0.47</v>
      </c>
    </row>
    <row r="1797" spans="1:11" x14ac:dyDescent="0.2">
      <c r="A1797" s="320" t="s">
        <v>1469</v>
      </c>
      <c r="B1797" s="320" t="s">
        <v>2</v>
      </c>
      <c r="C1797" s="320" t="s">
        <v>1446</v>
      </c>
      <c r="D1797" s="320" t="s">
        <v>1468</v>
      </c>
      <c r="E1797" s="325">
        <v>40357</v>
      </c>
      <c r="F1797" s="326">
        <v>40330</v>
      </c>
      <c r="G1797" s="320">
        <v>1</v>
      </c>
      <c r="H1797" s="320">
        <v>892940</v>
      </c>
      <c r="I1797" s="323">
        <v>6.18</v>
      </c>
      <c r="J1797" s="323">
        <v>5.65</v>
      </c>
      <c r="K1797" s="323">
        <v>0.53</v>
      </c>
    </row>
    <row r="1798" spans="1:11" x14ac:dyDescent="0.2">
      <c r="A1798" s="320" t="s">
        <v>1469</v>
      </c>
      <c r="B1798" s="320" t="s">
        <v>2</v>
      </c>
      <c r="C1798" s="320" t="s">
        <v>1446</v>
      </c>
      <c r="D1798" s="320" t="s">
        <v>1468</v>
      </c>
      <c r="E1798" s="325">
        <v>40357</v>
      </c>
      <c r="F1798" s="326">
        <v>40330</v>
      </c>
      <c r="G1798" s="320">
        <v>1</v>
      </c>
      <c r="H1798" s="320">
        <v>892979</v>
      </c>
      <c r="I1798" s="323">
        <v>6.27</v>
      </c>
      <c r="J1798" s="323">
        <v>5.64</v>
      </c>
      <c r="K1798" s="323">
        <v>0.63</v>
      </c>
    </row>
    <row r="1799" spans="1:11" x14ac:dyDescent="0.2">
      <c r="A1799" s="320" t="s">
        <v>1467</v>
      </c>
      <c r="B1799" s="320" t="s">
        <v>2</v>
      </c>
      <c r="C1799" s="320" t="s">
        <v>1446</v>
      </c>
      <c r="D1799" s="320" t="s">
        <v>1468</v>
      </c>
      <c r="E1799" s="325">
        <v>40357</v>
      </c>
      <c r="F1799" s="326">
        <v>40330</v>
      </c>
      <c r="G1799" s="320">
        <v>1</v>
      </c>
      <c r="H1799" s="320">
        <v>892873</v>
      </c>
      <c r="I1799" s="323">
        <v>18.57</v>
      </c>
      <c r="J1799" s="323">
        <v>12.47</v>
      </c>
      <c r="K1799" s="323">
        <v>6.1</v>
      </c>
    </row>
    <row r="1800" spans="1:11" x14ac:dyDescent="0.2">
      <c r="A1800" s="320" t="s">
        <v>1467</v>
      </c>
      <c r="B1800" s="320" t="s">
        <v>2</v>
      </c>
      <c r="C1800" s="320" t="s">
        <v>1446</v>
      </c>
      <c r="D1800" s="320" t="s">
        <v>1468</v>
      </c>
      <c r="E1800" s="325">
        <v>40357</v>
      </c>
      <c r="F1800" s="326">
        <v>40330</v>
      </c>
      <c r="G1800" s="320">
        <v>1</v>
      </c>
      <c r="H1800" s="320">
        <v>893008</v>
      </c>
      <c r="I1800" s="323">
        <v>17.579999999999998</v>
      </c>
      <c r="J1800" s="323">
        <v>12.44</v>
      </c>
      <c r="K1800" s="323">
        <v>5.14</v>
      </c>
    </row>
    <row r="1801" spans="1:11" x14ac:dyDescent="0.2">
      <c r="A1801" s="320" t="s">
        <v>1459</v>
      </c>
      <c r="B1801" s="320" t="s">
        <v>2</v>
      </c>
      <c r="C1801" s="320" t="s">
        <v>1446</v>
      </c>
      <c r="D1801" s="320" t="s">
        <v>1468</v>
      </c>
      <c r="E1801" s="325">
        <v>40358</v>
      </c>
      <c r="F1801" s="326">
        <v>40330</v>
      </c>
      <c r="G1801" s="320">
        <v>1</v>
      </c>
      <c r="H1801" s="320">
        <v>893217</v>
      </c>
      <c r="I1801" s="323">
        <v>14.15</v>
      </c>
      <c r="J1801" s="323">
        <v>11.93</v>
      </c>
      <c r="K1801" s="323">
        <v>2.2200000000000002</v>
      </c>
    </row>
    <row r="1802" spans="1:11" hidden="1" x14ac:dyDescent="0.2">
      <c r="A1802" s="320" t="s">
        <v>1458</v>
      </c>
      <c r="B1802" s="320" t="s">
        <v>2</v>
      </c>
      <c r="C1802" s="320" t="s">
        <v>1446</v>
      </c>
      <c r="D1802" s="320" t="s">
        <v>1464</v>
      </c>
      <c r="E1802" s="325">
        <v>40358</v>
      </c>
      <c r="F1802" s="326">
        <v>40330</v>
      </c>
      <c r="G1802" s="320">
        <v>1</v>
      </c>
      <c r="H1802" s="320">
        <v>893064</v>
      </c>
      <c r="I1802" s="323">
        <v>7.14</v>
      </c>
      <c r="J1802" s="323">
        <v>6.58</v>
      </c>
      <c r="K1802" s="323">
        <v>0.56000000000000005</v>
      </c>
    </row>
    <row r="1803" spans="1:11" hidden="1" x14ac:dyDescent="0.2">
      <c r="A1803" s="320" t="s">
        <v>1458</v>
      </c>
      <c r="B1803" s="320" t="s">
        <v>2</v>
      </c>
      <c r="C1803" s="320" t="s">
        <v>1446</v>
      </c>
      <c r="D1803" s="320" t="s">
        <v>1464</v>
      </c>
      <c r="E1803" s="325">
        <v>40358</v>
      </c>
      <c r="F1803" s="326">
        <v>40330</v>
      </c>
      <c r="G1803" s="320">
        <v>1</v>
      </c>
      <c r="H1803" s="320">
        <v>893181</v>
      </c>
      <c r="I1803" s="323">
        <v>7.09</v>
      </c>
      <c r="J1803" s="323">
        <v>6.58</v>
      </c>
      <c r="K1803" s="323">
        <v>0.51</v>
      </c>
    </row>
    <row r="1804" spans="1:11" hidden="1" x14ac:dyDescent="0.2">
      <c r="A1804" s="320" t="s">
        <v>1458</v>
      </c>
      <c r="B1804" s="320" t="s">
        <v>2</v>
      </c>
      <c r="C1804" s="320" t="s">
        <v>1446</v>
      </c>
      <c r="D1804" s="320" t="s">
        <v>1464</v>
      </c>
      <c r="E1804" s="325">
        <v>40358</v>
      </c>
      <c r="F1804" s="326">
        <v>40330</v>
      </c>
      <c r="G1804" s="320">
        <v>1</v>
      </c>
      <c r="H1804" s="320">
        <v>893236</v>
      </c>
      <c r="I1804" s="323">
        <v>6.9</v>
      </c>
      <c r="J1804" s="323">
        <v>6.64</v>
      </c>
      <c r="K1804" s="323">
        <v>0.26</v>
      </c>
    </row>
    <row r="1805" spans="1:11" x14ac:dyDescent="0.2">
      <c r="A1805" s="320" t="s">
        <v>1469</v>
      </c>
      <c r="B1805" s="320" t="s">
        <v>2</v>
      </c>
      <c r="C1805" s="320" t="s">
        <v>1446</v>
      </c>
      <c r="D1805" s="320" t="s">
        <v>1468</v>
      </c>
      <c r="E1805" s="325">
        <v>40358</v>
      </c>
      <c r="F1805" s="326">
        <v>40330</v>
      </c>
      <c r="G1805" s="320">
        <v>1</v>
      </c>
      <c r="H1805" s="320">
        <v>893031</v>
      </c>
      <c r="I1805" s="323">
        <v>6.16</v>
      </c>
      <c r="J1805" s="323">
        <v>5.71</v>
      </c>
      <c r="K1805" s="323">
        <v>0.45</v>
      </c>
    </row>
    <row r="1806" spans="1:11" x14ac:dyDescent="0.2">
      <c r="A1806" s="320" t="s">
        <v>1469</v>
      </c>
      <c r="B1806" s="320" t="s">
        <v>2</v>
      </c>
      <c r="C1806" s="320" t="s">
        <v>1446</v>
      </c>
      <c r="D1806" s="320" t="s">
        <v>1468</v>
      </c>
      <c r="E1806" s="325">
        <v>40358</v>
      </c>
      <c r="F1806" s="326">
        <v>40330</v>
      </c>
      <c r="G1806" s="320">
        <v>1</v>
      </c>
      <c r="H1806" s="320">
        <v>893060</v>
      </c>
      <c r="I1806" s="323">
        <v>6.08</v>
      </c>
      <c r="J1806" s="323">
        <v>5.71</v>
      </c>
      <c r="K1806" s="323">
        <v>0.37</v>
      </c>
    </row>
    <row r="1807" spans="1:11" x14ac:dyDescent="0.2">
      <c r="A1807" s="320" t="s">
        <v>1469</v>
      </c>
      <c r="B1807" s="320" t="s">
        <v>2</v>
      </c>
      <c r="C1807" s="320" t="s">
        <v>1446</v>
      </c>
      <c r="D1807" s="320" t="s">
        <v>1468</v>
      </c>
      <c r="E1807" s="325">
        <v>40358</v>
      </c>
      <c r="F1807" s="326">
        <v>40330</v>
      </c>
      <c r="G1807" s="320">
        <v>1</v>
      </c>
      <c r="H1807" s="320">
        <v>893089</v>
      </c>
      <c r="I1807" s="323">
        <v>6.28</v>
      </c>
      <c r="J1807" s="323">
        <v>5.7</v>
      </c>
      <c r="K1807" s="323">
        <v>0.57999999999999996</v>
      </c>
    </row>
    <row r="1808" spans="1:11" x14ac:dyDescent="0.2">
      <c r="A1808" s="320" t="s">
        <v>1469</v>
      </c>
      <c r="B1808" s="320" t="s">
        <v>2</v>
      </c>
      <c r="C1808" s="320" t="s">
        <v>1446</v>
      </c>
      <c r="D1808" s="320" t="s">
        <v>1468</v>
      </c>
      <c r="E1808" s="325">
        <v>40358</v>
      </c>
      <c r="F1808" s="326">
        <v>40330</v>
      </c>
      <c r="G1808" s="320">
        <v>1</v>
      </c>
      <c r="H1808" s="320">
        <v>893202</v>
      </c>
      <c r="I1808" s="323">
        <v>6.31</v>
      </c>
      <c r="J1808" s="323">
        <v>5.69</v>
      </c>
      <c r="K1808" s="323">
        <v>0.62</v>
      </c>
    </row>
    <row r="1809" spans="1:11" x14ac:dyDescent="0.2">
      <c r="A1809" s="320" t="s">
        <v>1467</v>
      </c>
      <c r="B1809" s="320" t="s">
        <v>2</v>
      </c>
      <c r="C1809" s="320" t="s">
        <v>1446</v>
      </c>
      <c r="D1809" s="320" t="s">
        <v>1468</v>
      </c>
      <c r="E1809" s="325">
        <v>40358</v>
      </c>
      <c r="F1809" s="326">
        <v>40330</v>
      </c>
      <c r="G1809" s="320">
        <v>1</v>
      </c>
      <c r="H1809" s="320">
        <v>893090</v>
      </c>
      <c r="I1809" s="323">
        <v>19.079999999999998</v>
      </c>
      <c r="J1809" s="323">
        <v>12.43</v>
      </c>
      <c r="K1809" s="323">
        <v>6.65</v>
      </c>
    </row>
    <row r="1810" spans="1:11" x14ac:dyDescent="0.2">
      <c r="A1810" s="320" t="s">
        <v>1467</v>
      </c>
      <c r="B1810" s="320" t="s">
        <v>2</v>
      </c>
      <c r="C1810" s="320" t="s">
        <v>1446</v>
      </c>
      <c r="D1810" s="320" t="s">
        <v>1468</v>
      </c>
      <c r="E1810" s="325">
        <v>40358</v>
      </c>
      <c r="F1810" s="326">
        <v>40330</v>
      </c>
      <c r="G1810" s="320">
        <v>1</v>
      </c>
      <c r="H1810" s="320">
        <v>893214</v>
      </c>
      <c r="I1810" s="323">
        <v>16.36</v>
      </c>
      <c r="J1810" s="323">
        <v>12.39</v>
      </c>
      <c r="K1810" s="323">
        <v>3.97</v>
      </c>
    </row>
    <row r="1811" spans="1:11" hidden="1" x14ac:dyDescent="0.2">
      <c r="A1811" s="320"/>
      <c r="B1811" s="320" t="s">
        <v>2</v>
      </c>
      <c r="C1811" s="320" t="s">
        <v>1446</v>
      </c>
      <c r="D1811" s="320" t="s">
        <v>1457</v>
      </c>
      <c r="E1811" s="325">
        <v>40359</v>
      </c>
      <c r="F1811" s="326">
        <v>40330</v>
      </c>
      <c r="G1811" s="320">
        <v>2</v>
      </c>
      <c r="H1811" s="320">
        <v>918740</v>
      </c>
      <c r="I1811" s="323">
        <v>0</v>
      </c>
      <c r="J1811" s="323">
        <v>0</v>
      </c>
      <c r="K1811" s="323">
        <v>-1.46</v>
      </c>
    </row>
    <row r="1812" spans="1:11" x14ac:dyDescent="0.2">
      <c r="A1812" s="320" t="s">
        <v>1469</v>
      </c>
      <c r="B1812" s="320" t="s">
        <v>2</v>
      </c>
      <c r="C1812" s="320" t="s">
        <v>1446</v>
      </c>
      <c r="D1812" s="320" t="s">
        <v>1468</v>
      </c>
      <c r="E1812" s="325">
        <v>40359</v>
      </c>
      <c r="F1812" s="326">
        <v>40330</v>
      </c>
      <c r="G1812" s="320">
        <v>1</v>
      </c>
      <c r="H1812" s="320">
        <v>893266</v>
      </c>
      <c r="I1812" s="323">
        <v>6.08</v>
      </c>
      <c r="J1812" s="323">
        <v>5.68</v>
      </c>
      <c r="K1812" s="323">
        <v>0.4</v>
      </c>
    </row>
    <row r="1813" spans="1:11" x14ac:dyDescent="0.2">
      <c r="A1813" s="320" t="s">
        <v>1469</v>
      </c>
      <c r="B1813" s="320" t="s">
        <v>2</v>
      </c>
      <c r="C1813" s="320" t="s">
        <v>1446</v>
      </c>
      <c r="D1813" s="320" t="s">
        <v>1468</v>
      </c>
      <c r="E1813" s="325">
        <v>40359</v>
      </c>
      <c r="F1813" s="326">
        <v>40330</v>
      </c>
      <c r="G1813" s="320">
        <v>1</v>
      </c>
      <c r="H1813" s="320">
        <v>893319</v>
      </c>
      <c r="I1813" s="323">
        <v>6.2</v>
      </c>
      <c r="J1813" s="323">
        <v>5.67</v>
      </c>
      <c r="K1813" s="323">
        <v>0.53</v>
      </c>
    </row>
    <row r="1814" spans="1:11" hidden="1" x14ac:dyDescent="0.2">
      <c r="A1814" s="320" t="s">
        <v>1458</v>
      </c>
      <c r="B1814" s="320" t="s">
        <v>2</v>
      </c>
      <c r="C1814" s="320" t="s">
        <v>1446</v>
      </c>
      <c r="D1814" s="320" t="s">
        <v>1464</v>
      </c>
      <c r="E1814" s="325">
        <v>40359</v>
      </c>
      <c r="F1814" s="326">
        <v>40330</v>
      </c>
      <c r="G1814" s="320">
        <v>1</v>
      </c>
      <c r="H1814" s="320">
        <v>893295</v>
      </c>
      <c r="I1814" s="323">
        <v>6.97</v>
      </c>
      <c r="J1814" s="323">
        <v>6.62</v>
      </c>
      <c r="K1814" s="323">
        <v>0.35</v>
      </c>
    </row>
    <row r="1815" spans="1:11" hidden="1" x14ac:dyDescent="0.2">
      <c r="A1815" s="320" t="s">
        <v>1458</v>
      </c>
      <c r="B1815" s="320" t="s">
        <v>2</v>
      </c>
      <c r="C1815" s="320" t="s">
        <v>1446</v>
      </c>
      <c r="D1815" s="320" t="s">
        <v>1464</v>
      </c>
      <c r="E1815" s="325">
        <v>40359</v>
      </c>
      <c r="F1815" s="326">
        <v>40330</v>
      </c>
      <c r="G1815" s="320">
        <v>1</v>
      </c>
      <c r="H1815" s="320">
        <v>893459</v>
      </c>
      <c r="I1815" s="323">
        <v>7.13</v>
      </c>
      <c r="J1815" s="323">
        <v>6.59</v>
      </c>
      <c r="K1815" s="323">
        <v>0.54</v>
      </c>
    </row>
    <row r="1816" spans="1:11" x14ac:dyDescent="0.2">
      <c r="A1816" s="320" t="s">
        <v>1469</v>
      </c>
      <c r="B1816" s="320" t="s">
        <v>2</v>
      </c>
      <c r="C1816" s="320" t="s">
        <v>1446</v>
      </c>
      <c r="D1816" s="320" t="s">
        <v>1468</v>
      </c>
      <c r="E1816" s="325">
        <v>40359</v>
      </c>
      <c r="F1816" s="326">
        <v>40330</v>
      </c>
      <c r="G1816" s="320">
        <v>1</v>
      </c>
      <c r="H1816" s="320">
        <v>893425</v>
      </c>
      <c r="I1816" s="323">
        <v>6.29</v>
      </c>
      <c r="J1816" s="323">
        <v>5.67</v>
      </c>
      <c r="K1816" s="323">
        <v>0.62</v>
      </c>
    </row>
    <row r="1817" spans="1:11" x14ac:dyDescent="0.2">
      <c r="A1817" s="320" t="s">
        <v>1469</v>
      </c>
      <c r="B1817" s="320" t="s">
        <v>2</v>
      </c>
      <c r="C1817" s="320" t="s">
        <v>1446</v>
      </c>
      <c r="D1817" s="320" t="s">
        <v>1468</v>
      </c>
      <c r="E1817" s="325">
        <v>40359</v>
      </c>
      <c r="F1817" s="326">
        <v>40330</v>
      </c>
      <c r="G1817" s="320">
        <v>1</v>
      </c>
      <c r="H1817" s="320">
        <v>893476</v>
      </c>
      <c r="I1817" s="323">
        <v>6.17</v>
      </c>
      <c r="J1817" s="323">
        <v>5.66</v>
      </c>
      <c r="K1817" s="323">
        <v>0.51</v>
      </c>
    </row>
    <row r="1818" spans="1:11" x14ac:dyDescent="0.2">
      <c r="A1818" s="320" t="s">
        <v>1467</v>
      </c>
      <c r="B1818" s="320" t="s">
        <v>2</v>
      </c>
      <c r="C1818" s="320" t="s">
        <v>1446</v>
      </c>
      <c r="D1818" s="320" t="s">
        <v>1468</v>
      </c>
      <c r="E1818" s="325">
        <v>40359</v>
      </c>
      <c r="F1818" s="326">
        <v>40330</v>
      </c>
      <c r="G1818" s="320">
        <v>1</v>
      </c>
      <c r="H1818" s="320">
        <v>893383</v>
      </c>
      <c r="I1818" s="323">
        <v>18.93</v>
      </c>
      <c r="J1818" s="323">
        <v>12.49</v>
      </c>
      <c r="K1818" s="323">
        <v>6.44</v>
      </c>
    </row>
    <row r="1819" spans="1:11" x14ac:dyDescent="0.2">
      <c r="A1819" s="320" t="s">
        <v>1467</v>
      </c>
      <c r="B1819" s="320" t="s">
        <v>2</v>
      </c>
      <c r="C1819" s="320" t="s">
        <v>1446</v>
      </c>
      <c r="D1819" s="320" t="s">
        <v>1468</v>
      </c>
      <c r="E1819" s="325">
        <v>40359</v>
      </c>
      <c r="F1819" s="326">
        <v>40330</v>
      </c>
      <c r="G1819" s="320">
        <v>1</v>
      </c>
      <c r="H1819" s="320">
        <v>893479</v>
      </c>
      <c r="I1819" s="323">
        <v>18.14</v>
      </c>
      <c r="J1819" s="323">
        <v>12.48</v>
      </c>
      <c r="K1819" s="323">
        <v>5.66</v>
      </c>
    </row>
    <row r="1820" spans="1:11" x14ac:dyDescent="0.2">
      <c r="A1820" s="320" t="s">
        <v>1459</v>
      </c>
      <c r="B1820" s="320" t="s">
        <v>2</v>
      </c>
      <c r="C1820" s="320" t="s">
        <v>1446</v>
      </c>
      <c r="D1820" s="320" t="s">
        <v>1468</v>
      </c>
      <c r="E1820" s="325">
        <v>40360</v>
      </c>
      <c r="F1820" s="326">
        <v>40360</v>
      </c>
      <c r="G1820" s="320">
        <v>1</v>
      </c>
      <c r="H1820" s="320">
        <v>893603</v>
      </c>
      <c r="I1820" s="323">
        <v>16.95</v>
      </c>
      <c r="J1820" s="323">
        <v>12.13</v>
      </c>
      <c r="K1820" s="323">
        <v>4.82</v>
      </c>
    </row>
    <row r="1821" spans="1:11" x14ac:dyDescent="0.2">
      <c r="A1821" s="320" t="s">
        <v>1459</v>
      </c>
      <c r="B1821" s="320" t="s">
        <v>2</v>
      </c>
      <c r="C1821" s="320" t="s">
        <v>1446</v>
      </c>
      <c r="D1821" s="320" t="s">
        <v>1468</v>
      </c>
      <c r="E1821" s="325">
        <v>40360</v>
      </c>
      <c r="F1821" s="326">
        <v>40360</v>
      </c>
      <c r="G1821" s="320">
        <v>1</v>
      </c>
      <c r="H1821" s="320">
        <v>893825</v>
      </c>
      <c r="I1821" s="323">
        <v>15.81</v>
      </c>
      <c r="J1821" s="323">
        <v>12.02</v>
      </c>
      <c r="K1821" s="323">
        <v>3.79</v>
      </c>
    </row>
    <row r="1822" spans="1:11" x14ac:dyDescent="0.2">
      <c r="A1822" s="320" t="s">
        <v>1469</v>
      </c>
      <c r="B1822" s="320" t="s">
        <v>2</v>
      </c>
      <c r="C1822" s="320" t="s">
        <v>1446</v>
      </c>
      <c r="D1822" s="320" t="s">
        <v>1468</v>
      </c>
      <c r="E1822" s="325">
        <v>40360</v>
      </c>
      <c r="F1822" s="326">
        <v>40360</v>
      </c>
      <c r="G1822" s="320">
        <v>1</v>
      </c>
      <c r="H1822" s="320">
        <v>893519</v>
      </c>
      <c r="I1822" s="323">
        <v>6.17</v>
      </c>
      <c r="J1822" s="323">
        <v>5.65</v>
      </c>
      <c r="K1822" s="323">
        <v>0.52</v>
      </c>
    </row>
    <row r="1823" spans="1:11" hidden="1" x14ac:dyDescent="0.2">
      <c r="A1823" s="320" t="s">
        <v>1458</v>
      </c>
      <c r="B1823" s="320" t="s">
        <v>2</v>
      </c>
      <c r="C1823" s="320" t="s">
        <v>1446</v>
      </c>
      <c r="D1823" s="320" t="s">
        <v>1464</v>
      </c>
      <c r="E1823" s="325">
        <v>40360</v>
      </c>
      <c r="F1823" s="326">
        <v>40360</v>
      </c>
      <c r="G1823" s="320">
        <v>1</v>
      </c>
      <c r="H1823" s="320">
        <v>893558</v>
      </c>
      <c r="I1823" s="323">
        <v>7.14</v>
      </c>
      <c r="J1823" s="323">
        <v>6.58</v>
      </c>
      <c r="K1823" s="323">
        <v>0.56000000000000005</v>
      </c>
    </row>
    <row r="1824" spans="1:11" hidden="1" x14ac:dyDescent="0.2">
      <c r="A1824" s="320" t="s">
        <v>1458</v>
      </c>
      <c r="B1824" s="320" t="s">
        <v>2</v>
      </c>
      <c r="C1824" s="320" t="s">
        <v>1446</v>
      </c>
      <c r="D1824" s="320" t="s">
        <v>1464</v>
      </c>
      <c r="E1824" s="325">
        <v>40360</v>
      </c>
      <c r="F1824" s="326">
        <v>40360</v>
      </c>
      <c r="G1824" s="320">
        <v>1</v>
      </c>
      <c r="H1824" s="320">
        <v>893673</v>
      </c>
      <c r="I1824" s="323">
        <v>7.17</v>
      </c>
      <c r="J1824" s="323">
        <v>6.56</v>
      </c>
      <c r="K1824" s="323">
        <v>0.61</v>
      </c>
    </row>
    <row r="1825" spans="1:11" hidden="1" x14ac:dyDescent="0.2">
      <c r="A1825" s="320" t="s">
        <v>1458</v>
      </c>
      <c r="B1825" s="320" t="s">
        <v>2</v>
      </c>
      <c r="C1825" s="320" t="s">
        <v>1446</v>
      </c>
      <c r="D1825" s="320" t="s">
        <v>1464</v>
      </c>
      <c r="E1825" s="325">
        <v>40360</v>
      </c>
      <c r="F1825" s="326">
        <v>40360</v>
      </c>
      <c r="G1825" s="320">
        <v>1</v>
      </c>
      <c r="H1825" s="320">
        <v>893778</v>
      </c>
      <c r="I1825" s="323">
        <v>6.88</v>
      </c>
      <c r="J1825" s="323">
        <v>6.55</v>
      </c>
      <c r="K1825" s="323">
        <v>0.33</v>
      </c>
    </row>
    <row r="1826" spans="1:11" hidden="1" x14ac:dyDescent="0.2">
      <c r="A1826" s="320" t="s">
        <v>1461</v>
      </c>
      <c r="B1826" s="320" t="s">
        <v>2</v>
      </c>
      <c r="C1826" s="320" t="s">
        <v>1446</v>
      </c>
      <c r="D1826" s="320" t="s">
        <v>1464</v>
      </c>
      <c r="E1826" s="325">
        <v>40360</v>
      </c>
      <c r="F1826" s="326">
        <v>40360</v>
      </c>
      <c r="G1826" s="320">
        <v>1</v>
      </c>
      <c r="H1826" s="320">
        <v>893600</v>
      </c>
      <c r="I1826" s="323">
        <v>7.38</v>
      </c>
      <c r="J1826" s="323">
        <v>6.74</v>
      </c>
      <c r="K1826" s="323">
        <v>0.64</v>
      </c>
    </row>
    <row r="1827" spans="1:11" hidden="1" x14ac:dyDescent="0.2">
      <c r="A1827" s="320" t="s">
        <v>1461</v>
      </c>
      <c r="B1827" s="320" t="s">
        <v>2</v>
      </c>
      <c r="C1827" s="320" t="s">
        <v>1446</v>
      </c>
      <c r="D1827" s="320" t="s">
        <v>1464</v>
      </c>
      <c r="E1827" s="325">
        <v>40360</v>
      </c>
      <c r="F1827" s="326">
        <v>40360</v>
      </c>
      <c r="G1827" s="320">
        <v>1</v>
      </c>
      <c r="H1827" s="320">
        <v>893779</v>
      </c>
      <c r="I1827" s="323">
        <v>7.51</v>
      </c>
      <c r="J1827" s="323">
        <v>6.72</v>
      </c>
      <c r="K1827" s="323">
        <v>0.79</v>
      </c>
    </row>
    <row r="1828" spans="1:11" x14ac:dyDescent="0.2">
      <c r="A1828" s="320" t="s">
        <v>1469</v>
      </c>
      <c r="B1828" s="320" t="s">
        <v>2</v>
      </c>
      <c r="C1828" s="320" t="s">
        <v>1446</v>
      </c>
      <c r="D1828" s="320" t="s">
        <v>1468</v>
      </c>
      <c r="E1828" s="325">
        <v>40360</v>
      </c>
      <c r="F1828" s="326">
        <v>40360</v>
      </c>
      <c r="G1828" s="320">
        <v>1</v>
      </c>
      <c r="H1828" s="320">
        <v>893691</v>
      </c>
      <c r="I1828" s="323">
        <v>6.29</v>
      </c>
      <c r="J1828" s="323">
        <v>5.64</v>
      </c>
      <c r="K1828" s="323">
        <v>0.65</v>
      </c>
    </row>
    <row r="1829" spans="1:11" x14ac:dyDescent="0.2">
      <c r="A1829" s="320" t="s">
        <v>1469</v>
      </c>
      <c r="B1829" s="320" t="s">
        <v>2</v>
      </c>
      <c r="C1829" s="320" t="s">
        <v>1446</v>
      </c>
      <c r="D1829" s="320" t="s">
        <v>1468</v>
      </c>
      <c r="E1829" s="325">
        <v>40360</v>
      </c>
      <c r="F1829" s="326">
        <v>40360</v>
      </c>
      <c r="G1829" s="320">
        <v>1</v>
      </c>
      <c r="H1829" s="320">
        <v>893768</v>
      </c>
      <c r="I1829" s="323">
        <v>6.17</v>
      </c>
      <c r="J1829" s="323">
        <v>5.63</v>
      </c>
      <c r="K1829" s="323">
        <v>0.54</v>
      </c>
    </row>
    <row r="1830" spans="1:11" x14ac:dyDescent="0.2">
      <c r="A1830" s="320" t="s">
        <v>1467</v>
      </c>
      <c r="B1830" s="320" t="s">
        <v>2</v>
      </c>
      <c r="C1830" s="320" t="s">
        <v>1446</v>
      </c>
      <c r="D1830" s="320" t="s">
        <v>1468</v>
      </c>
      <c r="E1830" s="325">
        <v>40360</v>
      </c>
      <c r="F1830" s="326">
        <v>40360</v>
      </c>
      <c r="G1830" s="320">
        <v>1</v>
      </c>
      <c r="H1830" s="320">
        <v>893607</v>
      </c>
      <c r="I1830" s="323">
        <v>18.47</v>
      </c>
      <c r="J1830" s="323">
        <v>12.5</v>
      </c>
      <c r="K1830" s="323">
        <v>5.97</v>
      </c>
    </row>
    <row r="1831" spans="1:11" x14ac:dyDescent="0.2">
      <c r="A1831" s="320" t="s">
        <v>1467</v>
      </c>
      <c r="B1831" s="320" t="s">
        <v>2</v>
      </c>
      <c r="C1831" s="320" t="s">
        <v>1446</v>
      </c>
      <c r="D1831" s="320" t="s">
        <v>1468</v>
      </c>
      <c r="E1831" s="325">
        <v>40360</v>
      </c>
      <c r="F1831" s="326">
        <v>40360</v>
      </c>
      <c r="G1831" s="320">
        <v>1</v>
      </c>
      <c r="H1831" s="320">
        <v>893827</v>
      </c>
      <c r="I1831" s="323">
        <v>16.690000000000001</v>
      </c>
      <c r="J1831" s="323">
        <v>12.43</v>
      </c>
      <c r="K1831" s="323">
        <v>4.26</v>
      </c>
    </row>
    <row r="1832" spans="1:11" hidden="1" x14ac:dyDescent="0.2">
      <c r="A1832" s="320" t="s">
        <v>1458</v>
      </c>
      <c r="B1832" s="320" t="s">
        <v>2</v>
      </c>
      <c r="C1832" s="320" t="s">
        <v>1446</v>
      </c>
      <c r="D1832" s="320" t="s">
        <v>1464</v>
      </c>
      <c r="E1832" s="325">
        <v>40361</v>
      </c>
      <c r="F1832" s="326">
        <v>40360</v>
      </c>
      <c r="G1832" s="320">
        <v>1</v>
      </c>
      <c r="H1832" s="320">
        <v>893869</v>
      </c>
      <c r="I1832" s="323">
        <v>6.91</v>
      </c>
      <c r="J1832" s="323">
        <v>6.62</v>
      </c>
      <c r="K1832" s="323">
        <v>0.28999999999999998</v>
      </c>
    </row>
    <row r="1833" spans="1:11" hidden="1" x14ac:dyDescent="0.2">
      <c r="A1833" s="320" t="s">
        <v>1458</v>
      </c>
      <c r="B1833" s="320" t="s">
        <v>2</v>
      </c>
      <c r="C1833" s="320" t="s">
        <v>1446</v>
      </c>
      <c r="D1833" s="320" t="s">
        <v>1464</v>
      </c>
      <c r="E1833" s="325">
        <v>40361</v>
      </c>
      <c r="F1833" s="326">
        <v>40360</v>
      </c>
      <c r="G1833" s="320">
        <v>1</v>
      </c>
      <c r="H1833" s="320">
        <v>894020</v>
      </c>
      <c r="I1833" s="323">
        <v>6.73</v>
      </c>
      <c r="J1833" s="323">
        <v>6.6</v>
      </c>
      <c r="K1833" s="323">
        <v>0.13</v>
      </c>
    </row>
    <row r="1834" spans="1:11" x14ac:dyDescent="0.2">
      <c r="A1834" s="320" t="s">
        <v>1469</v>
      </c>
      <c r="B1834" s="320" t="s">
        <v>2</v>
      </c>
      <c r="C1834" s="320" t="s">
        <v>1446</v>
      </c>
      <c r="D1834" s="320" t="s">
        <v>1468</v>
      </c>
      <c r="E1834" s="325">
        <v>40361</v>
      </c>
      <c r="F1834" s="326">
        <v>40360</v>
      </c>
      <c r="G1834" s="320">
        <v>1</v>
      </c>
      <c r="H1834" s="320">
        <v>893861</v>
      </c>
      <c r="I1834" s="323">
        <v>6.32</v>
      </c>
      <c r="J1834" s="323">
        <v>5.71</v>
      </c>
      <c r="K1834" s="323">
        <v>0.61</v>
      </c>
    </row>
    <row r="1835" spans="1:11" x14ac:dyDescent="0.2">
      <c r="A1835" s="320" t="s">
        <v>1469</v>
      </c>
      <c r="B1835" s="320" t="s">
        <v>2</v>
      </c>
      <c r="C1835" s="320" t="s">
        <v>1446</v>
      </c>
      <c r="D1835" s="320" t="s">
        <v>1468</v>
      </c>
      <c r="E1835" s="325">
        <v>40361</v>
      </c>
      <c r="F1835" s="326">
        <v>40360</v>
      </c>
      <c r="G1835" s="320">
        <v>1</v>
      </c>
      <c r="H1835" s="320">
        <v>893922</v>
      </c>
      <c r="I1835" s="323">
        <v>6.2</v>
      </c>
      <c r="J1835" s="323">
        <v>5.72</v>
      </c>
      <c r="K1835" s="323">
        <v>0.48</v>
      </c>
    </row>
    <row r="1836" spans="1:11" x14ac:dyDescent="0.2">
      <c r="A1836" s="320" t="s">
        <v>1469</v>
      </c>
      <c r="B1836" s="320" t="s">
        <v>2</v>
      </c>
      <c r="C1836" s="320" t="s">
        <v>1446</v>
      </c>
      <c r="D1836" s="320" t="s">
        <v>1468</v>
      </c>
      <c r="E1836" s="325">
        <v>40361</v>
      </c>
      <c r="F1836" s="326">
        <v>40360</v>
      </c>
      <c r="G1836" s="320">
        <v>1</v>
      </c>
      <c r="H1836" s="320">
        <v>894049</v>
      </c>
      <c r="I1836" s="323">
        <v>6.31</v>
      </c>
      <c r="J1836" s="323">
        <v>5.7</v>
      </c>
      <c r="K1836" s="323">
        <v>0.61</v>
      </c>
    </row>
    <row r="1837" spans="1:11" x14ac:dyDescent="0.2">
      <c r="A1837" s="320" t="s">
        <v>1467</v>
      </c>
      <c r="B1837" s="320" t="s">
        <v>2</v>
      </c>
      <c r="C1837" s="320" t="s">
        <v>1446</v>
      </c>
      <c r="D1837" s="320" t="s">
        <v>1468</v>
      </c>
      <c r="E1837" s="325">
        <v>40361</v>
      </c>
      <c r="F1837" s="326">
        <v>40360</v>
      </c>
      <c r="G1837" s="320">
        <v>1</v>
      </c>
      <c r="H1837" s="320">
        <v>894032</v>
      </c>
      <c r="I1837" s="323">
        <v>16.02</v>
      </c>
      <c r="J1837" s="323">
        <v>12.39</v>
      </c>
      <c r="K1837" s="323">
        <v>3.63</v>
      </c>
    </row>
    <row r="1838" spans="1:11" x14ac:dyDescent="0.2">
      <c r="A1838" s="320" t="s">
        <v>1459</v>
      </c>
      <c r="B1838" s="320" t="s">
        <v>2</v>
      </c>
      <c r="C1838" s="320" t="s">
        <v>1446</v>
      </c>
      <c r="D1838" s="320" t="s">
        <v>1468</v>
      </c>
      <c r="E1838" s="325">
        <v>40365</v>
      </c>
      <c r="F1838" s="326">
        <v>40360</v>
      </c>
      <c r="G1838" s="320">
        <v>1</v>
      </c>
      <c r="H1838" s="320">
        <v>894427</v>
      </c>
      <c r="I1838" s="323">
        <v>18.489999999999998</v>
      </c>
      <c r="J1838" s="323">
        <v>12.13</v>
      </c>
      <c r="K1838" s="323">
        <v>6.36</v>
      </c>
    </row>
    <row r="1839" spans="1:11" hidden="1" x14ac:dyDescent="0.2">
      <c r="A1839" s="320" t="s">
        <v>1471</v>
      </c>
      <c r="B1839" s="320" t="s">
        <v>2</v>
      </c>
      <c r="C1839" s="320" t="s">
        <v>1446</v>
      </c>
      <c r="D1839" s="320" t="s">
        <v>1464</v>
      </c>
      <c r="E1839" s="325">
        <v>40365</v>
      </c>
      <c r="F1839" s="326">
        <v>40360</v>
      </c>
      <c r="G1839" s="320">
        <v>1</v>
      </c>
      <c r="H1839" s="320">
        <v>894361</v>
      </c>
      <c r="I1839" s="323">
        <v>8.61</v>
      </c>
      <c r="J1839" s="323">
        <v>8.16</v>
      </c>
      <c r="K1839" s="323">
        <v>0.45</v>
      </c>
    </row>
    <row r="1840" spans="1:11" hidden="1" x14ac:dyDescent="0.2">
      <c r="A1840" s="320" t="s">
        <v>1471</v>
      </c>
      <c r="B1840" s="320" t="s">
        <v>2</v>
      </c>
      <c r="C1840" s="320" t="s">
        <v>1446</v>
      </c>
      <c r="D1840" s="320" t="s">
        <v>1464</v>
      </c>
      <c r="E1840" s="325">
        <v>40365</v>
      </c>
      <c r="F1840" s="326">
        <v>40360</v>
      </c>
      <c r="G1840" s="320">
        <v>1</v>
      </c>
      <c r="H1840" s="320">
        <v>894537</v>
      </c>
      <c r="I1840" s="323">
        <v>8.64</v>
      </c>
      <c r="J1840" s="323">
        <v>8.14</v>
      </c>
      <c r="K1840" s="323">
        <v>0.5</v>
      </c>
    </row>
    <row r="1841" spans="1:11" hidden="1" x14ac:dyDescent="0.2">
      <c r="A1841" s="320" t="s">
        <v>1471</v>
      </c>
      <c r="B1841" s="320" t="s">
        <v>2</v>
      </c>
      <c r="C1841" s="320" t="s">
        <v>1446</v>
      </c>
      <c r="D1841" s="320" t="s">
        <v>1464</v>
      </c>
      <c r="E1841" s="325">
        <v>40365</v>
      </c>
      <c r="F1841" s="326">
        <v>40360</v>
      </c>
      <c r="G1841" s="320">
        <v>1</v>
      </c>
      <c r="H1841" s="320">
        <v>894615</v>
      </c>
      <c r="I1841" s="323">
        <v>8.56</v>
      </c>
      <c r="J1841" s="323">
        <v>8.1300000000000008</v>
      </c>
      <c r="K1841" s="323">
        <v>0.43</v>
      </c>
    </row>
    <row r="1842" spans="1:11" hidden="1" x14ac:dyDescent="0.2">
      <c r="A1842" s="320" t="s">
        <v>1458</v>
      </c>
      <c r="B1842" s="320" t="s">
        <v>2</v>
      </c>
      <c r="C1842" s="320" t="s">
        <v>1446</v>
      </c>
      <c r="D1842" s="320" t="s">
        <v>1464</v>
      </c>
      <c r="E1842" s="325">
        <v>40365</v>
      </c>
      <c r="F1842" s="326">
        <v>40360</v>
      </c>
      <c r="G1842" s="320">
        <v>1</v>
      </c>
      <c r="H1842" s="320">
        <v>894376</v>
      </c>
      <c r="I1842" s="323">
        <v>7.06</v>
      </c>
      <c r="J1842" s="323">
        <v>6.59</v>
      </c>
      <c r="K1842" s="323">
        <v>0.47</v>
      </c>
    </row>
    <row r="1843" spans="1:11" hidden="1" x14ac:dyDescent="0.2">
      <c r="A1843" s="320" t="s">
        <v>1458</v>
      </c>
      <c r="B1843" s="320" t="s">
        <v>2</v>
      </c>
      <c r="C1843" s="320" t="s">
        <v>1446</v>
      </c>
      <c r="D1843" s="320" t="s">
        <v>1464</v>
      </c>
      <c r="E1843" s="325">
        <v>40365</v>
      </c>
      <c r="F1843" s="326">
        <v>40360</v>
      </c>
      <c r="G1843" s="320">
        <v>1</v>
      </c>
      <c r="H1843" s="320">
        <v>894549</v>
      </c>
      <c r="I1843" s="323">
        <v>7.07</v>
      </c>
      <c r="J1843" s="323">
        <v>6.57</v>
      </c>
      <c r="K1843" s="323">
        <v>0.5</v>
      </c>
    </row>
    <row r="1844" spans="1:11" hidden="1" x14ac:dyDescent="0.2">
      <c r="A1844" s="320" t="s">
        <v>1458</v>
      </c>
      <c r="B1844" s="320" t="s">
        <v>2</v>
      </c>
      <c r="C1844" s="320" t="s">
        <v>1446</v>
      </c>
      <c r="D1844" s="320" t="s">
        <v>1464</v>
      </c>
      <c r="E1844" s="325">
        <v>40365</v>
      </c>
      <c r="F1844" s="326">
        <v>40360</v>
      </c>
      <c r="G1844" s="320">
        <v>1</v>
      </c>
      <c r="H1844" s="320">
        <v>894619</v>
      </c>
      <c r="I1844" s="323">
        <v>6.96</v>
      </c>
      <c r="J1844" s="323">
        <v>6.56</v>
      </c>
      <c r="K1844" s="323">
        <v>0.4</v>
      </c>
    </row>
    <row r="1845" spans="1:11" x14ac:dyDescent="0.2">
      <c r="A1845" s="320" t="s">
        <v>1459</v>
      </c>
      <c r="B1845" s="320" t="s">
        <v>2</v>
      </c>
      <c r="C1845" s="320" t="s">
        <v>1446</v>
      </c>
      <c r="D1845" s="320" t="s">
        <v>1468</v>
      </c>
      <c r="E1845" s="325">
        <v>40365</v>
      </c>
      <c r="F1845" s="326">
        <v>40360</v>
      </c>
      <c r="G1845" s="320">
        <v>1</v>
      </c>
      <c r="H1845" s="320">
        <v>894602</v>
      </c>
      <c r="I1845" s="323">
        <v>15.94</v>
      </c>
      <c r="J1845" s="323">
        <v>12.08</v>
      </c>
      <c r="K1845" s="323">
        <v>3.86</v>
      </c>
    </row>
    <row r="1846" spans="1:11" x14ac:dyDescent="0.2">
      <c r="A1846" s="320" t="s">
        <v>1467</v>
      </c>
      <c r="B1846" s="320" t="s">
        <v>2</v>
      </c>
      <c r="C1846" s="320" t="s">
        <v>1446</v>
      </c>
      <c r="D1846" s="320" t="s">
        <v>1468</v>
      </c>
      <c r="E1846" s="325">
        <v>40365</v>
      </c>
      <c r="F1846" s="326">
        <v>40360</v>
      </c>
      <c r="G1846" s="320">
        <v>1</v>
      </c>
      <c r="H1846" s="320">
        <v>894429</v>
      </c>
      <c r="I1846" s="323">
        <v>19.579999999999998</v>
      </c>
      <c r="J1846" s="323">
        <v>12.47</v>
      </c>
      <c r="K1846" s="323">
        <v>7.11</v>
      </c>
    </row>
    <row r="1847" spans="1:11" hidden="1" x14ac:dyDescent="0.2">
      <c r="A1847" s="320" t="s">
        <v>1458</v>
      </c>
      <c r="B1847" s="320" t="s">
        <v>2</v>
      </c>
      <c r="C1847" s="320" t="s">
        <v>1446</v>
      </c>
      <c r="D1847" s="320" t="s">
        <v>1464</v>
      </c>
      <c r="E1847" s="325">
        <v>40366</v>
      </c>
      <c r="F1847" s="326">
        <v>40360</v>
      </c>
      <c r="G1847" s="320">
        <v>1</v>
      </c>
      <c r="H1847" s="320">
        <v>894666</v>
      </c>
      <c r="I1847" s="323">
        <v>6.92</v>
      </c>
      <c r="J1847" s="323">
        <v>6.62</v>
      </c>
      <c r="K1847" s="323">
        <v>0.3</v>
      </c>
    </row>
    <row r="1848" spans="1:11" hidden="1" x14ac:dyDescent="0.2">
      <c r="A1848" s="320" t="s">
        <v>1458</v>
      </c>
      <c r="B1848" s="320" t="s">
        <v>2</v>
      </c>
      <c r="C1848" s="320" t="s">
        <v>1446</v>
      </c>
      <c r="D1848" s="320" t="s">
        <v>1464</v>
      </c>
      <c r="E1848" s="325">
        <v>40366</v>
      </c>
      <c r="F1848" s="326">
        <v>40360</v>
      </c>
      <c r="G1848" s="320">
        <v>1</v>
      </c>
      <c r="H1848" s="320">
        <v>894854</v>
      </c>
      <c r="I1848" s="323">
        <v>7.14</v>
      </c>
      <c r="J1848" s="323">
        <v>6.6</v>
      </c>
      <c r="K1848" s="323">
        <v>0.54</v>
      </c>
    </row>
    <row r="1849" spans="1:11" x14ac:dyDescent="0.2">
      <c r="A1849" s="320" t="s">
        <v>1467</v>
      </c>
      <c r="B1849" s="320" t="s">
        <v>2</v>
      </c>
      <c r="C1849" s="320" t="s">
        <v>1446</v>
      </c>
      <c r="D1849" s="320" t="s">
        <v>1468</v>
      </c>
      <c r="E1849" s="325">
        <v>40365</v>
      </c>
      <c r="F1849" s="326">
        <v>40360</v>
      </c>
      <c r="G1849" s="320">
        <v>1</v>
      </c>
      <c r="H1849" s="320">
        <v>894610</v>
      </c>
      <c r="I1849" s="323">
        <v>17.63</v>
      </c>
      <c r="J1849" s="323">
        <v>12.44</v>
      </c>
      <c r="K1849" s="323">
        <v>5.19</v>
      </c>
    </row>
    <row r="1850" spans="1:11" x14ac:dyDescent="0.2">
      <c r="A1850" s="320" t="s">
        <v>1456</v>
      </c>
      <c r="B1850" s="320" t="s">
        <v>2</v>
      </c>
      <c r="C1850" s="320" t="s">
        <v>1446</v>
      </c>
      <c r="D1850" s="320" t="s">
        <v>1468</v>
      </c>
      <c r="E1850" s="325">
        <v>40365</v>
      </c>
      <c r="F1850" s="326">
        <v>40360</v>
      </c>
      <c r="G1850" s="320">
        <v>1</v>
      </c>
      <c r="H1850" s="320">
        <v>894601</v>
      </c>
      <c r="I1850" s="323">
        <v>14.17</v>
      </c>
      <c r="J1850" s="323">
        <v>10.91</v>
      </c>
      <c r="K1850" s="323">
        <v>3.26</v>
      </c>
    </row>
    <row r="1851" spans="1:11" x14ac:dyDescent="0.2">
      <c r="A1851" s="320" t="s">
        <v>1467</v>
      </c>
      <c r="B1851" s="320" t="s">
        <v>2</v>
      </c>
      <c r="C1851" s="320" t="s">
        <v>1446</v>
      </c>
      <c r="D1851" s="320" t="s">
        <v>1468</v>
      </c>
      <c r="E1851" s="325">
        <v>40366</v>
      </c>
      <c r="F1851" s="326">
        <v>40360</v>
      </c>
      <c r="G1851" s="320">
        <v>1</v>
      </c>
      <c r="H1851" s="320">
        <v>894721</v>
      </c>
      <c r="I1851" s="323">
        <v>18.510000000000002</v>
      </c>
      <c r="J1851" s="323">
        <v>12.48</v>
      </c>
      <c r="K1851" s="323">
        <v>6.03</v>
      </c>
    </row>
    <row r="1852" spans="1:11" x14ac:dyDescent="0.2">
      <c r="A1852" s="320" t="s">
        <v>1467</v>
      </c>
      <c r="B1852" s="320" t="s">
        <v>2</v>
      </c>
      <c r="C1852" s="320" t="s">
        <v>1446</v>
      </c>
      <c r="D1852" s="320" t="s">
        <v>1468</v>
      </c>
      <c r="E1852" s="325">
        <v>40366</v>
      </c>
      <c r="F1852" s="326">
        <v>40360</v>
      </c>
      <c r="G1852" s="320">
        <v>1</v>
      </c>
      <c r="H1852" s="320">
        <v>894886</v>
      </c>
      <c r="I1852" s="323">
        <v>17.55</v>
      </c>
      <c r="J1852" s="323">
        <v>12.37</v>
      </c>
      <c r="K1852" s="323">
        <v>5.18</v>
      </c>
    </row>
    <row r="1853" spans="1:11" hidden="1" x14ac:dyDescent="0.2">
      <c r="A1853" s="320" t="s">
        <v>1471</v>
      </c>
      <c r="B1853" s="320" t="s">
        <v>2</v>
      </c>
      <c r="C1853" s="320" t="s">
        <v>1446</v>
      </c>
      <c r="D1853" s="320" t="s">
        <v>1464</v>
      </c>
      <c r="E1853" s="325">
        <v>40367</v>
      </c>
      <c r="F1853" s="326">
        <v>40360</v>
      </c>
      <c r="G1853" s="320">
        <v>1</v>
      </c>
      <c r="H1853" s="320">
        <v>894994</v>
      </c>
      <c r="I1853" s="323">
        <v>8.57</v>
      </c>
      <c r="J1853" s="323">
        <v>8.08</v>
      </c>
      <c r="K1853" s="323">
        <v>0.49</v>
      </c>
    </row>
    <row r="1854" spans="1:11" hidden="1" x14ac:dyDescent="0.2">
      <c r="A1854" s="320" t="s">
        <v>1471</v>
      </c>
      <c r="B1854" s="320" t="s">
        <v>2</v>
      </c>
      <c r="C1854" s="320" t="s">
        <v>1446</v>
      </c>
      <c r="D1854" s="320" t="s">
        <v>1464</v>
      </c>
      <c r="E1854" s="325">
        <v>40367</v>
      </c>
      <c r="F1854" s="326">
        <v>40360</v>
      </c>
      <c r="G1854" s="320">
        <v>1</v>
      </c>
      <c r="H1854" s="320">
        <v>895136</v>
      </c>
      <c r="I1854" s="323">
        <v>8.6300000000000008</v>
      </c>
      <c r="J1854" s="323">
        <v>8.06</v>
      </c>
      <c r="K1854" s="323">
        <v>0.56999999999999995</v>
      </c>
    </row>
    <row r="1855" spans="1:11" hidden="1" x14ac:dyDescent="0.2">
      <c r="A1855" s="320" t="s">
        <v>1471</v>
      </c>
      <c r="B1855" s="320" t="s">
        <v>2</v>
      </c>
      <c r="C1855" s="320" t="s">
        <v>1446</v>
      </c>
      <c r="D1855" s="320" t="s">
        <v>1464</v>
      </c>
      <c r="E1855" s="325">
        <v>40367</v>
      </c>
      <c r="F1855" s="326">
        <v>40360</v>
      </c>
      <c r="G1855" s="320">
        <v>1</v>
      </c>
      <c r="H1855" s="320">
        <v>895221</v>
      </c>
      <c r="I1855" s="323">
        <v>8.41</v>
      </c>
      <c r="J1855" s="323">
        <v>8.0500000000000007</v>
      </c>
      <c r="K1855" s="323">
        <v>0.36</v>
      </c>
    </row>
    <row r="1856" spans="1:11" hidden="1" x14ac:dyDescent="0.2">
      <c r="A1856" s="320" t="s">
        <v>1458</v>
      </c>
      <c r="B1856" s="320" t="s">
        <v>2</v>
      </c>
      <c r="C1856" s="320" t="s">
        <v>1446</v>
      </c>
      <c r="D1856" s="320" t="s">
        <v>1464</v>
      </c>
      <c r="E1856" s="325">
        <v>40367</v>
      </c>
      <c r="F1856" s="326">
        <v>40360</v>
      </c>
      <c r="G1856" s="320">
        <v>1</v>
      </c>
      <c r="H1856" s="320">
        <v>894991</v>
      </c>
      <c r="I1856" s="323">
        <v>7.2</v>
      </c>
      <c r="J1856" s="323">
        <v>6.58</v>
      </c>
      <c r="K1856" s="323">
        <v>0.62</v>
      </c>
    </row>
    <row r="1857" spans="1:11" hidden="1" x14ac:dyDescent="0.2">
      <c r="A1857" s="320" t="s">
        <v>1458</v>
      </c>
      <c r="B1857" s="320" t="s">
        <v>2</v>
      </c>
      <c r="C1857" s="320" t="s">
        <v>1446</v>
      </c>
      <c r="D1857" s="320" t="s">
        <v>1464</v>
      </c>
      <c r="E1857" s="325">
        <v>40367</v>
      </c>
      <c r="F1857" s="326">
        <v>40360</v>
      </c>
      <c r="G1857" s="320">
        <v>1</v>
      </c>
      <c r="H1857" s="320">
        <v>895097</v>
      </c>
      <c r="I1857" s="323">
        <v>7.16</v>
      </c>
      <c r="J1857" s="323">
        <v>6.57</v>
      </c>
      <c r="K1857" s="323">
        <v>0.59</v>
      </c>
    </row>
    <row r="1858" spans="1:11" hidden="1" x14ac:dyDescent="0.2">
      <c r="A1858" s="320" t="s">
        <v>1458</v>
      </c>
      <c r="B1858" s="320" t="s">
        <v>2</v>
      </c>
      <c r="C1858" s="320" t="s">
        <v>1446</v>
      </c>
      <c r="D1858" s="320" t="s">
        <v>1464</v>
      </c>
      <c r="E1858" s="325">
        <v>40367</v>
      </c>
      <c r="F1858" s="326">
        <v>40360</v>
      </c>
      <c r="G1858" s="320">
        <v>1</v>
      </c>
      <c r="H1858" s="320">
        <v>895215</v>
      </c>
      <c r="I1858" s="323">
        <v>7.09</v>
      </c>
      <c r="J1858" s="323">
        <v>6.55</v>
      </c>
      <c r="K1858" s="323">
        <v>0.54</v>
      </c>
    </row>
    <row r="1859" spans="1:11" x14ac:dyDescent="0.2">
      <c r="A1859" s="320" t="s">
        <v>1459</v>
      </c>
      <c r="B1859" s="320" t="s">
        <v>2</v>
      </c>
      <c r="C1859" s="320" t="s">
        <v>1446</v>
      </c>
      <c r="D1859" s="320" t="s">
        <v>1468</v>
      </c>
      <c r="E1859" s="325">
        <v>40367</v>
      </c>
      <c r="F1859" s="326">
        <v>40360</v>
      </c>
      <c r="G1859" s="320">
        <v>1</v>
      </c>
      <c r="H1859" s="320">
        <v>895028</v>
      </c>
      <c r="I1859" s="323">
        <v>17.329999999999998</v>
      </c>
      <c r="J1859" s="323">
        <v>12.09</v>
      </c>
      <c r="K1859" s="323">
        <v>5.24</v>
      </c>
    </row>
    <row r="1860" spans="1:11" hidden="1" x14ac:dyDescent="0.2">
      <c r="A1860" s="320"/>
      <c r="B1860" s="320" t="s">
        <v>2</v>
      </c>
      <c r="C1860" s="320" t="s">
        <v>1446</v>
      </c>
      <c r="D1860" s="320" t="s">
        <v>1466</v>
      </c>
      <c r="E1860" s="325">
        <v>40368</v>
      </c>
      <c r="F1860" s="326">
        <v>40360</v>
      </c>
      <c r="G1860" s="320">
        <v>1</v>
      </c>
      <c r="H1860" s="320">
        <v>895314</v>
      </c>
      <c r="I1860" s="323">
        <v>3.31</v>
      </c>
      <c r="J1860" s="323">
        <v>3.26</v>
      </c>
      <c r="K1860" s="323">
        <v>0.05</v>
      </c>
    </row>
    <row r="1861" spans="1:11" hidden="1" x14ac:dyDescent="0.2">
      <c r="A1861" s="320" t="s">
        <v>1458</v>
      </c>
      <c r="B1861" s="320" t="s">
        <v>2</v>
      </c>
      <c r="C1861" s="320" t="s">
        <v>1446</v>
      </c>
      <c r="D1861" s="320" t="s">
        <v>1464</v>
      </c>
      <c r="E1861" s="325">
        <v>40368</v>
      </c>
      <c r="F1861" s="326">
        <v>40360</v>
      </c>
      <c r="G1861" s="320">
        <v>1</v>
      </c>
      <c r="H1861" s="320">
        <v>895441</v>
      </c>
      <c r="I1861" s="323">
        <v>6.97</v>
      </c>
      <c r="J1861" s="323">
        <v>6.6</v>
      </c>
      <c r="K1861" s="323">
        <v>0.37</v>
      </c>
    </row>
    <row r="1862" spans="1:11" x14ac:dyDescent="0.2">
      <c r="A1862" s="320" t="s">
        <v>1459</v>
      </c>
      <c r="B1862" s="320" t="s">
        <v>2</v>
      </c>
      <c r="C1862" s="320" t="s">
        <v>1446</v>
      </c>
      <c r="D1862" s="320" t="s">
        <v>1468</v>
      </c>
      <c r="E1862" s="325">
        <v>40367</v>
      </c>
      <c r="F1862" s="326">
        <v>40360</v>
      </c>
      <c r="G1862" s="320">
        <v>1</v>
      </c>
      <c r="H1862" s="320">
        <v>895264</v>
      </c>
      <c r="I1862" s="323">
        <v>15.77</v>
      </c>
      <c r="J1862" s="323">
        <v>12.03</v>
      </c>
      <c r="K1862" s="323">
        <v>3.74</v>
      </c>
    </row>
    <row r="1863" spans="1:11" x14ac:dyDescent="0.2">
      <c r="A1863" s="320" t="s">
        <v>1467</v>
      </c>
      <c r="B1863" s="320" t="s">
        <v>2</v>
      </c>
      <c r="C1863" s="320" t="s">
        <v>1446</v>
      </c>
      <c r="D1863" s="320" t="s">
        <v>1468</v>
      </c>
      <c r="E1863" s="325">
        <v>40367</v>
      </c>
      <c r="F1863" s="326">
        <v>40360</v>
      </c>
      <c r="G1863" s="320">
        <v>1</v>
      </c>
      <c r="H1863" s="320">
        <v>895043</v>
      </c>
      <c r="I1863" s="323">
        <v>18.41</v>
      </c>
      <c r="J1863" s="323">
        <v>12.47</v>
      </c>
      <c r="K1863" s="323">
        <v>5.94</v>
      </c>
    </row>
    <row r="1864" spans="1:11" x14ac:dyDescent="0.2">
      <c r="A1864" s="320" t="s">
        <v>1467</v>
      </c>
      <c r="B1864" s="320" t="s">
        <v>2</v>
      </c>
      <c r="C1864" s="320" t="s">
        <v>1446</v>
      </c>
      <c r="D1864" s="320" t="s">
        <v>1468</v>
      </c>
      <c r="E1864" s="325">
        <v>40367</v>
      </c>
      <c r="F1864" s="326">
        <v>40360</v>
      </c>
      <c r="G1864" s="320">
        <v>1</v>
      </c>
      <c r="H1864" s="320">
        <v>895263</v>
      </c>
      <c r="I1864" s="323">
        <v>16.55</v>
      </c>
      <c r="J1864" s="323">
        <v>12.42</v>
      </c>
      <c r="K1864" s="323">
        <v>4.13</v>
      </c>
    </row>
    <row r="1865" spans="1:11" x14ac:dyDescent="0.2">
      <c r="A1865" s="320" t="s">
        <v>1459</v>
      </c>
      <c r="B1865" s="320" t="s">
        <v>2</v>
      </c>
      <c r="C1865" s="320" t="s">
        <v>1446</v>
      </c>
      <c r="D1865" s="320" t="s">
        <v>1468</v>
      </c>
      <c r="E1865" s="325">
        <v>40368</v>
      </c>
      <c r="F1865" s="326">
        <v>40360</v>
      </c>
      <c r="G1865" s="320">
        <v>1</v>
      </c>
      <c r="H1865" s="320">
        <v>895446</v>
      </c>
      <c r="I1865" s="323">
        <v>15.29</v>
      </c>
      <c r="J1865" s="323">
        <v>12.11</v>
      </c>
      <c r="K1865" s="323">
        <v>3.18</v>
      </c>
    </row>
    <row r="1866" spans="1:11" x14ac:dyDescent="0.2">
      <c r="A1866" s="320" t="s">
        <v>1469</v>
      </c>
      <c r="B1866" s="320" t="s">
        <v>2</v>
      </c>
      <c r="C1866" s="320" t="s">
        <v>1446</v>
      </c>
      <c r="D1866" s="320" t="s">
        <v>1468</v>
      </c>
      <c r="E1866" s="325">
        <v>40371</v>
      </c>
      <c r="F1866" s="326">
        <v>40360</v>
      </c>
      <c r="G1866" s="320">
        <v>1</v>
      </c>
      <c r="H1866" s="320">
        <v>895755</v>
      </c>
      <c r="I1866" s="323">
        <v>6.17</v>
      </c>
      <c r="J1866" s="323">
        <v>5.68</v>
      </c>
      <c r="K1866" s="323">
        <v>0.49</v>
      </c>
    </row>
    <row r="1867" spans="1:11" hidden="1" x14ac:dyDescent="0.2">
      <c r="A1867" s="320" t="s">
        <v>1458</v>
      </c>
      <c r="B1867" s="320" t="s">
        <v>2</v>
      </c>
      <c r="C1867" s="320" t="s">
        <v>1446</v>
      </c>
      <c r="D1867" s="320" t="s">
        <v>1464</v>
      </c>
      <c r="E1867" s="325">
        <v>40371</v>
      </c>
      <c r="F1867" s="326">
        <v>40360</v>
      </c>
      <c r="G1867" s="320">
        <v>1</v>
      </c>
      <c r="H1867" s="320">
        <v>895774</v>
      </c>
      <c r="I1867" s="323">
        <v>7.27</v>
      </c>
      <c r="J1867" s="323">
        <v>6.63</v>
      </c>
      <c r="K1867" s="323">
        <v>0.64</v>
      </c>
    </row>
    <row r="1868" spans="1:11" hidden="1" x14ac:dyDescent="0.2">
      <c r="A1868" s="320" t="s">
        <v>1458</v>
      </c>
      <c r="B1868" s="320" t="s">
        <v>2</v>
      </c>
      <c r="C1868" s="320" t="s">
        <v>1446</v>
      </c>
      <c r="D1868" s="320" t="s">
        <v>1464</v>
      </c>
      <c r="E1868" s="325">
        <v>40371</v>
      </c>
      <c r="F1868" s="326">
        <v>40360</v>
      </c>
      <c r="G1868" s="320">
        <v>1</v>
      </c>
      <c r="H1868" s="320">
        <v>895870</v>
      </c>
      <c r="I1868" s="323">
        <v>7.25</v>
      </c>
      <c r="J1868" s="323">
        <v>6.62</v>
      </c>
      <c r="K1868" s="323">
        <v>0.63</v>
      </c>
    </row>
    <row r="1869" spans="1:11" hidden="1" x14ac:dyDescent="0.2">
      <c r="A1869" s="320" t="s">
        <v>1458</v>
      </c>
      <c r="B1869" s="320" t="s">
        <v>2</v>
      </c>
      <c r="C1869" s="320" t="s">
        <v>1446</v>
      </c>
      <c r="D1869" s="320" t="s">
        <v>1464</v>
      </c>
      <c r="E1869" s="325">
        <v>40371</v>
      </c>
      <c r="F1869" s="326">
        <v>40360</v>
      </c>
      <c r="G1869" s="320">
        <v>1</v>
      </c>
      <c r="H1869" s="320">
        <v>895901</v>
      </c>
      <c r="I1869" s="323">
        <v>6.82</v>
      </c>
      <c r="J1869" s="323">
        <v>6.61</v>
      </c>
      <c r="K1869" s="323">
        <v>0.21</v>
      </c>
    </row>
    <row r="1870" spans="1:11" x14ac:dyDescent="0.2">
      <c r="A1870" s="320" t="s">
        <v>1469</v>
      </c>
      <c r="B1870" s="320" t="s">
        <v>2</v>
      </c>
      <c r="C1870" s="320" t="s">
        <v>1446</v>
      </c>
      <c r="D1870" s="320" t="s">
        <v>1468</v>
      </c>
      <c r="E1870" s="325">
        <v>40371</v>
      </c>
      <c r="F1870" s="326">
        <v>40360</v>
      </c>
      <c r="G1870" s="320">
        <v>1</v>
      </c>
      <c r="H1870" s="320">
        <v>895804</v>
      </c>
      <c r="I1870" s="323">
        <v>6.16</v>
      </c>
      <c r="J1870" s="323">
        <v>5.68</v>
      </c>
      <c r="K1870" s="323">
        <v>0.48</v>
      </c>
    </row>
    <row r="1871" spans="1:11" x14ac:dyDescent="0.2">
      <c r="A1871" s="320" t="s">
        <v>1469</v>
      </c>
      <c r="B1871" s="320" t="s">
        <v>2</v>
      </c>
      <c r="C1871" s="320" t="s">
        <v>1446</v>
      </c>
      <c r="D1871" s="320" t="s">
        <v>1468</v>
      </c>
      <c r="E1871" s="325">
        <v>40371</v>
      </c>
      <c r="F1871" s="326">
        <v>40360</v>
      </c>
      <c r="G1871" s="320">
        <v>1</v>
      </c>
      <c r="H1871" s="320">
        <v>895888</v>
      </c>
      <c r="I1871" s="323">
        <v>6.12</v>
      </c>
      <c r="J1871" s="323">
        <v>5.68</v>
      </c>
      <c r="K1871" s="323">
        <v>0.44</v>
      </c>
    </row>
    <row r="1872" spans="1:11" x14ac:dyDescent="0.2">
      <c r="A1872" s="320" t="s">
        <v>1467</v>
      </c>
      <c r="B1872" s="320" t="s">
        <v>2</v>
      </c>
      <c r="C1872" s="320" t="s">
        <v>1446</v>
      </c>
      <c r="D1872" s="320" t="s">
        <v>1468</v>
      </c>
      <c r="E1872" s="325">
        <v>40371</v>
      </c>
      <c r="F1872" s="326">
        <v>40360</v>
      </c>
      <c r="G1872" s="320">
        <v>1</v>
      </c>
      <c r="H1872" s="320">
        <v>895807</v>
      </c>
      <c r="I1872" s="323">
        <v>19.18</v>
      </c>
      <c r="J1872" s="323">
        <v>12.55</v>
      </c>
      <c r="K1872" s="323">
        <v>6.63</v>
      </c>
    </row>
    <row r="1873" spans="1:11" x14ac:dyDescent="0.2">
      <c r="A1873" s="320" t="s">
        <v>1467</v>
      </c>
      <c r="B1873" s="320" t="s">
        <v>2</v>
      </c>
      <c r="C1873" s="320" t="s">
        <v>1446</v>
      </c>
      <c r="D1873" s="320" t="s">
        <v>1468</v>
      </c>
      <c r="E1873" s="325">
        <v>40371</v>
      </c>
      <c r="F1873" s="326">
        <v>40360</v>
      </c>
      <c r="G1873" s="320">
        <v>1</v>
      </c>
      <c r="H1873" s="320">
        <v>895903</v>
      </c>
      <c r="I1873" s="323">
        <v>17.13</v>
      </c>
      <c r="J1873" s="323">
        <v>12.52</v>
      </c>
      <c r="K1873" s="323">
        <v>4.6100000000000003</v>
      </c>
    </row>
    <row r="1874" spans="1:11" x14ac:dyDescent="0.2">
      <c r="A1874" s="320" t="s">
        <v>1459</v>
      </c>
      <c r="B1874" s="320" t="s">
        <v>2</v>
      </c>
      <c r="C1874" s="320" t="s">
        <v>1446</v>
      </c>
      <c r="D1874" s="320" t="s">
        <v>1468</v>
      </c>
      <c r="E1874" s="325">
        <v>40372</v>
      </c>
      <c r="F1874" s="326">
        <v>40360</v>
      </c>
      <c r="G1874" s="320">
        <v>1</v>
      </c>
      <c r="H1874" s="320">
        <v>896082</v>
      </c>
      <c r="I1874" s="323">
        <v>14.52</v>
      </c>
      <c r="J1874" s="323">
        <v>12.16</v>
      </c>
      <c r="K1874" s="323">
        <v>2.36</v>
      </c>
    </row>
    <row r="1875" spans="1:11" x14ac:dyDescent="0.2">
      <c r="A1875" s="320" t="s">
        <v>1469</v>
      </c>
      <c r="B1875" s="320" t="s">
        <v>2</v>
      </c>
      <c r="C1875" s="320" t="s">
        <v>1446</v>
      </c>
      <c r="D1875" s="320" t="s">
        <v>1468</v>
      </c>
      <c r="E1875" s="325">
        <v>40372</v>
      </c>
      <c r="F1875" s="326">
        <v>40360</v>
      </c>
      <c r="G1875" s="320">
        <v>1</v>
      </c>
      <c r="H1875" s="320">
        <v>895930</v>
      </c>
      <c r="I1875" s="323">
        <v>6.4</v>
      </c>
      <c r="J1875" s="323">
        <v>5.65</v>
      </c>
      <c r="K1875" s="323">
        <v>0.75</v>
      </c>
    </row>
    <row r="1876" spans="1:11" hidden="1" x14ac:dyDescent="0.2">
      <c r="A1876" s="320" t="s">
        <v>1458</v>
      </c>
      <c r="B1876" s="320" t="s">
        <v>2</v>
      </c>
      <c r="C1876" s="320" t="s">
        <v>1446</v>
      </c>
      <c r="D1876" s="320" t="s">
        <v>1464</v>
      </c>
      <c r="E1876" s="325">
        <v>40372</v>
      </c>
      <c r="F1876" s="326">
        <v>40360</v>
      </c>
      <c r="G1876" s="320">
        <v>1</v>
      </c>
      <c r="H1876" s="320">
        <v>895962</v>
      </c>
      <c r="I1876" s="323">
        <v>7.1</v>
      </c>
      <c r="J1876" s="323">
        <v>6.59</v>
      </c>
      <c r="K1876" s="323">
        <v>0.51</v>
      </c>
    </row>
    <row r="1877" spans="1:11" hidden="1" x14ac:dyDescent="0.2">
      <c r="A1877" s="320" t="s">
        <v>1458</v>
      </c>
      <c r="B1877" s="320" t="s">
        <v>2</v>
      </c>
      <c r="C1877" s="320" t="s">
        <v>1446</v>
      </c>
      <c r="D1877" s="320" t="s">
        <v>1464</v>
      </c>
      <c r="E1877" s="325">
        <v>40372</v>
      </c>
      <c r="F1877" s="326">
        <v>40360</v>
      </c>
      <c r="G1877" s="320">
        <v>1</v>
      </c>
      <c r="H1877" s="320">
        <v>896073</v>
      </c>
      <c r="I1877" s="323">
        <v>7.19</v>
      </c>
      <c r="J1877" s="323">
        <v>6.57</v>
      </c>
      <c r="K1877" s="323">
        <v>0.62</v>
      </c>
    </row>
    <row r="1878" spans="1:11" hidden="1" x14ac:dyDescent="0.2">
      <c r="A1878" s="320" t="s">
        <v>1458</v>
      </c>
      <c r="B1878" s="320" t="s">
        <v>2</v>
      </c>
      <c r="C1878" s="320" t="s">
        <v>1446</v>
      </c>
      <c r="D1878" s="320" t="s">
        <v>1464</v>
      </c>
      <c r="E1878" s="325">
        <v>40372</v>
      </c>
      <c r="F1878" s="326">
        <v>40360</v>
      </c>
      <c r="G1878" s="320">
        <v>1</v>
      </c>
      <c r="H1878" s="320">
        <v>896100</v>
      </c>
      <c r="I1878" s="323">
        <v>6.79</v>
      </c>
      <c r="J1878" s="323">
        <v>6.56</v>
      </c>
      <c r="K1878" s="323">
        <v>0.23</v>
      </c>
    </row>
    <row r="1879" spans="1:11" x14ac:dyDescent="0.2">
      <c r="A1879" s="320" t="s">
        <v>1469</v>
      </c>
      <c r="B1879" s="320" t="s">
        <v>2</v>
      </c>
      <c r="C1879" s="320" t="s">
        <v>1446</v>
      </c>
      <c r="D1879" s="320" t="s">
        <v>1468</v>
      </c>
      <c r="E1879" s="325">
        <v>40372</v>
      </c>
      <c r="F1879" s="326">
        <v>40360</v>
      </c>
      <c r="G1879" s="320">
        <v>1</v>
      </c>
      <c r="H1879" s="320">
        <v>895977</v>
      </c>
      <c r="I1879" s="323">
        <v>6.38</v>
      </c>
      <c r="J1879" s="323">
        <v>5.65</v>
      </c>
      <c r="K1879" s="323">
        <v>0.73</v>
      </c>
    </row>
    <row r="1880" spans="1:11" x14ac:dyDescent="0.2">
      <c r="A1880" s="320" t="s">
        <v>1469</v>
      </c>
      <c r="B1880" s="320" t="s">
        <v>2</v>
      </c>
      <c r="C1880" s="320" t="s">
        <v>1446</v>
      </c>
      <c r="D1880" s="320" t="s">
        <v>1468</v>
      </c>
      <c r="E1880" s="325">
        <v>40372</v>
      </c>
      <c r="F1880" s="326">
        <v>40360</v>
      </c>
      <c r="G1880" s="320">
        <v>1</v>
      </c>
      <c r="H1880" s="320">
        <v>896104</v>
      </c>
      <c r="I1880" s="323">
        <v>6.3</v>
      </c>
      <c r="J1880" s="323">
        <v>5.63</v>
      </c>
      <c r="K1880" s="323">
        <v>0.67</v>
      </c>
    </row>
    <row r="1881" spans="1:11" x14ac:dyDescent="0.2">
      <c r="A1881" s="320" t="s">
        <v>1467</v>
      </c>
      <c r="B1881" s="320" t="s">
        <v>2</v>
      </c>
      <c r="C1881" s="320" t="s">
        <v>1446</v>
      </c>
      <c r="D1881" s="320" t="s">
        <v>1468</v>
      </c>
      <c r="E1881" s="325">
        <v>40372</v>
      </c>
      <c r="F1881" s="326">
        <v>40360</v>
      </c>
      <c r="G1881" s="320">
        <v>1</v>
      </c>
      <c r="H1881" s="320">
        <v>895975</v>
      </c>
      <c r="I1881" s="323">
        <v>18.850000000000001</v>
      </c>
      <c r="J1881" s="323">
        <v>12.44</v>
      </c>
      <c r="K1881" s="323">
        <v>6.41</v>
      </c>
    </row>
    <row r="1882" spans="1:11" x14ac:dyDescent="0.2">
      <c r="A1882" s="320" t="s">
        <v>1467</v>
      </c>
      <c r="B1882" s="320" t="s">
        <v>2</v>
      </c>
      <c r="C1882" s="320" t="s">
        <v>1446</v>
      </c>
      <c r="D1882" s="320" t="s">
        <v>1468</v>
      </c>
      <c r="E1882" s="325">
        <v>40372</v>
      </c>
      <c r="F1882" s="326">
        <v>40360</v>
      </c>
      <c r="G1882" s="320">
        <v>1</v>
      </c>
      <c r="H1882" s="320">
        <v>896085</v>
      </c>
      <c r="I1882" s="323">
        <v>16.16</v>
      </c>
      <c r="J1882" s="323">
        <v>12.42</v>
      </c>
      <c r="K1882" s="323">
        <v>3.74</v>
      </c>
    </row>
    <row r="1883" spans="1:11" hidden="1" x14ac:dyDescent="0.2">
      <c r="A1883" s="320" t="s">
        <v>1458</v>
      </c>
      <c r="B1883" s="320" t="s">
        <v>2</v>
      </c>
      <c r="C1883" s="320" t="s">
        <v>1446</v>
      </c>
      <c r="D1883" s="320" t="s">
        <v>1464</v>
      </c>
      <c r="E1883" s="325">
        <v>40373</v>
      </c>
      <c r="F1883" s="326">
        <v>40360</v>
      </c>
      <c r="G1883" s="320">
        <v>1</v>
      </c>
      <c r="H1883" s="320">
        <v>896183</v>
      </c>
      <c r="I1883" s="323">
        <v>7.02</v>
      </c>
      <c r="J1883" s="323">
        <v>6.53</v>
      </c>
      <c r="K1883" s="323">
        <v>0.49</v>
      </c>
    </row>
    <row r="1884" spans="1:11" hidden="1" x14ac:dyDescent="0.2">
      <c r="A1884" s="320" t="s">
        <v>1458</v>
      </c>
      <c r="B1884" s="320" t="s">
        <v>2</v>
      </c>
      <c r="C1884" s="320" t="s">
        <v>1446</v>
      </c>
      <c r="D1884" s="320" t="s">
        <v>1464</v>
      </c>
      <c r="E1884" s="325">
        <v>40373</v>
      </c>
      <c r="F1884" s="326">
        <v>40360</v>
      </c>
      <c r="G1884" s="320">
        <v>1</v>
      </c>
      <c r="H1884" s="320">
        <v>896309</v>
      </c>
      <c r="I1884" s="323">
        <v>6.79</v>
      </c>
      <c r="J1884" s="323">
        <v>6.53</v>
      </c>
      <c r="K1884" s="323">
        <v>0.26</v>
      </c>
    </row>
    <row r="1885" spans="1:11" x14ac:dyDescent="0.2">
      <c r="A1885" s="320" t="s">
        <v>1469</v>
      </c>
      <c r="B1885" s="320" t="s">
        <v>2</v>
      </c>
      <c r="C1885" s="320" t="s">
        <v>1446</v>
      </c>
      <c r="D1885" s="320" t="s">
        <v>1468</v>
      </c>
      <c r="E1885" s="325">
        <v>40373</v>
      </c>
      <c r="F1885" s="326">
        <v>40360</v>
      </c>
      <c r="G1885" s="320">
        <v>1</v>
      </c>
      <c r="H1885" s="320">
        <v>896180</v>
      </c>
      <c r="I1885" s="323">
        <v>6.26</v>
      </c>
      <c r="J1885" s="323">
        <v>5.71</v>
      </c>
      <c r="K1885" s="323">
        <v>0.55000000000000004</v>
      </c>
    </row>
    <row r="1886" spans="1:11" x14ac:dyDescent="0.2">
      <c r="A1886" s="320" t="s">
        <v>1469</v>
      </c>
      <c r="B1886" s="320" t="s">
        <v>2</v>
      </c>
      <c r="C1886" s="320" t="s">
        <v>1446</v>
      </c>
      <c r="D1886" s="320" t="s">
        <v>1468</v>
      </c>
      <c r="E1886" s="325">
        <v>40373</v>
      </c>
      <c r="F1886" s="326">
        <v>40360</v>
      </c>
      <c r="G1886" s="320">
        <v>1</v>
      </c>
      <c r="H1886" s="320">
        <v>896330</v>
      </c>
      <c r="I1886" s="323">
        <v>6.43</v>
      </c>
      <c r="J1886" s="323">
        <v>5.69</v>
      </c>
      <c r="K1886" s="323">
        <v>0.74</v>
      </c>
    </row>
    <row r="1887" spans="1:11" x14ac:dyDescent="0.2">
      <c r="A1887" s="320" t="s">
        <v>1467</v>
      </c>
      <c r="B1887" s="320" t="s">
        <v>2</v>
      </c>
      <c r="C1887" s="320" t="s">
        <v>1446</v>
      </c>
      <c r="D1887" s="320" t="s">
        <v>1468</v>
      </c>
      <c r="E1887" s="325">
        <v>40373</v>
      </c>
      <c r="F1887" s="326">
        <v>40360</v>
      </c>
      <c r="G1887" s="320">
        <v>1</v>
      </c>
      <c r="H1887" s="320">
        <v>896190</v>
      </c>
      <c r="I1887" s="323">
        <v>18.7</v>
      </c>
      <c r="J1887" s="323">
        <v>12.52</v>
      </c>
      <c r="K1887" s="323">
        <v>6.18</v>
      </c>
    </row>
    <row r="1888" spans="1:11" x14ac:dyDescent="0.2">
      <c r="A1888" s="320" t="s">
        <v>1467</v>
      </c>
      <c r="B1888" s="320" t="s">
        <v>2</v>
      </c>
      <c r="C1888" s="320" t="s">
        <v>1446</v>
      </c>
      <c r="D1888" s="320" t="s">
        <v>1468</v>
      </c>
      <c r="E1888" s="325">
        <v>40373</v>
      </c>
      <c r="F1888" s="326">
        <v>40360</v>
      </c>
      <c r="G1888" s="320">
        <v>1</v>
      </c>
      <c r="H1888" s="320">
        <v>896324</v>
      </c>
      <c r="I1888" s="323">
        <v>18.37</v>
      </c>
      <c r="J1888" s="323">
        <v>12.45</v>
      </c>
      <c r="K1888" s="323">
        <v>5.92</v>
      </c>
    </row>
    <row r="1889" spans="1:11" x14ac:dyDescent="0.2">
      <c r="A1889" s="320" t="s">
        <v>1459</v>
      </c>
      <c r="B1889" s="320" t="s">
        <v>2</v>
      </c>
      <c r="C1889" s="320" t="s">
        <v>1446</v>
      </c>
      <c r="D1889" s="320" t="s">
        <v>1468</v>
      </c>
      <c r="E1889" s="325">
        <v>40374</v>
      </c>
      <c r="F1889" s="326">
        <v>40360</v>
      </c>
      <c r="G1889" s="320">
        <v>1</v>
      </c>
      <c r="H1889" s="320">
        <v>896438</v>
      </c>
      <c r="I1889" s="323">
        <v>17.850000000000001</v>
      </c>
      <c r="J1889" s="323">
        <v>12.12</v>
      </c>
      <c r="K1889" s="323">
        <v>5.73</v>
      </c>
    </row>
    <row r="1890" spans="1:11" x14ac:dyDescent="0.2">
      <c r="A1890" s="320" t="s">
        <v>1459</v>
      </c>
      <c r="B1890" s="320" t="s">
        <v>2</v>
      </c>
      <c r="C1890" s="320" t="s">
        <v>1446</v>
      </c>
      <c r="D1890" s="320" t="s">
        <v>1468</v>
      </c>
      <c r="E1890" s="325">
        <v>40374</v>
      </c>
      <c r="F1890" s="326">
        <v>40360</v>
      </c>
      <c r="G1890" s="320">
        <v>1</v>
      </c>
      <c r="H1890" s="320">
        <v>896636</v>
      </c>
      <c r="I1890" s="323">
        <v>14.96</v>
      </c>
      <c r="J1890" s="323">
        <v>11.96</v>
      </c>
      <c r="K1890" s="323">
        <v>3</v>
      </c>
    </row>
    <row r="1891" spans="1:11" x14ac:dyDescent="0.2">
      <c r="A1891" s="320" t="s">
        <v>1469</v>
      </c>
      <c r="B1891" s="320" t="s">
        <v>2</v>
      </c>
      <c r="C1891" s="320" t="s">
        <v>1446</v>
      </c>
      <c r="D1891" s="320" t="s">
        <v>1468</v>
      </c>
      <c r="E1891" s="325">
        <v>40374</v>
      </c>
      <c r="F1891" s="326">
        <v>40360</v>
      </c>
      <c r="G1891" s="320">
        <v>1</v>
      </c>
      <c r="H1891" s="320">
        <v>896377</v>
      </c>
      <c r="I1891" s="323">
        <v>6.29</v>
      </c>
      <c r="J1891" s="323">
        <v>5.68</v>
      </c>
      <c r="K1891" s="323">
        <v>0.61</v>
      </c>
    </row>
    <row r="1892" spans="1:11" hidden="1" x14ac:dyDescent="0.2">
      <c r="A1892" s="320" t="s">
        <v>1458</v>
      </c>
      <c r="B1892" s="320" t="s">
        <v>2</v>
      </c>
      <c r="C1892" s="320" t="s">
        <v>1446</v>
      </c>
      <c r="D1892" s="320" t="s">
        <v>1464</v>
      </c>
      <c r="E1892" s="325">
        <v>40374</v>
      </c>
      <c r="F1892" s="326">
        <v>40360</v>
      </c>
      <c r="G1892" s="320">
        <v>1</v>
      </c>
      <c r="H1892" s="320">
        <v>896483</v>
      </c>
      <c r="I1892" s="323">
        <v>7.55</v>
      </c>
      <c r="J1892" s="323">
        <v>6.61</v>
      </c>
      <c r="K1892" s="323">
        <v>0.94</v>
      </c>
    </row>
    <row r="1893" spans="1:11" hidden="1" x14ac:dyDescent="0.2">
      <c r="A1893" s="320" t="s">
        <v>1458</v>
      </c>
      <c r="B1893" s="320" t="s">
        <v>2</v>
      </c>
      <c r="C1893" s="320" t="s">
        <v>1446</v>
      </c>
      <c r="D1893" s="320" t="s">
        <v>1464</v>
      </c>
      <c r="E1893" s="325">
        <v>40374</v>
      </c>
      <c r="F1893" s="326">
        <v>40360</v>
      </c>
      <c r="G1893" s="320">
        <v>1</v>
      </c>
      <c r="H1893" s="320">
        <v>896620</v>
      </c>
      <c r="I1893" s="323">
        <v>7.24</v>
      </c>
      <c r="J1893" s="323">
        <v>6.61</v>
      </c>
      <c r="K1893" s="323">
        <v>0.63</v>
      </c>
    </row>
    <row r="1894" spans="1:11" hidden="1" x14ac:dyDescent="0.2">
      <c r="A1894" s="320" t="s">
        <v>1461</v>
      </c>
      <c r="B1894" s="320" t="s">
        <v>2</v>
      </c>
      <c r="C1894" s="320" t="s">
        <v>1446</v>
      </c>
      <c r="D1894" s="320" t="s">
        <v>1464</v>
      </c>
      <c r="E1894" s="325">
        <v>40374</v>
      </c>
      <c r="F1894" s="326">
        <v>40360</v>
      </c>
      <c r="G1894" s="320">
        <v>1</v>
      </c>
      <c r="H1894" s="320">
        <v>896398</v>
      </c>
      <c r="I1894" s="323">
        <v>7.31</v>
      </c>
      <c r="J1894" s="323">
        <v>6.74</v>
      </c>
      <c r="K1894" s="323">
        <v>0.56999999999999995</v>
      </c>
    </row>
    <row r="1895" spans="1:11" hidden="1" x14ac:dyDescent="0.2">
      <c r="A1895" s="320" t="s">
        <v>1461</v>
      </c>
      <c r="B1895" s="320" t="s">
        <v>2</v>
      </c>
      <c r="C1895" s="320" t="s">
        <v>1446</v>
      </c>
      <c r="D1895" s="320" t="s">
        <v>1464</v>
      </c>
      <c r="E1895" s="325">
        <v>40374</v>
      </c>
      <c r="F1895" s="326">
        <v>40360</v>
      </c>
      <c r="G1895" s="320">
        <v>1</v>
      </c>
      <c r="H1895" s="320">
        <v>896619</v>
      </c>
      <c r="I1895" s="323">
        <v>7.3</v>
      </c>
      <c r="J1895" s="323">
        <v>6.72</v>
      </c>
      <c r="K1895" s="323">
        <v>0.57999999999999996</v>
      </c>
    </row>
    <row r="1896" spans="1:11" x14ac:dyDescent="0.2">
      <c r="A1896" s="320" t="s">
        <v>1469</v>
      </c>
      <c r="B1896" s="320" t="s">
        <v>2</v>
      </c>
      <c r="C1896" s="320" t="s">
        <v>1446</v>
      </c>
      <c r="D1896" s="320" t="s">
        <v>1468</v>
      </c>
      <c r="E1896" s="325">
        <v>40374</v>
      </c>
      <c r="F1896" s="326">
        <v>40360</v>
      </c>
      <c r="G1896" s="320">
        <v>1</v>
      </c>
      <c r="H1896" s="320">
        <v>896447</v>
      </c>
      <c r="I1896" s="323">
        <v>6.21</v>
      </c>
      <c r="J1896" s="323">
        <v>5.69</v>
      </c>
      <c r="K1896" s="323">
        <v>0.52</v>
      </c>
    </row>
    <row r="1897" spans="1:11" x14ac:dyDescent="0.2">
      <c r="A1897" s="320" t="s">
        <v>1469</v>
      </c>
      <c r="B1897" s="320" t="s">
        <v>2</v>
      </c>
      <c r="C1897" s="320" t="s">
        <v>1446</v>
      </c>
      <c r="D1897" s="320" t="s">
        <v>1468</v>
      </c>
      <c r="E1897" s="325">
        <v>40374</v>
      </c>
      <c r="F1897" s="326">
        <v>40360</v>
      </c>
      <c r="G1897" s="320">
        <v>1</v>
      </c>
      <c r="H1897" s="320">
        <v>896649</v>
      </c>
      <c r="I1897" s="323">
        <v>6.04</v>
      </c>
      <c r="J1897" s="323">
        <v>5.66</v>
      </c>
      <c r="K1897" s="323">
        <v>0.38</v>
      </c>
    </row>
    <row r="1898" spans="1:11" hidden="1" x14ac:dyDescent="0.2">
      <c r="A1898" s="320" t="s">
        <v>1458</v>
      </c>
      <c r="B1898" s="320" t="s">
        <v>2</v>
      </c>
      <c r="C1898" s="320" t="s">
        <v>1446</v>
      </c>
      <c r="D1898" s="320" t="s">
        <v>1464</v>
      </c>
      <c r="E1898" s="325">
        <v>40375</v>
      </c>
      <c r="F1898" s="326">
        <v>40360</v>
      </c>
      <c r="G1898" s="320">
        <v>1</v>
      </c>
      <c r="H1898" s="320">
        <v>896805</v>
      </c>
      <c r="I1898" s="323">
        <v>6.96</v>
      </c>
      <c r="J1898" s="323">
        <v>6.57</v>
      </c>
      <c r="K1898" s="323">
        <v>0.39</v>
      </c>
    </row>
    <row r="1899" spans="1:11" x14ac:dyDescent="0.2">
      <c r="A1899" s="320" t="s">
        <v>1467</v>
      </c>
      <c r="B1899" s="320" t="s">
        <v>2</v>
      </c>
      <c r="C1899" s="320" t="s">
        <v>1446</v>
      </c>
      <c r="D1899" s="320" t="s">
        <v>1468</v>
      </c>
      <c r="E1899" s="325">
        <v>40374</v>
      </c>
      <c r="F1899" s="326">
        <v>40360</v>
      </c>
      <c r="G1899" s="320">
        <v>1</v>
      </c>
      <c r="H1899" s="320">
        <v>896455</v>
      </c>
      <c r="I1899" s="323">
        <v>18.690000000000001</v>
      </c>
      <c r="J1899" s="323">
        <v>12.49</v>
      </c>
      <c r="K1899" s="323">
        <v>6.2</v>
      </c>
    </row>
    <row r="1900" spans="1:11" x14ac:dyDescent="0.2">
      <c r="A1900" s="320" t="s">
        <v>1467</v>
      </c>
      <c r="B1900" s="320" t="s">
        <v>2</v>
      </c>
      <c r="C1900" s="320" t="s">
        <v>1446</v>
      </c>
      <c r="D1900" s="320" t="s">
        <v>1468</v>
      </c>
      <c r="E1900" s="325">
        <v>40374</v>
      </c>
      <c r="F1900" s="326">
        <v>40360</v>
      </c>
      <c r="G1900" s="320">
        <v>1</v>
      </c>
      <c r="H1900" s="320">
        <v>896638</v>
      </c>
      <c r="I1900" s="323">
        <v>15.99</v>
      </c>
      <c r="J1900" s="323">
        <v>12.42</v>
      </c>
      <c r="K1900" s="323">
        <v>3.57</v>
      </c>
    </row>
    <row r="1901" spans="1:11" hidden="1" x14ac:dyDescent="0.2">
      <c r="A1901" s="320" t="s">
        <v>1458</v>
      </c>
      <c r="B1901" s="320" t="s">
        <v>2</v>
      </c>
      <c r="C1901" s="320" t="s">
        <v>1446</v>
      </c>
      <c r="D1901" s="320" t="s">
        <v>1464</v>
      </c>
      <c r="E1901" s="325">
        <v>40378</v>
      </c>
      <c r="F1901" s="326">
        <v>40360</v>
      </c>
      <c r="G1901" s="320">
        <v>1</v>
      </c>
      <c r="H1901" s="320">
        <v>897129</v>
      </c>
      <c r="I1901" s="323">
        <v>7.34</v>
      </c>
      <c r="J1901" s="323">
        <v>6.62</v>
      </c>
      <c r="K1901" s="323">
        <v>0.72</v>
      </c>
    </row>
    <row r="1902" spans="1:11" hidden="1" x14ac:dyDescent="0.2">
      <c r="A1902" s="320" t="s">
        <v>1458</v>
      </c>
      <c r="B1902" s="320" t="s">
        <v>2</v>
      </c>
      <c r="C1902" s="320" t="s">
        <v>1446</v>
      </c>
      <c r="D1902" s="320" t="s">
        <v>1464</v>
      </c>
      <c r="E1902" s="325">
        <v>40378</v>
      </c>
      <c r="F1902" s="326">
        <v>40360</v>
      </c>
      <c r="G1902" s="320">
        <v>1</v>
      </c>
      <c r="H1902" s="320">
        <v>897243</v>
      </c>
      <c r="I1902" s="323">
        <v>7.19</v>
      </c>
      <c r="J1902" s="323">
        <v>6.62</v>
      </c>
      <c r="K1902" s="323">
        <v>0.56999999999999995</v>
      </c>
    </row>
    <row r="1903" spans="1:11" hidden="1" x14ac:dyDescent="0.2">
      <c r="A1903" s="320" t="s">
        <v>1458</v>
      </c>
      <c r="B1903" s="320" t="s">
        <v>2</v>
      </c>
      <c r="C1903" s="320" t="s">
        <v>1446</v>
      </c>
      <c r="D1903" s="320" t="s">
        <v>1464</v>
      </c>
      <c r="E1903" s="325">
        <v>40378</v>
      </c>
      <c r="F1903" s="326">
        <v>40360</v>
      </c>
      <c r="G1903" s="320">
        <v>1</v>
      </c>
      <c r="H1903" s="320">
        <v>897279</v>
      </c>
      <c r="I1903" s="323">
        <v>6.75</v>
      </c>
      <c r="J1903" s="323">
        <v>6.61</v>
      </c>
      <c r="K1903" s="323">
        <v>0.14000000000000001</v>
      </c>
    </row>
    <row r="1904" spans="1:11" x14ac:dyDescent="0.2">
      <c r="A1904" s="320" t="s">
        <v>1469</v>
      </c>
      <c r="B1904" s="320" t="s">
        <v>2</v>
      </c>
      <c r="C1904" s="320" t="s">
        <v>1446</v>
      </c>
      <c r="D1904" s="320" t="s">
        <v>1468</v>
      </c>
      <c r="E1904" s="325">
        <v>40375</v>
      </c>
      <c r="F1904" s="326">
        <v>40360</v>
      </c>
      <c r="G1904" s="320">
        <v>1</v>
      </c>
      <c r="H1904" s="320">
        <v>896708</v>
      </c>
      <c r="I1904" s="323">
        <v>5.79</v>
      </c>
      <c r="J1904" s="323">
        <v>5.68</v>
      </c>
      <c r="K1904" s="323">
        <v>0.11</v>
      </c>
    </row>
    <row r="1905" spans="1:11" x14ac:dyDescent="0.2">
      <c r="A1905" s="320" t="s">
        <v>1467</v>
      </c>
      <c r="B1905" s="320" t="s">
        <v>2</v>
      </c>
      <c r="C1905" s="320" t="s">
        <v>1446</v>
      </c>
      <c r="D1905" s="320" t="s">
        <v>1468</v>
      </c>
      <c r="E1905" s="325">
        <v>40375</v>
      </c>
      <c r="F1905" s="326">
        <v>40360</v>
      </c>
      <c r="G1905" s="320">
        <v>1</v>
      </c>
      <c r="H1905" s="320">
        <v>896808</v>
      </c>
      <c r="I1905" s="323">
        <v>16.079999999999998</v>
      </c>
      <c r="J1905" s="323">
        <v>12.37</v>
      </c>
      <c r="K1905" s="323">
        <v>3.71</v>
      </c>
    </row>
    <row r="1906" spans="1:11" x14ac:dyDescent="0.2">
      <c r="A1906" s="320" t="s">
        <v>1467</v>
      </c>
      <c r="B1906" s="320" t="s">
        <v>2</v>
      </c>
      <c r="C1906" s="320" t="s">
        <v>1446</v>
      </c>
      <c r="D1906" s="320" t="s">
        <v>1468</v>
      </c>
      <c r="E1906" s="325">
        <v>40378</v>
      </c>
      <c r="F1906" s="326">
        <v>40360</v>
      </c>
      <c r="G1906" s="320">
        <v>1</v>
      </c>
      <c r="H1906" s="320">
        <v>897148</v>
      </c>
      <c r="I1906" s="323">
        <v>19.010000000000002</v>
      </c>
      <c r="J1906" s="323">
        <v>12.47</v>
      </c>
      <c r="K1906" s="323">
        <v>6.54</v>
      </c>
    </row>
    <row r="1907" spans="1:11" hidden="1" x14ac:dyDescent="0.2">
      <c r="A1907" s="320" t="s">
        <v>1458</v>
      </c>
      <c r="B1907" s="320" t="s">
        <v>2</v>
      </c>
      <c r="C1907" s="320" t="s">
        <v>1446</v>
      </c>
      <c r="D1907" s="320" t="s">
        <v>1464</v>
      </c>
      <c r="E1907" s="325">
        <v>40379</v>
      </c>
      <c r="F1907" s="326">
        <v>40360</v>
      </c>
      <c r="G1907" s="320">
        <v>1</v>
      </c>
      <c r="H1907" s="320">
        <v>897336</v>
      </c>
      <c r="I1907" s="323">
        <v>7.09</v>
      </c>
      <c r="J1907" s="323">
        <v>6.62</v>
      </c>
      <c r="K1907" s="323">
        <v>0.47</v>
      </c>
    </row>
    <row r="1908" spans="1:11" hidden="1" x14ac:dyDescent="0.2">
      <c r="A1908" s="320" t="s">
        <v>1458</v>
      </c>
      <c r="B1908" s="320" t="s">
        <v>2</v>
      </c>
      <c r="C1908" s="320" t="s">
        <v>1446</v>
      </c>
      <c r="D1908" s="320" t="s">
        <v>1464</v>
      </c>
      <c r="E1908" s="325">
        <v>40379</v>
      </c>
      <c r="F1908" s="326">
        <v>40360</v>
      </c>
      <c r="G1908" s="320">
        <v>1</v>
      </c>
      <c r="H1908" s="320">
        <v>897439</v>
      </c>
      <c r="I1908" s="323">
        <v>7.13</v>
      </c>
      <c r="J1908" s="323">
        <v>6.57</v>
      </c>
      <c r="K1908" s="323">
        <v>0.56000000000000005</v>
      </c>
    </row>
    <row r="1909" spans="1:11" hidden="1" x14ac:dyDescent="0.2">
      <c r="A1909" s="320" t="s">
        <v>1458</v>
      </c>
      <c r="B1909" s="320" t="s">
        <v>2</v>
      </c>
      <c r="C1909" s="320" t="s">
        <v>1446</v>
      </c>
      <c r="D1909" s="320" t="s">
        <v>1464</v>
      </c>
      <c r="E1909" s="325">
        <v>40379</v>
      </c>
      <c r="F1909" s="326">
        <v>40360</v>
      </c>
      <c r="G1909" s="320">
        <v>1</v>
      </c>
      <c r="H1909" s="320">
        <v>897470</v>
      </c>
      <c r="I1909" s="323">
        <v>6.65</v>
      </c>
      <c r="J1909" s="323">
        <v>6.56</v>
      </c>
      <c r="K1909" s="323">
        <v>0.09</v>
      </c>
    </row>
    <row r="1910" spans="1:11" x14ac:dyDescent="0.2">
      <c r="A1910" s="320" t="s">
        <v>1467</v>
      </c>
      <c r="B1910" s="320" t="s">
        <v>2</v>
      </c>
      <c r="C1910" s="320" t="s">
        <v>1446</v>
      </c>
      <c r="D1910" s="320" t="s">
        <v>1468</v>
      </c>
      <c r="E1910" s="325">
        <v>40378</v>
      </c>
      <c r="F1910" s="326">
        <v>40360</v>
      </c>
      <c r="G1910" s="320">
        <v>1</v>
      </c>
      <c r="H1910" s="320">
        <v>897240</v>
      </c>
      <c r="I1910" s="323">
        <v>17.46</v>
      </c>
      <c r="J1910" s="323">
        <v>12.41</v>
      </c>
      <c r="K1910" s="323">
        <v>5.05</v>
      </c>
    </row>
    <row r="1911" spans="1:11" x14ac:dyDescent="0.2">
      <c r="A1911" s="320" t="s">
        <v>1459</v>
      </c>
      <c r="B1911" s="320" t="s">
        <v>2</v>
      </c>
      <c r="C1911" s="320" t="s">
        <v>1446</v>
      </c>
      <c r="D1911" s="320" t="s">
        <v>1468</v>
      </c>
      <c r="E1911" s="325">
        <v>40379</v>
      </c>
      <c r="F1911" s="326">
        <v>40360</v>
      </c>
      <c r="G1911" s="320">
        <v>1</v>
      </c>
      <c r="H1911" s="320">
        <v>897480</v>
      </c>
      <c r="I1911" s="323">
        <v>13.81</v>
      </c>
      <c r="J1911" s="323">
        <v>12.04</v>
      </c>
      <c r="K1911" s="323">
        <v>1.77</v>
      </c>
    </row>
    <row r="1912" spans="1:11" hidden="1" x14ac:dyDescent="0.2">
      <c r="A1912" s="320" t="s">
        <v>1458</v>
      </c>
      <c r="B1912" s="320" t="s">
        <v>2</v>
      </c>
      <c r="C1912" s="320" t="s">
        <v>1446</v>
      </c>
      <c r="D1912" s="320" t="s">
        <v>1464</v>
      </c>
      <c r="E1912" s="325">
        <v>40380</v>
      </c>
      <c r="F1912" s="326">
        <v>40360</v>
      </c>
      <c r="G1912" s="320">
        <v>1</v>
      </c>
      <c r="H1912" s="320">
        <v>897567</v>
      </c>
      <c r="I1912" s="323">
        <v>7.02</v>
      </c>
      <c r="J1912" s="323">
        <v>6.53</v>
      </c>
      <c r="K1912" s="323">
        <v>0.49</v>
      </c>
    </row>
    <row r="1913" spans="1:11" hidden="1" x14ac:dyDescent="0.2">
      <c r="A1913" s="320" t="s">
        <v>1458</v>
      </c>
      <c r="B1913" s="320" t="s">
        <v>2</v>
      </c>
      <c r="C1913" s="320" t="s">
        <v>1446</v>
      </c>
      <c r="D1913" s="320" t="s">
        <v>1464</v>
      </c>
      <c r="E1913" s="325">
        <v>40380</v>
      </c>
      <c r="F1913" s="326">
        <v>40360</v>
      </c>
      <c r="G1913" s="320">
        <v>1</v>
      </c>
      <c r="H1913" s="320">
        <v>897686</v>
      </c>
      <c r="I1913" s="323">
        <v>6.74</v>
      </c>
      <c r="J1913" s="323">
        <v>6.53</v>
      </c>
      <c r="K1913" s="323">
        <v>0.21</v>
      </c>
    </row>
    <row r="1914" spans="1:11" x14ac:dyDescent="0.2">
      <c r="A1914" s="320" t="s">
        <v>1467</v>
      </c>
      <c r="B1914" s="320" t="s">
        <v>2</v>
      </c>
      <c r="C1914" s="320" t="s">
        <v>1446</v>
      </c>
      <c r="D1914" s="320" t="s">
        <v>1468</v>
      </c>
      <c r="E1914" s="325">
        <v>40379</v>
      </c>
      <c r="F1914" s="326">
        <v>40360</v>
      </c>
      <c r="G1914" s="320">
        <v>1</v>
      </c>
      <c r="H1914" s="320">
        <v>897356</v>
      </c>
      <c r="I1914" s="323">
        <v>18.82</v>
      </c>
      <c r="J1914" s="323">
        <v>12.43</v>
      </c>
      <c r="K1914" s="323">
        <v>6.39</v>
      </c>
    </row>
    <row r="1915" spans="1:11" x14ac:dyDescent="0.2">
      <c r="A1915" s="320" t="s">
        <v>1467</v>
      </c>
      <c r="B1915" s="320" t="s">
        <v>2</v>
      </c>
      <c r="C1915" s="320" t="s">
        <v>1446</v>
      </c>
      <c r="D1915" s="320" t="s">
        <v>1468</v>
      </c>
      <c r="E1915" s="325">
        <v>40379</v>
      </c>
      <c r="F1915" s="326">
        <v>40360</v>
      </c>
      <c r="G1915" s="320">
        <v>1</v>
      </c>
      <c r="H1915" s="320">
        <v>897477</v>
      </c>
      <c r="I1915" s="323">
        <v>16.59</v>
      </c>
      <c r="J1915" s="323">
        <v>12.35</v>
      </c>
      <c r="K1915" s="323">
        <v>4.24</v>
      </c>
    </row>
    <row r="1916" spans="1:11" x14ac:dyDescent="0.2">
      <c r="A1916" s="320" t="s">
        <v>1467</v>
      </c>
      <c r="B1916" s="320" t="s">
        <v>2</v>
      </c>
      <c r="C1916" s="320" t="s">
        <v>1446</v>
      </c>
      <c r="D1916" s="320" t="s">
        <v>1468</v>
      </c>
      <c r="E1916" s="325">
        <v>40380</v>
      </c>
      <c r="F1916" s="326">
        <v>40360</v>
      </c>
      <c r="G1916" s="320">
        <v>1</v>
      </c>
      <c r="H1916" s="320">
        <v>897563</v>
      </c>
      <c r="I1916" s="323">
        <v>18.54</v>
      </c>
      <c r="J1916" s="323">
        <v>12.49</v>
      </c>
      <c r="K1916" s="323">
        <v>6.05</v>
      </c>
    </row>
    <row r="1917" spans="1:11" x14ac:dyDescent="0.2">
      <c r="A1917" s="320" t="s">
        <v>1467</v>
      </c>
      <c r="B1917" s="320" t="s">
        <v>2</v>
      </c>
      <c r="C1917" s="320" t="s">
        <v>1446</v>
      </c>
      <c r="D1917" s="320" t="s">
        <v>1468</v>
      </c>
      <c r="E1917" s="325">
        <v>40380</v>
      </c>
      <c r="F1917" s="326">
        <v>40360</v>
      </c>
      <c r="G1917" s="320">
        <v>1</v>
      </c>
      <c r="H1917" s="320">
        <v>897688</v>
      </c>
      <c r="I1917" s="323">
        <v>17.32</v>
      </c>
      <c r="J1917" s="323">
        <v>12.44</v>
      </c>
      <c r="K1917" s="323">
        <v>4.88</v>
      </c>
    </row>
    <row r="1918" spans="1:11" hidden="1" x14ac:dyDescent="0.2">
      <c r="A1918" s="320" t="s">
        <v>1472</v>
      </c>
      <c r="B1918" s="320" t="s">
        <v>2</v>
      </c>
      <c r="C1918" s="320" t="s">
        <v>1446</v>
      </c>
      <c r="D1918" s="320" t="s">
        <v>1464</v>
      </c>
      <c r="E1918" s="325">
        <v>40381</v>
      </c>
      <c r="F1918" s="326">
        <v>40360</v>
      </c>
      <c r="G1918" s="320">
        <v>1</v>
      </c>
      <c r="H1918" s="320">
        <v>897884</v>
      </c>
      <c r="I1918" s="323">
        <v>5.66</v>
      </c>
      <c r="J1918" s="323">
        <v>5.33</v>
      </c>
      <c r="K1918" s="323">
        <v>0.33</v>
      </c>
    </row>
    <row r="1919" spans="1:11" hidden="1" x14ac:dyDescent="0.2">
      <c r="A1919" s="320" t="s">
        <v>1472</v>
      </c>
      <c r="B1919" s="320" t="s">
        <v>2</v>
      </c>
      <c r="C1919" s="320" t="s">
        <v>1446</v>
      </c>
      <c r="D1919" s="320" t="s">
        <v>1464</v>
      </c>
      <c r="E1919" s="325">
        <v>40381</v>
      </c>
      <c r="F1919" s="326">
        <v>40360</v>
      </c>
      <c r="G1919" s="320">
        <v>1</v>
      </c>
      <c r="H1919" s="320">
        <v>897956</v>
      </c>
      <c r="I1919" s="323">
        <v>5.65</v>
      </c>
      <c r="J1919" s="323">
        <v>5.3</v>
      </c>
      <c r="K1919" s="323">
        <v>0.35</v>
      </c>
    </row>
    <row r="1920" spans="1:11" hidden="1" x14ac:dyDescent="0.2">
      <c r="A1920" s="320" t="s">
        <v>1458</v>
      </c>
      <c r="B1920" s="320" t="s">
        <v>2</v>
      </c>
      <c r="C1920" s="320" t="s">
        <v>1446</v>
      </c>
      <c r="D1920" s="320" t="s">
        <v>1464</v>
      </c>
      <c r="E1920" s="325">
        <v>40381</v>
      </c>
      <c r="F1920" s="326">
        <v>40360</v>
      </c>
      <c r="G1920" s="320">
        <v>1</v>
      </c>
      <c r="H1920" s="320">
        <v>897826</v>
      </c>
      <c r="I1920" s="323">
        <v>7.51</v>
      </c>
      <c r="J1920" s="323">
        <v>6.6</v>
      </c>
      <c r="K1920" s="323">
        <v>0.91</v>
      </c>
    </row>
    <row r="1921" spans="1:11" hidden="1" x14ac:dyDescent="0.2">
      <c r="A1921" s="320" t="s">
        <v>1458</v>
      </c>
      <c r="B1921" s="320" t="s">
        <v>2</v>
      </c>
      <c r="C1921" s="320" t="s">
        <v>1446</v>
      </c>
      <c r="D1921" s="320" t="s">
        <v>1464</v>
      </c>
      <c r="E1921" s="325">
        <v>40381</v>
      </c>
      <c r="F1921" s="326">
        <v>40360</v>
      </c>
      <c r="G1921" s="320">
        <v>1</v>
      </c>
      <c r="H1921" s="320">
        <v>897958</v>
      </c>
      <c r="I1921" s="323">
        <v>7.24</v>
      </c>
      <c r="J1921" s="323">
        <v>6.58</v>
      </c>
      <c r="K1921" s="323">
        <v>0.66</v>
      </c>
    </row>
    <row r="1922" spans="1:11" hidden="1" x14ac:dyDescent="0.2">
      <c r="A1922" s="320" t="s">
        <v>1470</v>
      </c>
      <c r="B1922" s="320" t="s">
        <v>2</v>
      </c>
      <c r="C1922" s="320" t="s">
        <v>1446</v>
      </c>
      <c r="D1922" s="320" t="s">
        <v>1464</v>
      </c>
      <c r="E1922" s="325">
        <v>40381</v>
      </c>
      <c r="F1922" s="326">
        <v>40360</v>
      </c>
      <c r="G1922" s="320">
        <v>1</v>
      </c>
      <c r="H1922" s="320">
        <v>897735</v>
      </c>
      <c r="I1922" s="323">
        <v>6.85</v>
      </c>
      <c r="J1922" s="323">
        <v>6.4</v>
      </c>
      <c r="K1922" s="323">
        <v>0.45</v>
      </c>
    </row>
    <row r="1923" spans="1:11" x14ac:dyDescent="0.2">
      <c r="A1923" s="320" t="s">
        <v>1459</v>
      </c>
      <c r="B1923" s="320" t="s">
        <v>2</v>
      </c>
      <c r="C1923" s="320" t="s">
        <v>1446</v>
      </c>
      <c r="D1923" s="320" t="s">
        <v>1468</v>
      </c>
      <c r="E1923" s="325">
        <v>40381</v>
      </c>
      <c r="F1923" s="326">
        <v>40360</v>
      </c>
      <c r="G1923" s="320">
        <v>1</v>
      </c>
      <c r="H1923" s="320">
        <v>897794</v>
      </c>
      <c r="I1923" s="323">
        <v>18.420000000000002</v>
      </c>
      <c r="J1923" s="323">
        <v>12.14</v>
      </c>
      <c r="K1923" s="323">
        <v>6.28</v>
      </c>
    </row>
    <row r="1924" spans="1:11" hidden="1" x14ac:dyDescent="0.2">
      <c r="A1924" s="320" t="s">
        <v>1458</v>
      </c>
      <c r="B1924" s="320" t="s">
        <v>2</v>
      </c>
      <c r="C1924" s="320" t="s">
        <v>1446</v>
      </c>
      <c r="D1924" s="320" t="s">
        <v>1464</v>
      </c>
      <c r="E1924" s="325">
        <v>40382</v>
      </c>
      <c r="F1924" s="326">
        <v>40360</v>
      </c>
      <c r="G1924" s="320">
        <v>1</v>
      </c>
      <c r="H1924" s="320">
        <v>898013</v>
      </c>
      <c r="I1924" s="323">
        <v>7.12</v>
      </c>
      <c r="J1924" s="323">
        <v>6.6</v>
      </c>
      <c r="K1924" s="323">
        <v>0.52</v>
      </c>
    </row>
    <row r="1925" spans="1:11" hidden="1" x14ac:dyDescent="0.2">
      <c r="A1925" s="320" t="s">
        <v>1458</v>
      </c>
      <c r="B1925" s="320" t="s">
        <v>2</v>
      </c>
      <c r="C1925" s="320" t="s">
        <v>1446</v>
      </c>
      <c r="D1925" s="320" t="s">
        <v>1464</v>
      </c>
      <c r="E1925" s="325">
        <v>40382</v>
      </c>
      <c r="F1925" s="326">
        <v>40360</v>
      </c>
      <c r="G1925" s="320">
        <v>1</v>
      </c>
      <c r="H1925" s="320">
        <v>898071</v>
      </c>
      <c r="I1925" s="323">
        <v>6.69</v>
      </c>
      <c r="J1925" s="323">
        <v>6.56</v>
      </c>
      <c r="K1925" s="323">
        <v>0.13</v>
      </c>
    </row>
    <row r="1926" spans="1:11" x14ac:dyDescent="0.2">
      <c r="A1926" s="320" t="s">
        <v>1459</v>
      </c>
      <c r="B1926" s="320" t="s">
        <v>2</v>
      </c>
      <c r="C1926" s="320" t="s">
        <v>1446</v>
      </c>
      <c r="D1926" s="320" t="s">
        <v>1468</v>
      </c>
      <c r="E1926" s="325">
        <v>40381</v>
      </c>
      <c r="F1926" s="326">
        <v>40360</v>
      </c>
      <c r="G1926" s="320">
        <v>1</v>
      </c>
      <c r="H1926" s="320">
        <v>897968</v>
      </c>
      <c r="I1926" s="323">
        <v>14.28</v>
      </c>
      <c r="J1926" s="323">
        <v>12.07</v>
      </c>
      <c r="K1926" s="323">
        <v>2.21</v>
      </c>
    </row>
    <row r="1927" spans="1:11" x14ac:dyDescent="0.2">
      <c r="A1927" s="320" t="s">
        <v>1467</v>
      </c>
      <c r="B1927" s="320" t="s">
        <v>2</v>
      </c>
      <c r="C1927" s="320" t="s">
        <v>1446</v>
      </c>
      <c r="D1927" s="320" t="s">
        <v>1468</v>
      </c>
      <c r="E1927" s="325">
        <v>40381</v>
      </c>
      <c r="F1927" s="326">
        <v>40360</v>
      </c>
      <c r="G1927" s="320">
        <v>1</v>
      </c>
      <c r="H1927" s="320">
        <v>897800</v>
      </c>
      <c r="I1927" s="323">
        <v>18.95</v>
      </c>
      <c r="J1927" s="323">
        <v>12.47</v>
      </c>
      <c r="K1927" s="323">
        <v>6.48</v>
      </c>
    </row>
    <row r="1928" spans="1:11" x14ac:dyDescent="0.2">
      <c r="A1928" s="320" t="s">
        <v>1467</v>
      </c>
      <c r="B1928" s="320" t="s">
        <v>2</v>
      </c>
      <c r="C1928" s="320" t="s">
        <v>1446</v>
      </c>
      <c r="D1928" s="320" t="s">
        <v>1468</v>
      </c>
      <c r="E1928" s="325">
        <v>40381</v>
      </c>
      <c r="F1928" s="326">
        <v>40360</v>
      </c>
      <c r="G1928" s="320">
        <v>1</v>
      </c>
      <c r="H1928" s="320">
        <v>897978</v>
      </c>
      <c r="I1928" s="323">
        <v>15.98</v>
      </c>
      <c r="J1928" s="323">
        <v>12.43</v>
      </c>
      <c r="K1928" s="323">
        <v>3.55</v>
      </c>
    </row>
    <row r="1929" spans="1:11" x14ac:dyDescent="0.2">
      <c r="A1929" s="320" t="s">
        <v>1467</v>
      </c>
      <c r="B1929" s="320" t="s">
        <v>2</v>
      </c>
      <c r="C1929" s="320" t="s">
        <v>1446</v>
      </c>
      <c r="D1929" s="320" t="s">
        <v>1468</v>
      </c>
      <c r="E1929" s="325">
        <v>40382</v>
      </c>
      <c r="F1929" s="326">
        <v>40360</v>
      </c>
      <c r="G1929" s="320">
        <v>1</v>
      </c>
      <c r="H1929" s="320">
        <v>898173</v>
      </c>
      <c r="I1929" s="323">
        <v>15.95</v>
      </c>
      <c r="J1929" s="323">
        <v>12.39</v>
      </c>
      <c r="K1929" s="323">
        <v>3.56</v>
      </c>
    </row>
    <row r="1930" spans="1:11" x14ac:dyDescent="0.2">
      <c r="A1930" s="320" t="s">
        <v>1469</v>
      </c>
      <c r="B1930" s="320" t="s">
        <v>2</v>
      </c>
      <c r="C1930" s="320" t="s">
        <v>1446</v>
      </c>
      <c r="D1930" s="320" t="s">
        <v>1468</v>
      </c>
      <c r="E1930" s="325">
        <v>40385</v>
      </c>
      <c r="F1930" s="326">
        <v>40360</v>
      </c>
      <c r="G1930" s="320">
        <v>1</v>
      </c>
      <c r="H1930" s="320">
        <v>898431</v>
      </c>
      <c r="I1930" s="323">
        <v>6.13</v>
      </c>
      <c r="J1930" s="323">
        <v>5.7</v>
      </c>
      <c r="K1930" s="323">
        <v>0.43</v>
      </c>
    </row>
    <row r="1931" spans="1:11" hidden="1" x14ac:dyDescent="0.2">
      <c r="A1931" s="320" t="s">
        <v>1458</v>
      </c>
      <c r="B1931" s="320" t="s">
        <v>2</v>
      </c>
      <c r="C1931" s="320" t="s">
        <v>1446</v>
      </c>
      <c r="D1931" s="320" t="s">
        <v>1464</v>
      </c>
      <c r="E1931" s="325">
        <v>40385</v>
      </c>
      <c r="F1931" s="326">
        <v>40360</v>
      </c>
      <c r="G1931" s="320">
        <v>1</v>
      </c>
      <c r="H1931" s="320">
        <v>898450</v>
      </c>
      <c r="I1931" s="323">
        <v>7.25</v>
      </c>
      <c r="J1931" s="323">
        <v>6.62</v>
      </c>
      <c r="K1931" s="323">
        <v>0.63</v>
      </c>
    </row>
    <row r="1932" spans="1:11" hidden="1" x14ac:dyDescent="0.2">
      <c r="A1932" s="320" t="s">
        <v>1458</v>
      </c>
      <c r="B1932" s="320" t="s">
        <v>2</v>
      </c>
      <c r="C1932" s="320" t="s">
        <v>1446</v>
      </c>
      <c r="D1932" s="320" t="s">
        <v>1464</v>
      </c>
      <c r="E1932" s="325">
        <v>40385</v>
      </c>
      <c r="F1932" s="326">
        <v>40360</v>
      </c>
      <c r="G1932" s="320">
        <v>1</v>
      </c>
      <c r="H1932" s="320">
        <v>898570</v>
      </c>
      <c r="I1932" s="323">
        <v>7.2</v>
      </c>
      <c r="J1932" s="323">
        <v>6.59</v>
      </c>
      <c r="K1932" s="323">
        <v>0.61</v>
      </c>
    </row>
    <row r="1933" spans="1:11" hidden="1" x14ac:dyDescent="0.2">
      <c r="A1933" s="320" t="s">
        <v>1458</v>
      </c>
      <c r="B1933" s="320" t="s">
        <v>2</v>
      </c>
      <c r="C1933" s="320" t="s">
        <v>1446</v>
      </c>
      <c r="D1933" s="320" t="s">
        <v>1464</v>
      </c>
      <c r="E1933" s="325">
        <v>40385</v>
      </c>
      <c r="F1933" s="326">
        <v>40360</v>
      </c>
      <c r="G1933" s="320">
        <v>1</v>
      </c>
      <c r="H1933" s="320">
        <v>898626</v>
      </c>
      <c r="I1933" s="323">
        <v>6.89</v>
      </c>
      <c r="J1933" s="323">
        <v>6.6</v>
      </c>
      <c r="K1933" s="323">
        <v>0.28999999999999998</v>
      </c>
    </row>
    <row r="1934" spans="1:11" x14ac:dyDescent="0.2">
      <c r="A1934" s="320" t="s">
        <v>1469</v>
      </c>
      <c r="B1934" s="320" t="s">
        <v>2</v>
      </c>
      <c r="C1934" s="320" t="s">
        <v>1446</v>
      </c>
      <c r="D1934" s="320" t="s">
        <v>1468</v>
      </c>
      <c r="E1934" s="325">
        <v>40385</v>
      </c>
      <c r="F1934" s="326">
        <v>40360</v>
      </c>
      <c r="G1934" s="320">
        <v>1</v>
      </c>
      <c r="H1934" s="320">
        <v>898482</v>
      </c>
      <c r="I1934" s="323">
        <v>6.24</v>
      </c>
      <c r="J1934" s="323">
        <v>5.69</v>
      </c>
      <c r="K1934" s="323">
        <v>0.55000000000000004</v>
      </c>
    </row>
    <row r="1935" spans="1:11" x14ac:dyDescent="0.2">
      <c r="A1935" s="320" t="s">
        <v>1469</v>
      </c>
      <c r="B1935" s="320" t="s">
        <v>2</v>
      </c>
      <c r="C1935" s="320" t="s">
        <v>1446</v>
      </c>
      <c r="D1935" s="320" t="s">
        <v>1468</v>
      </c>
      <c r="E1935" s="325">
        <v>40385</v>
      </c>
      <c r="F1935" s="326">
        <v>40360</v>
      </c>
      <c r="G1935" s="320">
        <v>1</v>
      </c>
      <c r="H1935" s="320">
        <v>898609</v>
      </c>
      <c r="I1935" s="323">
        <v>6.25</v>
      </c>
      <c r="J1935" s="323">
        <v>5.68</v>
      </c>
      <c r="K1935" s="323">
        <v>0.56999999999999995</v>
      </c>
    </row>
    <row r="1936" spans="1:11" x14ac:dyDescent="0.2">
      <c r="A1936" s="320" t="s">
        <v>1467</v>
      </c>
      <c r="B1936" s="320" t="s">
        <v>2</v>
      </c>
      <c r="C1936" s="320" t="s">
        <v>1446</v>
      </c>
      <c r="D1936" s="320" t="s">
        <v>1468</v>
      </c>
      <c r="E1936" s="325">
        <v>40385</v>
      </c>
      <c r="F1936" s="326">
        <v>40360</v>
      </c>
      <c r="G1936" s="320">
        <v>1</v>
      </c>
      <c r="H1936" s="320">
        <v>898485</v>
      </c>
      <c r="I1936" s="323">
        <v>18.73</v>
      </c>
      <c r="J1936" s="323">
        <v>12.48</v>
      </c>
      <c r="K1936" s="323">
        <v>6.25</v>
      </c>
    </row>
    <row r="1937" spans="1:11" x14ac:dyDescent="0.2">
      <c r="A1937" s="320" t="s">
        <v>1467</v>
      </c>
      <c r="B1937" s="320" t="s">
        <v>2</v>
      </c>
      <c r="C1937" s="320" t="s">
        <v>1446</v>
      </c>
      <c r="D1937" s="320" t="s">
        <v>1468</v>
      </c>
      <c r="E1937" s="325">
        <v>40385</v>
      </c>
      <c r="F1937" s="326">
        <v>40360</v>
      </c>
      <c r="G1937" s="320">
        <v>1</v>
      </c>
      <c r="H1937" s="320">
        <v>898623</v>
      </c>
      <c r="I1937" s="323">
        <v>18.98</v>
      </c>
      <c r="J1937" s="323">
        <v>12.48</v>
      </c>
      <c r="K1937" s="323">
        <v>6.5</v>
      </c>
    </row>
    <row r="1938" spans="1:11" x14ac:dyDescent="0.2">
      <c r="A1938" s="320" t="s">
        <v>1459</v>
      </c>
      <c r="B1938" s="320" t="s">
        <v>2</v>
      </c>
      <c r="C1938" s="320" t="s">
        <v>1446</v>
      </c>
      <c r="D1938" s="320" t="s">
        <v>1468</v>
      </c>
      <c r="E1938" s="325">
        <v>40386</v>
      </c>
      <c r="F1938" s="326">
        <v>40360</v>
      </c>
      <c r="G1938" s="320">
        <v>1</v>
      </c>
      <c r="H1938" s="320">
        <v>898814</v>
      </c>
      <c r="I1938" s="323">
        <v>14.43</v>
      </c>
      <c r="J1938" s="323">
        <v>12.08</v>
      </c>
      <c r="K1938" s="323">
        <v>2.35</v>
      </c>
    </row>
    <row r="1939" spans="1:11" x14ac:dyDescent="0.2">
      <c r="A1939" s="320" t="s">
        <v>1469</v>
      </c>
      <c r="B1939" s="320" t="s">
        <v>2</v>
      </c>
      <c r="C1939" s="320" t="s">
        <v>1446</v>
      </c>
      <c r="D1939" s="320" t="s">
        <v>1468</v>
      </c>
      <c r="E1939" s="325">
        <v>40386</v>
      </c>
      <c r="F1939" s="326">
        <v>40360</v>
      </c>
      <c r="G1939" s="320">
        <v>1</v>
      </c>
      <c r="H1939" s="320">
        <v>898661</v>
      </c>
      <c r="I1939" s="323">
        <v>6.17</v>
      </c>
      <c r="J1939" s="323">
        <v>5.76</v>
      </c>
      <c r="K1939" s="323">
        <v>0.41</v>
      </c>
    </row>
    <row r="1940" spans="1:11" hidden="1" x14ac:dyDescent="0.2">
      <c r="A1940" s="320" t="s">
        <v>1458</v>
      </c>
      <c r="B1940" s="320" t="s">
        <v>2</v>
      </c>
      <c r="C1940" s="320" t="s">
        <v>1446</v>
      </c>
      <c r="D1940" s="320" t="s">
        <v>1464</v>
      </c>
      <c r="E1940" s="325">
        <v>40386</v>
      </c>
      <c r="F1940" s="326">
        <v>40360</v>
      </c>
      <c r="G1940" s="320">
        <v>1</v>
      </c>
      <c r="H1940" s="320">
        <v>898682</v>
      </c>
      <c r="I1940" s="323">
        <v>7.14</v>
      </c>
      <c r="J1940" s="323">
        <v>6.6</v>
      </c>
      <c r="K1940" s="323">
        <v>0.54</v>
      </c>
    </row>
    <row r="1941" spans="1:11" hidden="1" x14ac:dyDescent="0.2">
      <c r="A1941" s="320" t="s">
        <v>1458</v>
      </c>
      <c r="B1941" s="320" t="s">
        <v>2</v>
      </c>
      <c r="C1941" s="320" t="s">
        <v>1446</v>
      </c>
      <c r="D1941" s="320" t="s">
        <v>1464</v>
      </c>
      <c r="E1941" s="325">
        <v>40386</v>
      </c>
      <c r="F1941" s="326">
        <v>40360</v>
      </c>
      <c r="G1941" s="320">
        <v>1</v>
      </c>
      <c r="H1941" s="320">
        <v>898803</v>
      </c>
      <c r="I1941" s="323">
        <v>7.26</v>
      </c>
      <c r="J1941" s="323">
        <v>6.57</v>
      </c>
      <c r="K1941" s="323">
        <v>0.69</v>
      </c>
    </row>
    <row r="1942" spans="1:11" hidden="1" x14ac:dyDescent="0.2">
      <c r="A1942" s="320" t="s">
        <v>1458</v>
      </c>
      <c r="B1942" s="320" t="s">
        <v>2</v>
      </c>
      <c r="C1942" s="320" t="s">
        <v>1446</v>
      </c>
      <c r="D1942" s="320" t="s">
        <v>1464</v>
      </c>
      <c r="E1942" s="325">
        <v>40386</v>
      </c>
      <c r="F1942" s="326">
        <v>40360</v>
      </c>
      <c r="G1942" s="320">
        <v>1</v>
      </c>
      <c r="H1942" s="320">
        <v>898829</v>
      </c>
      <c r="I1942" s="323">
        <v>6.72</v>
      </c>
      <c r="J1942" s="323">
        <v>6.56</v>
      </c>
      <c r="K1942" s="323">
        <v>0.16</v>
      </c>
    </row>
    <row r="1943" spans="1:11" x14ac:dyDescent="0.2">
      <c r="A1943" s="320" t="s">
        <v>1469</v>
      </c>
      <c r="B1943" s="320" t="s">
        <v>2</v>
      </c>
      <c r="C1943" s="320" t="s">
        <v>1446</v>
      </c>
      <c r="D1943" s="320" t="s">
        <v>1468</v>
      </c>
      <c r="E1943" s="325">
        <v>40386</v>
      </c>
      <c r="F1943" s="326">
        <v>40360</v>
      </c>
      <c r="G1943" s="320">
        <v>1</v>
      </c>
      <c r="H1943" s="320">
        <v>898683</v>
      </c>
      <c r="I1943" s="323">
        <v>6.39</v>
      </c>
      <c r="J1943" s="323">
        <v>5.76</v>
      </c>
      <c r="K1943" s="323">
        <v>0.63</v>
      </c>
    </row>
    <row r="1944" spans="1:11" x14ac:dyDescent="0.2">
      <c r="A1944" s="320" t="s">
        <v>1469</v>
      </c>
      <c r="B1944" s="320" t="s">
        <v>2</v>
      </c>
      <c r="C1944" s="320" t="s">
        <v>1446</v>
      </c>
      <c r="D1944" s="320" t="s">
        <v>1468</v>
      </c>
      <c r="E1944" s="325">
        <v>40386</v>
      </c>
      <c r="F1944" s="326">
        <v>40360</v>
      </c>
      <c r="G1944" s="320">
        <v>1</v>
      </c>
      <c r="H1944" s="320">
        <v>898799</v>
      </c>
      <c r="I1944" s="323">
        <v>6.46</v>
      </c>
      <c r="J1944" s="323">
        <v>5.74</v>
      </c>
      <c r="K1944" s="323">
        <v>0.72</v>
      </c>
    </row>
    <row r="1945" spans="1:11" x14ac:dyDescent="0.2">
      <c r="A1945" s="320" t="s">
        <v>1467</v>
      </c>
      <c r="B1945" s="320" t="s">
        <v>2</v>
      </c>
      <c r="C1945" s="320" t="s">
        <v>1446</v>
      </c>
      <c r="D1945" s="320" t="s">
        <v>1468</v>
      </c>
      <c r="E1945" s="325">
        <v>40386</v>
      </c>
      <c r="F1945" s="326">
        <v>40360</v>
      </c>
      <c r="G1945" s="320">
        <v>1</v>
      </c>
      <c r="H1945" s="320">
        <v>898709</v>
      </c>
      <c r="I1945" s="323">
        <v>18.43</v>
      </c>
      <c r="J1945" s="323">
        <v>12.45</v>
      </c>
      <c r="K1945" s="323">
        <v>5.98</v>
      </c>
    </row>
    <row r="1946" spans="1:11" x14ac:dyDescent="0.2">
      <c r="A1946" s="320" t="s">
        <v>1467</v>
      </c>
      <c r="B1946" s="320" t="s">
        <v>2</v>
      </c>
      <c r="C1946" s="320" t="s">
        <v>1446</v>
      </c>
      <c r="D1946" s="320" t="s">
        <v>1468</v>
      </c>
      <c r="E1946" s="325">
        <v>40386</v>
      </c>
      <c r="F1946" s="326">
        <v>40360</v>
      </c>
      <c r="G1946" s="320">
        <v>1</v>
      </c>
      <c r="H1946" s="320">
        <v>898812</v>
      </c>
      <c r="I1946" s="323">
        <v>16.05</v>
      </c>
      <c r="J1946" s="323">
        <v>12.4</v>
      </c>
      <c r="K1946" s="323">
        <v>3.65</v>
      </c>
    </row>
    <row r="1947" spans="1:11" x14ac:dyDescent="0.2">
      <c r="A1947" s="320" t="s">
        <v>1469</v>
      </c>
      <c r="B1947" s="320" t="s">
        <v>2</v>
      </c>
      <c r="C1947" s="320" t="s">
        <v>1446</v>
      </c>
      <c r="D1947" s="320" t="s">
        <v>1468</v>
      </c>
      <c r="E1947" s="325">
        <v>40387</v>
      </c>
      <c r="F1947" s="326">
        <v>40360</v>
      </c>
      <c r="G1947" s="320">
        <v>1</v>
      </c>
      <c r="H1947" s="320">
        <v>898853</v>
      </c>
      <c r="I1947" s="323">
        <v>6.26</v>
      </c>
      <c r="J1947" s="323">
        <v>5.73</v>
      </c>
      <c r="K1947" s="323">
        <v>0.53</v>
      </c>
    </row>
    <row r="1948" spans="1:11" hidden="1" x14ac:dyDescent="0.2">
      <c r="A1948" s="320" t="s">
        <v>1458</v>
      </c>
      <c r="B1948" s="320" t="s">
        <v>2</v>
      </c>
      <c r="C1948" s="320" t="s">
        <v>1446</v>
      </c>
      <c r="D1948" s="320" t="s">
        <v>1464</v>
      </c>
      <c r="E1948" s="325">
        <v>40387</v>
      </c>
      <c r="F1948" s="326">
        <v>40360</v>
      </c>
      <c r="G1948" s="320">
        <v>1</v>
      </c>
      <c r="H1948" s="320">
        <v>898894</v>
      </c>
      <c r="I1948" s="323">
        <v>7.02</v>
      </c>
      <c r="J1948" s="323">
        <v>6.54</v>
      </c>
      <c r="K1948" s="323">
        <v>0.48</v>
      </c>
    </row>
    <row r="1949" spans="1:11" hidden="1" x14ac:dyDescent="0.2">
      <c r="A1949" s="320" t="s">
        <v>1458</v>
      </c>
      <c r="B1949" s="320" t="s">
        <v>2</v>
      </c>
      <c r="C1949" s="320" t="s">
        <v>1446</v>
      </c>
      <c r="D1949" s="320" t="s">
        <v>1464</v>
      </c>
      <c r="E1949" s="325">
        <v>40387</v>
      </c>
      <c r="F1949" s="326">
        <v>40360</v>
      </c>
      <c r="G1949" s="320">
        <v>1</v>
      </c>
      <c r="H1949" s="320">
        <v>899011</v>
      </c>
      <c r="I1949" s="323">
        <v>6.92</v>
      </c>
      <c r="J1949" s="323">
        <v>6.52</v>
      </c>
      <c r="K1949" s="323">
        <v>0.4</v>
      </c>
    </row>
    <row r="1950" spans="1:11" x14ac:dyDescent="0.2">
      <c r="A1950" s="320" t="s">
        <v>1469</v>
      </c>
      <c r="B1950" s="320" t="s">
        <v>2</v>
      </c>
      <c r="C1950" s="320" t="s">
        <v>1446</v>
      </c>
      <c r="D1950" s="320" t="s">
        <v>1468</v>
      </c>
      <c r="E1950" s="325">
        <v>40387</v>
      </c>
      <c r="F1950" s="326">
        <v>40360</v>
      </c>
      <c r="G1950" s="320">
        <v>1</v>
      </c>
      <c r="H1950" s="320">
        <v>898904</v>
      </c>
      <c r="I1950" s="323">
        <v>6.59</v>
      </c>
      <c r="J1950" s="323">
        <v>5.72</v>
      </c>
      <c r="K1950" s="323">
        <v>0.87</v>
      </c>
    </row>
    <row r="1951" spans="1:11" x14ac:dyDescent="0.2">
      <c r="A1951" s="320" t="s">
        <v>1469</v>
      </c>
      <c r="B1951" s="320" t="s">
        <v>2</v>
      </c>
      <c r="C1951" s="320" t="s">
        <v>1446</v>
      </c>
      <c r="D1951" s="320" t="s">
        <v>1468</v>
      </c>
      <c r="E1951" s="325">
        <v>40387</v>
      </c>
      <c r="F1951" s="326">
        <v>40360</v>
      </c>
      <c r="G1951" s="320">
        <v>1</v>
      </c>
      <c r="H1951" s="320">
        <v>898986</v>
      </c>
      <c r="I1951" s="323">
        <v>6.17</v>
      </c>
      <c r="J1951" s="323">
        <v>5.71</v>
      </c>
      <c r="K1951" s="323">
        <v>0.46</v>
      </c>
    </row>
    <row r="1952" spans="1:11" x14ac:dyDescent="0.2">
      <c r="A1952" s="320" t="s">
        <v>1467</v>
      </c>
      <c r="B1952" s="320" t="s">
        <v>2</v>
      </c>
      <c r="C1952" s="320" t="s">
        <v>1446</v>
      </c>
      <c r="D1952" s="320" t="s">
        <v>1468</v>
      </c>
      <c r="E1952" s="325">
        <v>40387</v>
      </c>
      <c r="F1952" s="326">
        <v>40360</v>
      </c>
      <c r="G1952" s="320">
        <v>1</v>
      </c>
      <c r="H1952" s="320">
        <v>898911</v>
      </c>
      <c r="I1952" s="323">
        <v>18.940000000000001</v>
      </c>
      <c r="J1952" s="323">
        <v>12.52</v>
      </c>
      <c r="K1952" s="323">
        <v>6.42</v>
      </c>
    </row>
    <row r="1953" spans="1:11" x14ac:dyDescent="0.2">
      <c r="A1953" s="320" t="s">
        <v>1467</v>
      </c>
      <c r="B1953" s="320" t="s">
        <v>2</v>
      </c>
      <c r="C1953" s="320" t="s">
        <v>1446</v>
      </c>
      <c r="D1953" s="320" t="s">
        <v>1468</v>
      </c>
      <c r="E1953" s="325">
        <v>40387</v>
      </c>
      <c r="F1953" s="326">
        <v>40360</v>
      </c>
      <c r="G1953" s="320">
        <v>1</v>
      </c>
      <c r="H1953" s="320">
        <v>899019</v>
      </c>
      <c r="I1953" s="323">
        <v>17.57</v>
      </c>
      <c r="J1953" s="323">
        <v>12.44</v>
      </c>
      <c r="K1953" s="323">
        <v>5.13</v>
      </c>
    </row>
    <row r="1954" spans="1:11" x14ac:dyDescent="0.2">
      <c r="A1954" s="320" t="s">
        <v>1459</v>
      </c>
      <c r="B1954" s="320" t="s">
        <v>2</v>
      </c>
      <c r="C1954" s="320" t="s">
        <v>1446</v>
      </c>
      <c r="D1954" s="320" t="s">
        <v>1468</v>
      </c>
      <c r="E1954" s="325">
        <v>40388</v>
      </c>
      <c r="F1954" s="326">
        <v>40360</v>
      </c>
      <c r="G1954" s="320">
        <v>1</v>
      </c>
      <c r="H1954" s="320">
        <v>899121</v>
      </c>
      <c r="I1954" s="323">
        <v>17.86</v>
      </c>
      <c r="J1954" s="323">
        <v>12.2</v>
      </c>
      <c r="K1954" s="323">
        <v>5.66</v>
      </c>
    </row>
    <row r="1955" spans="1:11" x14ac:dyDescent="0.2">
      <c r="A1955" s="320" t="s">
        <v>1459</v>
      </c>
      <c r="B1955" s="320" t="s">
        <v>2</v>
      </c>
      <c r="C1955" s="320" t="s">
        <v>1446</v>
      </c>
      <c r="D1955" s="320" t="s">
        <v>1468</v>
      </c>
      <c r="E1955" s="325">
        <v>40388</v>
      </c>
      <c r="F1955" s="326">
        <v>40360</v>
      </c>
      <c r="G1955" s="320">
        <v>1</v>
      </c>
      <c r="H1955" s="320">
        <v>899290</v>
      </c>
      <c r="I1955" s="323">
        <v>15.37</v>
      </c>
      <c r="J1955" s="323">
        <v>12.11</v>
      </c>
      <c r="K1955" s="323">
        <v>3.26</v>
      </c>
    </row>
    <row r="1956" spans="1:11" x14ac:dyDescent="0.2">
      <c r="A1956" s="320" t="s">
        <v>1469</v>
      </c>
      <c r="B1956" s="320" t="s">
        <v>2</v>
      </c>
      <c r="C1956" s="320" t="s">
        <v>1446</v>
      </c>
      <c r="D1956" s="320" t="s">
        <v>1468</v>
      </c>
      <c r="E1956" s="325">
        <v>40388</v>
      </c>
      <c r="F1956" s="326">
        <v>40360</v>
      </c>
      <c r="G1956" s="320">
        <v>1</v>
      </c>
      <c r="H1956" s="320">
        <v>899034</v>
      </c>
      <c r="I1956" s="323">
        <v>6.22</v>
      </c>
      <c r="J1956" s="323">
        <v>5.7</v>
      </c>
      <c r="K1956" s="323">
        <v>0.52</v>
      </c>
    </row>
    <row r="1957" spans="1:11" hidden="1" x14ac:dyDescent="0.2">
      <c r="A1957" s="320" t="s">
        <v>1458</v>
      </c>
      <c r="B1957" s="320" t="s">
        <v>2</v>
      </c>
      <c r="C1957" s="320" t="s">
        <v>1446</v>
      </c>
      <c r="D1957" s="320" t="s">
        <v>1464</v>
      </c>
      <c r="E1957" s="325">
        <v>40388</v>
      </c>
      <c r="F1957" s="326">
        <v>40360</v>
      </c>
      <c r="G1957" s="320">
        <v>1</v>
      </c>
      <c r="H1957" s="320">
        <v>899145</v>
      </c>
      <c r="I1957" s="323">
        <v>7.52</v>
      </c>
      <c r="J1957" s="323">
        <v>6.6</v>
      </c>
      <c r="K1957" s="323">
        <v>0.92</v>
      </c>
    </row>
    <row r="1958" spans="1:11" hidden="1" x14ac:dyDescent="0.2">
      <c r="A1958" s="320" t="s">
        <v>1458</v>
      </c>
      <c r="B1958" s="320" t="s">
        <v>2</v>
      </c>
      <c r="C1958" s="320" t="s">
        <v>1446</v>
      </c>
      <c r="D1958" s="320" t="s">
        <v>1464</v>
      </c>
      <c r="E1958" s="325">
        <v>40388</v>
      </c>
      <c r="F1958" s="326">
        <v>40360</v>
      </c>
      <c r="G1958" s="320">
        <v>1</v>
      </c>
      <c r="H1958" s="320">
        <v>899267</v>
      </c>
      <c r="I1958" s="323">
        <v>7.19</v>
      </c>
      <c r="J1958" s="323">
        <v>6.59</v>
      </c>
      <c r="K1958" s="323">
        <v>0.6</v>
      </c>
    </row>
    <row r="1959" spans="1:11" hidden="1" x14ac:dyDescent="0.2">
      <c r="A1959" s="320" t="s">
        <v>1461</v>
      </c>
      <c r="B1959" s="320" t="s">
        <v>2</v>
      </c>
      <c r="C1959" s="320" t="s">
        <v>1446</v>
      </c>
      <c r="D1959" s="320" t="s">
        <v>1464</v>
      </c>
      <c r="E1959" s="325">
        <v>40388</v>
      </c>
      <c r="F1959" s="326">
        <v>40360</v>
      </c>
      <c r="G1959" s="320">
        <v>1</v>
      </c>
      <c r="H1959" s="320">
        <v>899078</v>
      </c>
      <c r="I1959" s="323">
        <v>7.53</v>
      </c>
      <c r="J1959" s="323">
        <v>6.76</v>
      </c>
      <c r="K1959" s="323">
        <v>0.77</v>
      </c>
    </row>
    <row r="1960" spans="1:11" hidden="1" x14ac:dyDescent="0.2">
      <c r="A1960" s="320" t="s">
        <v>1461</v>
      </c>
      <c r="B1960" s="320" t="s">
        <v>2</v>
      </c>
      <c r="C1960" s="320" t="s">
        <v>1446</v>
      </c>
      <c r="D1960" s="320" t="s">
        <v>1464</v>
      </c>
      <c r="E1960" s="325">
        <v>40388</v>
      </c>
      <c r="F1960" s="326">
        <v>40360</v>
      </c>
      <c r="G1960" s="320">
        <v>1</v>
      </c>
      <c r="H1960" s="320">
        <v>899266</v>
      </c>
      <c r="I1960" s="323">
        <v>7.46</v>
      </c>
      <c r="J1960" s="323">
        <v>6.69</v>
      </c>
      <c r="K1960" s="323">
        <v>0.77</v>
      </c>
    </row>
    <row r="1961" spans="1:11" x14ac:dyDescent="0.2">
      <c r="A1961" s="320" t="s">
        <v>1469</v>
      </c>
      <c r="B1961" s="320" t="s">
        <v>2</v>
      </c>
      <c r="C1961" s="320" t="s">
        <v>1446</v>
      </c>
      <c r="D1961" s="320" t="s">
        <v>1468</v>
      </c>
      <c r="E1961" s="325">
        <v>40388</v>
      </c>
      <c r="F1961" s="326">
        <v>40360</v>
      </c>
      <c r="G1961" s="320">
        <v>1</v>
      </c>
      <c r="H1961" s="320">
        <v>899063</v>
      </c>
      <c r="I1961" s="323">
        <v>6.22</v>
      </c>
      <c r="J1961" s="323">
        <v>5.69</v>
      </c>
      <c r="K1961" s="323">
        <v>0.53</v>
      </c>
    </row>
    <row r="1962" spans="1:11" x14ac:dyDescent="0.2">
      <c r="A1962" s="320" t="s">
        <v>1469</v>
      </c>
      <c r="B1962" s="320" t="s">
        <v>2</v>
      </c>
      <c r="C1962" s="320" t="s">
        <v>1446</v>
      </c>
      <c r="D1962" s="320" t="s">
        <v>1468</v>
      </c>
      <c r="E1962" s="325">
        <v>40388</v>
      </c>
      <c r="F1962" s="326">
        <v>40360</v>
      </c>
      <c r="G1962" s="320">
        <v>1</v>
      </c>
      <c r="H1962" s="320">
        <v>899200</v>
      </c>
      <c r="I1962" s="323">
        <v>6.42</v>
      </c>
      <c r="J1962" s="323">
        <v>5.69</v>
      </c>
      <c r="K1962" s="323">
        <v>0.73</v>
      </c>
    </row>
    <row r="1963" spans="1:11" x14ac:dyDescent="0.2">
      <c r="A1963" s="320" t="s">
        <v>1467</v>
      </c>
      <c r="B1963" s="320" t="s">
        <v>2</v>
      </c>
      <c r="C1963" s="320" t="s">
        <v>1446</v>
      </c>
      <c r="D1963" s="320" t="s">
        <v>1468</v>
      </c>
      <c r="E1963" s="325">
        <v>40388</v>
      </c>
      <c r="F1963" s="326">
        <v>40360</v>
      </c>
      <c r="G1963" s="320">
        <v>1</v>
      </c>
      <c r="H1963" s="320">
        <v>899122</v>
      </c>
      <c r="I1963" s="323">
        <v>18.559999999999999</v>
      </c>
      <c r="J1963" s="323">
        <v>12.51</v>
      </c>
      <c r="K1963" s="323">
        <v>6.05</v>
      </c>
    </row>
    <row r="1964" spans="1:11" x14ac:dyDescent="0.2">
      <c r="A1964" s="320" t="s">
        <v>1467</v>
      </c>
      <c r="B1964" s="320" t="s">
        <v>2</v>
      </c>
      <c r="C1964" s="320" t="s">
        <v>1446</v>
      </c>
      <c r="D1964" s="320" t="s">
        <v>1468</v>
      </c>
      <c r="E1964" s="325">
        <v>40388</v>
      </c>
      <c r="F1964" s="326">
        <v>40360</v>
      </c>
      <c r="G1964" s="320">
        <v>1</v>
      </c>
      <c r="H1964" s="320">
        <v>899286</v>
      </c>
      <c r="I1964" s="323">
        <v>16.420000000000002</v>
      </c>
      <c r="J1964" s="323">
        <v>12.44</v>
      </c>
      <c r="K1964" s="323">
        <v>3.98</v>
      </c>
    </row>
    <row r="1965" spans="1:11" hidden="1" x14ac:dyDescent="0.2">
      <c r="A1965" s="320" t="s">
        <v>1458</v>
      </c>
      <c r="B1965" s="320" t="s">
        <v>2</v>
      </c>
      <c r="C1965" s="320" t="s">
        <v>1446</v>
      </c>
      <c r="D1965" s="320" t="s">
        <v>1464</v>
      </c>
      <c r="E1965" s="325">
        <v>40389</v>
      </c>
      <c r="F1965" s="326">
        <v>40360</v>
      </c>
      <c r="G1965" s="320">
        <v>1</v>
      </c>
      <c r="H1965" s="320">
        <v>899449</v>
      </c>
      <c r="I1965" s="323">
        <v>7.23</v>
      </c>
      <c r="J1965" s="323">
        <v>6.55</v>
      </c>
      <c r="K1965" s="323">
        <v>0.68</v>
      </c>
    </row>
    <row r="1966" spans="1:11" x14ac:dyDescent="0.2">
      <c r="A1966" s="320" t="s">
        <v>1469</v>
      </c>
      <c r="B1966" s="320" t="s">
        <v>2</v>
      </c>
      <c r="C1966" s="320" t="s">
        <v>1446</v>
      </c>
      <c r="D1966" s="320" t="s">
        <v>1468</v>
      </c>
      <c r="E1966" s="325">
        <v>40389</v>
      </c>
      <c r="F1966" s="326">
        <v>40360</v>
      </c>
      <c r="G1966" s="320">
        <v>1</v>
      </c>
      <c r="H1966" s="320">
        <v>899344</v>
      </c>
      <c r="I1966" s="323">
        <v>6.44</v>
      </c>
      <c r="J1966" s="323">
        <v>5.74</v>
      </c>
      <c r="K1966" s="323">
        <v>0.7</v>
      </c>
    </row>
    <row r="1967" spans="1:11" x14ac:dyDescent="0.2">
      <c r="A1967" s="320" t="s">
        <v>1469</v>
      </c>
      <c r="B1967" s="320" t="s">
        <v>2</v>
      </c>
      <c r="C1967" s="320" t="s">
        <v>1446</v>
      </c>
      <c r="D1967" s="320" t="s">
        <v>1468</v>
      </c>
      <c r="E1967" s="325">
        <v>40389</v>
      </c>
      <c r="F1967" s="326">
        <v>40360</v>
      </c>
      <c r="G1967" s="320">
        <v>1</v>
      </c>
      <c r="H1967" s="320">
        <v>899457</v>
      </c>
      <c r="I1967" s="323">
        <v>6.2</v>
      </c>
      <c r="J1967" s="323">
        <v>5.73</v>
      </c>
      <c r="K1967" s="323">
        <v>0.47</v>
      </c>
    </row>
    <row r="1968" spans="1:11" x14ac:dyDescent="0.2">
      <c r="A1968" s="320" t="s">
        <v>1469</v>
      </c>
      <c r="B1968" s="320" t="s">
        <v>2</v>
      </c>
      <c r="C1968" s="320" t="s">
        <v>1446</v>
      </c>
      <c r="D1968" s="320" t="s">
        <v>1468</v>
      </c>
      <c r="E1968" s="325">
        <v>40389</v>
      </c>
      <c r="F1968" s="326">
        <v>40360</v>
      </c>
      <c r="G1968" s="320">
        <v>1</v>
      </c>
      <c r="H1968" s="320">
        <v>899491</v>
      </c>
      <c r="I1968" s="323">
        <v>6.16</v>
      </c>
      <c r="J1968" s="323">
        <v>5.73</v>
      </c>
      <c r="K1968" s="323">
        <v>0.43</v>
      </c>
    </row>
    <row r="1969" spans="1:11" hidden="1" x14ac:dyDescent="0.2">
      <c r="A1969" s="320" t="s">
        <v>1458</v>
      </c>
      <c r="B1969" s="320" t="s">
        <v>2</v>
      </c>
      <c r="C1969" s="320" t="s">
        <v>1446</v>
      </c>
      <c r="D1969" s="320" t="s">
        <v>1464</v>
      </c>
      <c r="E1969" s="325">
        <v>40392</v>
      </c>
      <c r="F1969" s="326">
        <v>40391</v>
      </c>
      <c r="G1969" s="320">
        <v>1</v>
      </c>
      <c r="H1969" s="320">
        <v>899793</v>
      </c>
      <c r="I1969" s="323">
        <v>7.32</v>
      </c>
      <c r="J1969" s="323">
        <v>6.62</v>
      </c>
      <c r="K1969" s="323">
        <v>0.7</v>
      </c>
    </row>
    <row r="1970" spans="1:11" hidden="1" x14ac:dyDescent="0.2">
      <c r="A1970" s="320" t="s">
        <v>1458</v>
      </c>
      <c r="B1970" s="320" t="s">
        <v>2</v>
      </c>
      <c r="C1970" s="320" t="s">
        <v>1446</v>
      </c>
      <c r="D1970" s="320" t="s">
        <v>1464</v>
      </c>
      <c r="E1970" s="325">
        <v>40392</v>
      </c>
      <c r="F1970" s="326">
        <v>40391</v>
      </c>
      <c r="G1970" s="320">
        <v>1</v>
      </c>
      <c r="H1970" s="320">
        <v>899899</v>
      </c>
      <c r="I1970" s="323">
        <v>7.29</v>
      </c>
      <c r="J1970" s="323">
        <v>6.59</v>
      </c>
      <c r="K1970" s="323">
        <v>0.7</v>
      </c>
    </row>
    <row r="1971" spans="1:11" hidden="1" x14ac:dyDescent="0.2">
      <c r="A1971" s="320" t="s">
        <v>1458</v>
      </c>
      <c r="B1971" s="320" t="s">
        <v>2</v>
      </c>
      <c r="C1971" s="320" t="s">
        <v>1446</v>
      </c>
      <c r="D1971" s="320" t="s">
        <v>1464</v>
      </c>
      <c r="E1971" s="325">
        <v>40392</v>
      </c>
      <c r="F1971" s="326">
        <v>40391</v>
      </c>
      <c r="G1971" s="320">
        <v>1</v>
      </c>
      <c r="H1971" s="320">
        <v>899976</v>
      </c>
      <c r="I1971" s="323">
        <v>6.83</v>
      </c>
      <c r="J1971" s="323">
        <v>6.59</v>
      </c>
      <c r="K1971" s="323">
        <v>0.24</v>
      </c>
    </row>
    <row r="1972" spans="1:11" x14ac:dyDescent="0.2">
      <c r="A1972" s="320" t="s">
        <v>1467</v>
      </c>
      <c r="B1972" s="320" t="s">
        <v>2</v>
      </c>
      <c r="C1972" s="320" t="s">
        <v>1446</v>
      </c>
      <c r="D1972" s="320" t="s">
        <v>1468</v>
      </c>
      <c r="E1972" s="325">
        <v>40389</v>
      </c>
      <c r="F1972" s="326">
        <v>40360</v>
      </c>
      <c r="G1972" s="320">
        <v>1</v>
      </c>
      <c r="H1972" s="320">
        <v>899453</v>
      </c>
      <c r="I1972" s="323">
        <v>16.48</v>
      </c>
      <c r="J1972" s="323">
        <v>12.38</v>
      </c>
      <c r="K1972" s="323">
        <v>4.0999999999999996</v>
      </c>
    </row>
    <row r="1973" spans="1:11" x14ac:dyDescent="0.2">
      <c r="A1973" s="320" t="s">
        <v>1459</v>
      </c>
      <c r="B1973" s="320" t="s">
        <v>2</v>
      </c>
      <c r="C1973" s="320" t="s">
        <v>1446</v>
      </c>
      <c r="D1973" s="320" t="s">
        <v>1468</v>
      </c>
      <c r="E1973" s="325">
        <v>40392</v>
      </c>
      <c r="F1973" s="326">
        <v>40391</v>
      </c>
      <c r="G1973" s="320">
        <v>1</v>
      </c>
      <c r="H1973" s="320">
        <v>899808</v>
      </c>
      <c r="I1973" s="323">
        <v>19.23</v>
      </c>
      <c r="J1973" s="323">
        <v>12.07</v>
      </c>
      <c r="K1973" s="323">
        <v>7.16</v>
      </c>
    </row>
    <row r="1974" spans="1:11" x14ac:dyDescent="0.2">
      <c r="A1974" s="320" t="s">
        <v>1459</v>
      </c>
      <c r="B1974" s="320" t="s">
        <v>2</v>
      </c>
      <c r="C1974" s="320" t="s">
        <v>1446</v>
      </c>
      <c r="D1974" s="320" t="s">
        <v>1468</v>
      </c>
      <c r="E1974" s="325">
        <v>40392</v>
      </c>
      <c r="F1974" s="326">
        <v>40391</v>
      </c>
      <c r="G1974" s="320">
        <v>1</v>
      </c>
      <c r="H1974" s="320">
        <v>899991</v>
      </c>
      <c r="I1974" s="323">
        <v>17.940000000000001</v>
      </c>
      <c r="J1974" s="323">
        <v>12.08</v>
      </c>
      <c r="K1974" s="323">
        <v>5.86</v>
      </c>
    </row>
    <row r="1975" spans="1:11" hidden="1" x14ac:dyDescent="0.2">
      <c r="A1975" s="320" t="s">
        <v>1458</v>
      </c>
      <c r="B1975" s="320" t="s">
        <v>2</v>
      </c>
      <c r="C1975" s="320" t="s">
        <v>1446</v>
      </c>
      <c r="D1975" s="320" t="s">
        <v>1464</v>
      </c>
      <c r="E1975" s="325">
        <v>40393</v>
      </c>
      <c r="F1975" s="326">
        <v>40391</v>
      </c>
      <c r="G1975" s="320">
        <v>1</v>
      </c>
      <c r="H1975" s="320">
        <v>50</v>
      </c>
      <c r="I1975" s="323">
        <v>7.07</v>
      </c>
      <c r="J1975" s="323">
        <v>6.57</v>
      </c>
      <c r="K1975" s="323">
        <v>0.5</v>
      </c>
    </row>
    <row r="1976" spans="1:11" hidden="1" x14ac:dyDescent="0.2">
      <c r="A1976" s="320" t="s">
        <v>1458</v>
      </c>
      <c r="B1976" s="320" t="s">
        <v>2</v>
      </c>
      <c r="C1976" s="320" t="s">
        <v>1446</v>
      </c>
      <c r="D1976" s="320" t="s">
        <v>1464</v>
      </c>
      <c r="E1976" s="325">
        <v>40393</v>
      </c>
      <c r="F1976" s="326">
        <v>40391</v>
      </c>
      <c r="G1976" s="320">
        <v>1</v>
      </c>
      <c r="H1976" s="320">
        <v>170</v>
      </c>
      <c r="I1976" s="323">
        <v>7.2</v>
      </c>
      <c r="J1976" s="323">
        <v>6.55</v>
      </c>
      <c r="K1976" s="323">
        <v>0.65</v>
      </c>
    </row>
    <row r="1977" spans="1:11" hidden="1" x14ac:dyDescent="0.2">
      <c r="A1977" s="320" t="s">
        <v>1458</v>
      </c>
      <c r="B1977" s="320" t="s">
        <v>2</v>
      </c>
      <c r="C1977" s="320" t="s">
        <v>1446</v>
      </c>
      <c r="D1977" s="320" t="s">
        <v>1464</v>
      </c>
      <c r="E1977" s="325">
        <v>40393</v>
      </c>
      <c r="F1977" s="326">
        <v>40391</v>
      </c>
      <c r="G1977" s="320">
        <v>1</v>
      </c>
      <c r="H1977" s="320">
        <v>201</v>
      </c>
      <c r="I1977" s="323">
        <v>6.65</v>
      </c>
      <c r="J1977" s="323">
        <v>6.55</v>
      </c>
      <c r="K1977" s="323">
        <v>0.1</v>
      </c>
    </row>
    <row r="1978" spans="1:11" x14ac:dyDescent="0.2">
      <c r="A1978" s="320" t="s">
        <v>1461</v>
      </c>
      <c r="B1978" s="320" t="s">
        <v>2</v>
      </c>
      <c r="C1978" s="320" t="s">
        <v>1446</v>
      </c>
      <c r="D1978" s="320" t="s">
        <v>1468</v>
      </c>
      <c r="E1978" s="325">
        <v>40392</v>
      </c>
      <c r="F1978" s="326">
        <v>40391</v>
      </c>
      <c r="G1978" s="320">
        <v>1</v>
      </c>
      <c r="H1978" s="320">
        <v>899727</v>
      </c>
      <c r="I1978" s="323">
        <v>7.03</v>
      </c>
      <c r="J1978" s="323">
        <v>6.51</v>
      </c>
      <c r="K1978" s="323">
        <v>0.52</v>
      </c>
    </row>
    <row r="1979" spans="1:11" x14ac:dyDescent="0.2">
      <c r="A1979" s="320" t="s">
        <v>1459</v>
      </c>
      <c r="B1979" s="320" t="s">
        <v>2</v>
      </c>
      <c r="C1979" s="320" t="s">
        <v>1446</v>
      </c>
      <c r="D1979" s="320" t="s">
        <v>1468</v>
      </c>
      <c r="E1979" s="325">
        <v>40393</v>
      </c>
      <c r="F1979" s="326">
        <v>40391</v>
      </c>
      <c r="G1979" s="320">
        <v>1</v>
      </c>
      <c r="H1979" s="320">
        <v>186</v>
      </c>
      <c r="I1979" s="323">
        <v>14.39</v>
      </c>
      <c r="J1979" s="323">
        <v>12.02</v>
      </c>
      <c r="K1979" s="323">
        <v>2.37</v>
      </c>
    </row>
    <row r="1980" spans="1:11" hidden="1" x14ac:dyDescent="0.2">
      <c r="A1980" s="320" t="s">
        <v>1458</v>
      </c>
      <c r="B1980" s="320" t="s">
        <v>2</v>
      </c>
      <c r="C1980" s="320" t="s">
        <v>1446</v>
      </c>
      <c r="D1980" s="320" t="s">
        <v>1464</v>
      </c>
      <c r="E1980" s="325">
        <v>40394</v>
      </c>
      <c r="F1980" s="326">
        <v>40391</v>
      </c>
      <c r="G1980" s="320">
        <v>1</v>
      </c>
      <c r="H1980" s="320">
        <v>288</v>
      </c>
      <c r="I1980" s="323">
        <v>7.1</v>
      </c>
      <c r="J1980" s="323">
        <v>6.61</v>
      </c>
      <c r="K1980" s="323">
        <v>0.49</v>
      </c>
    </row>
    <row r="1981" spans="1:11" hidden="1" x14ac:dyDescent="0.2">
      <c r="A1981" s="320" t="s">
        <v>1458</v>
      </c>
      <c r="B1981" s="320" t="s">
        <v>2</v>
      </c>
      <c r="C1981" s="320" t="s">
        <v>1446</v>
      </c>
      <c r="D1981" s="320" t="s">
        <v>1464</v>
      </c>
      <c r="E1981" s="325">
        <v>40394</v>
      </c>
      <c r="F1981" s="326">
        <v>40391</v>
      </c>
      <c r="G1981" s="320">
        <v>1</v>
      </c>
      <c r="H1981" s="320">
        <v>416</v>
      </c>
      <c r="I1981" s="323">
        <v>6.93</v>
      </c>
      <c r="J1981" s="323">
        <v>6.59</v>
      </c>
      <c r="K1981" s="323">
        <v>0.34</v>
      </c>
    </row>
    <row r="1982" spans="1:11" x14ac:dyDescent="0.2">
      <c r="A1982" s="320" t="s">
        <v>1467</v>
      </c>
      <c r="B1982" s="320" t="s">
        <v>2</v>
      </c>
      <c r="C1982" s="320" t="s">
        <v>1446</v>
      </c>
      <c r="D1982" s="320" t="s">
        <v>1468</v>
      </c>
      <c r="E1982" s="325">
        <v>40393</v>
      </c>
      <c r="F1982" s="326">
        <v>40391</v>
      </c>
      <c r="G1982" s="320">
        <v>1</v>
      </c>
      <c r="H1982" s="320">
        <v>72</v>
      </c>
      <c r="I1982" s="323">
        <v>18.79</v>
      </c>
      <c r="J1982" s="323">
        <v>12.44</v>
      </c>
      <c r="K1982" s="323">
        <v>6.35</v>
      </c>
    </row>
    <row r="1983" spans="1:11" x14ac:dyDescent="0.2">
      <c r="A1983" s="320" t="s">
        <v>1467</v>
      </c>
      <c r="B1983" s="320" t="s">
        <v>2</v>
      </c>
      <c r="C1983" s="320" t="s">
        <v>1446</v>
      </c>
      <c r="D1983" s="320" t="s">
        <v>1468</v>
      </c>
      <c r="E1983" s="325">
        <v>40393</v>
      </c>
      <c r="F1983" s="326">
        <v>40391</v>
      </c>
      <c r="G1983" s="320">
        <v>1</v>
      </c>
      <c r="H1983" s="320">
        <v>187</v>
      </c>
      <c r="I1983" s="323">
        <v>16.02</v>
      </c>
      <c r="J1983" s="323">
        <v>12.41</v>
      </c>
      <c r="K1983" s="323">
        <v>3.61</v>
      </c>
    </row>
    <row r="1984" spans="1:11" x14ac:dyDescent="0.2">
      <c r="A1984" s="320" t="s">
        <v>1467</v>
      </c>
      <c r="B1984" s="320" t="s">
        <v>2</v>
      </c>
      <c r="C1984" s="320" t="s">
        <v>1446</v>
      </c>
      <c r="D1984" s="320" t="s">
        <v>1468</v>
      </c>
      <c r="E1984" s="325">
        <v>40394</v>
      </c>
      <c r="F1984" s="326">
        <v>40391</v>
      </c>
      <c r="G1984" s="320">
        <v>1</v>
      </c>
      <c r="H1984" s="320">
        <v>292</v>
      </c>
      <c r="I1984" s="323">
        <v>18.760000000000002</v>
      </c>
      <c r="J1984" s="323">
        <v>12.41</v>
      </c>
      <c r="K1984" s="323">
        <v>6.35</v>
      </c>
    </row>
    <row r="1985" spans="1:11" x14ac:dyDescent="0.2">
      <c r="A1985" s="320" t="s">
        <v>1467</v>
      </c>
      <c r="B1985" s="320" t="s">
        <v>2</v>
      </c>
      <c r="C1985" s="320" t="s">
        <v>1446</v>
      </c>
      <c r="D1985" s="320" t="s">
        <v>1468</v>
      </c>
      <c r="E1985" s="325">
        <v>40394</v>
      </c>
      <c r="F1985" s="326">
        <v>40391</v>
      </c>
      <c r="G1985" s="320">
        <v>1</v>
      </c>
      <c r="H1985" s="320">
        <v>429</v>
      </c>
      <c r="I1985" s="323">
        <v>18.149999999999999</v>
      </c>
      <c r="J1985" s="323">
        <v>12.37</v>
      </c>
      <c r="K1985" s="323">
        <v>5.78</v>
      </c>
    </row>
    <row r="1986" spans="1:11" hidden="1" x14ac:dyDescent="0.2">
      <c r="A1986" s="320" t="s">
        <v>1458</v>
      </c>
      <c r="B1986" s="320" t="s">
        <v>2</v>
      </c>
      <c r="C1986" s="320" t="s">
        <v>1446</v>
      </c>
      <c r="D1986" s="320" t="s">
        <v>1464</v>
      </c>
      <c r="E1986" s="325">
        <v>40395</v>
      </c>
      <c r="F1986" s="326">
        <v>40391</v>
      </c>
      <c r="G1986" s="320">
        <v>1</v>
      </c>
      <c r="H1986" s="320">
        <v>586</v>
      </c>
      <c r="I1986" s="323">
        <v>7.54</v>
      </c>
      <c r="J1986" s="323">
        <v>6.57</v>
      </c>
      <c r="K1986" s="323">
        <v>0.97</v>
      </c>
    </row>
    <row r="1987" spans="1:11" hidden="1" x14ac:dyDescent="0.2">
      <c r="A1987" s="320" t="s">
        <v>1458</v>
      </c>
      <c r="B1987" s="320" t="s">
        <v>2</v>
      </c>
      <c r="C1987" s="320" t="s">
        <v>1446</v>
      </c>
      <c r="D1987" s="320" t="s">
        <v>1464</v>
      </c>
      <c r="E1987" s="325">
        <v>40395</v>
      </c>
      <c r="F1987" s="326">
        <v>40391</v>
      </c>
      <c r="G1987" s="320">
        <v>1</v>
      </c>
      <c r="H1987" s="320">
        <v>699</v>
      </c>
      <c r="I1987" s="323">
        <v>7.13</v>
      </c>
      <c r="J1987" s="323">
        <v>6.54</v>
      </c>
      <c r="K1987" s="323">
        <v>0.59</v>
      </c>
    </row>
    <row r="1988" spans="1:11" hidden="1" x14ac:dyDescent="0.2">
      <c r="A1988" s="320" t="s">
        <v>1470</v>
      </c>
      <c r="B1988" s="320" t="s">
        <v>2</v>
      </c>
      <c r="C1988" s="320" t="s">
        <v>1446</v>
      </c>
      <c r="D1988" s="320" t="s">
        <v>1464</v>
      </c>
      <c r="E1988" s="325">
        <v>40395</v>
      </c>
      <c r="F1988" s="326">
        <v>40391</v>
      </c>
      <c r="G1988" s="320">
        <v>1</v>
      </c>
      <c r="H1988" s="320">
        <v>464</v>
      </c>
      <c r="I1988" s="323">
        <v>6.86</v>
      </c>
      <c r="J1988" s="323">
        <v>6.36</v>
      </c>
      <c r="K1988" s="323">
        <v>0.5</v>
      </c>
    </row>
    <row r="1989" spans="1:11" hidden="1" x14ac:dyDescent="0.2">
      <c r="A1989" s="320" t="s">
        <v>1470</v>
      </c>
      <c r="B1989" s="320" t="s">
        <v>2</v>
      </c>
      <c r="C1989" s="320" t="s">
        <v>1446</v>
      </c>
      <c r="D1989" s="320" t="s">
        <v>1464</v>
      </c>
      <c r="E1989" s="325">
        <v>40395</v>
      </c>
      <c r="F1989" s="326">
        <v>40391</v>
      </c>
      <c r="G1989" s="320">
        <v>1</v>
      </c>
      <c r="H1989" s="320">
        <v>624</v>
      </c>
      <c r="I1989" s="323">
        <v>6.84</v>
      </c>
      <c r="J1989" s="323">
        <v>6.35</v>
      </c>
      <c r="K1989" s="323">
        <v>0.49</v>
      </c>
    </row>
    <row r="1990" spans="1:11" hidden="1" x14ac:dyDescent="0.2">
      <c r="A1990" s="320" t="s">
        <v>1470</v>
      </c>
      <c r="B1990" s="320" t="s">
        <v>2</v>
      </c>
      <c r="C1990" s="320" t="s">
        <v>1446</v>
      </c>
      <c r="D1990" s="320" t="s">
        <v>1464</v>
      </c>
      <c r="E1990" s="325">
        <v>40395</v>
      </c>
      <c r="F1990" s="326">
        <v>40391</v>
      </c>
      <c r="G1990" s="320">
        <v>1</v>
      </c>
      <c r="H1990" s="320">
        <v>701</v>
      </c>
      <c r="I1990" s="323">
        <v>6.75</v>
      </c>
      <c r="J1990" s="323">
        <v>6.42</v>
      </c>
      <c r="K1990" s="323">
        <v>0.33</v>
      </c>
    </row>
    <row r="1991" spans="1:11" x14ac:dyDescent="0.2">
      <c r="A1991" s="320" t="s">
        <v>1459</v>
      </c>
      <c r="B1991" s="320" t="s">
        <v>2</v>
      </c>
      <c r="C1991" s="320" t="s">
        <v>1446</v>
      </c>
      <c r="D1991" s="320" t="s">
        <v>1468</v>
      </c>
      <c r="E1991" s="325">
        <v>40395</v>
      </c>
      <c r="F1991" s="326">
        <v>40391</v>
      </c>
      <c r="G1991" s="320">
        <v>1</v>
      </c>
      <c r="H1991" s="320">
        <v>541</v>
      </c>
      <c r="I1991" s="323">
        <v>17.66</v>
      </c>
      <c r="J1991" s="323">
        <v>12.14</v>
      </c>
      <c r="K1991" s="323">
        <v>5.52</v>
      </c>
    </row>
    <row r="1992" spans="1:11" x14ac:dyDescent="0.2">
      <c r="A1992" s="320" t="s">
        <v>1459</v>
      </c>
      <c r="B1992" s="320" t="s">
        <v>2</v>
      </c>
      <c r="C1992" s="320" t="s">
        <v>1446</v>
      </c>
      <c r="D1992" s="320" t="s">
        <v>1468</v>
      </c>
      <c r="E1992" s="325">
        <v>40395</v>
      </c>
      <c r="F1992" s="326">
        <v>40391</v>
      </c>
      <c r="G1992" s="320">
        <v>1</v>
      </c>
      <c r="H1992" s="320">
        <v>727</v>
      </c>
      <c r="I1992" s="323">
        <v>15.41</v>
      </c>
      <c r="J1992" s="323">
        <v>12.08</v>
      </c>
      <c r="K1992" s="323">
        <v>3.33</v>
      </c>
    </row>
    <row r="1993" spans="1:11" hidden="1" x14ac:dyDescent="0.2">
      <c r="A1993" s="320" t="s">
        <v>1469</v>
      </c>
      <c r="B1993" s="320" t="s">
        <v>2</v>
      </c>
      <c r="C1993" s="320" t="s">
        <v>1446</v>
      </c>
      <c r="D1993" s="320" t="s">
        <v>1464</v>
      </c>
      <c r="E1993" s="325">
        <v>40396</v>
      </c>
      <c r="F1993" s="326">
        <v>40391</v>
      </c>
      <c r="G1993" s="320">
        <v>1</v>
      </c>
      <c r="H1993" s="320">
        <v>800</v>
      </c>
      <c r="I1993" s="323">
        <v>5.92</v>
      </c>
      <c r="J1993" s="323">
        <v>5.57</v>
      </c>
      <c r="K1993" s="323">
        <v>0.35</v>
      </c>
    </row>
    <row r="1994" spans="1:11" x14ac:dyDescent="0.2">
      <c r="A1994" s="320" t="s">
        <v>1467</v>
      </c>
      <c r="B1994" s="320" t="s">
        <v>2</v>
      </c>
      <c r="C1994" s="320" t="s">
        <v>1446</v>
      </c>
      <c r="D1994" s="320" t="s">
        <v>1468</v>
      </c>
      <c r="E1994" s="325">
        <v>40395</v>
      </c>
      <c r="F1994" s="326">
        <v>40391</v>
      </c>
      <c r="G1994" s="320">
        <v>1</v>
      </c>
      <c r="H1994" s="320">
        <v>544</v>
      </c>
      <c r="I1994" s="323">
        <v>17.28</v>
      </c>
      <c r="J1994" s="323">
        <v>12.45</v>
      </c>
      <c r="K1994" s="323">
        <v>4.83</v>
      </c>
    </row>
    <row r="1995" spans="1:11" x14ac:dyDescent="0.2">
      <c r="A1995" s="320" t="s">
        <v>1467</v>
      </c>
      <c r="B1995" s="320" t="s">
        <v>2</v>
      </c>
      <c r="C1995" s="320" t="s">
        <v>1446</v>
      </c>
      <c r="D1995" s="320" t="s">
        <v>1468</v>
      </c>
      <c r="E1995" s="325">
        <v>40395</v>
      </c>
      <c r="F1995" s="326">
        <v>40391</v>
      </c>
      <c r="G1995" s="320">
        <v>1</v>
      </c>
      <c r="H1995" s="320">
        <v>728</v>
      </c>
      <c r="I1995" s="323">
        <v>16.97</v>
      </c>
      <c r="J1995" s="323">
        <v>12.39</v>
      </c>
      <c r="K1995" s="323">
        <v>4.58</v>
      </c>
    </row>
    <row r="1996" spans="1:11" x14ac:dyDescent="0.2">
      <c r="A1996" s="320" t="s">
        <v>1469</v>
      </c>
      <c r="B1996" s="320" t="s">
        <v>2</v>
      </c>
      <c r="C1996" s="320" t="s">
        <v>1446</v>
      </c>
      <c r="D1996" s="320" t="s">
        <v>1468</v>
      </c>
      <c r="E1996" s="325">
        <v>40396</v>
      </c>
      <c r="F1996" s="326">
        <v>40391</v>
      </c>
      <c r="G1996" s="320">
        <v>1</v>
      </c>
      <c r="H1996" s="320">
        <v>902</v>
      </c>
      <c r="I1996" s="323">
        <v>5.68</v>
      </c>
      <c r="J1996" s="323">
        <v>5.54</v>
      </c>
      <c r="K1996" s="323">
        <v>0.14000000000000001</v>
      </c>
    </row>
    <row r="1997" spans="1:11" x14ac:dyDescent="0.2">
      <c r="A1997" s="320" t="s">
        <v>1467</v>
      </c>
      <c r="B1997" s="320" t="s">
        <v>2</v>
      </c>
      <c r="C1997" s="320" t="s">
        <v>1446</v>
      </c>
      <c r="D1997" s="320" t="s">
        <v>1468</v>
      </c>
      <c r="E1997" s="325">
        <v>40396</v>
      </c>
      <c r="F1997" s="326">
        <v>40391</v>
      </c>
      <c r="G1997" s="320">
        <v>1</v>
      </c>
      <c r="H1997" s="320">
        <v>914</v>
      </c>
      <c r="I1997" s="323">
        <v>16.41</v>
      </c>
      <c r="J1997" s="323">
        <v>12.35</v>
      </c>
      <c r="K1997" s="323">
        <v>4.0599999999999996</v>
      </c>
    </row>
    <row r="1998" spans="1:11" x14ac:dyDescent="0.2">
      <c r="A1998" s="320" t="s">
        <v>1459</v>
      </c>
      <c r="B1998" s="320" t="s">
        <v>2</v>
      </c>
      <c r="C1998" s="320" t="s">
        <v>1446</v>
      </c>
      <c r="D1998" s="320" t="s">
        <v>1468</v>
      </c>
      <c r="E1998" s="325">
        <v>40399</v>
      </c>
      <c r="F1998" s="326">
        <v>40391</v>
      </c>
      <c r="G1998" s="320">
        <v>1</v>
      </c>
      <c r="H1998" s="320">
        <v>1226</v>
      </c>
      <c r="I1998" s="323">
        <v>18.329999999999998</v>
      </c>
      <c r="J1998" s="323">
        <v>12.13</v>
      </c>
      <c r="K1998" s="323">
        <v>6.2</v>
      </c>
    </row>
    <row r="1999" spans="1:11" hidden="1" x14ac:dyDescent="0.2">
      <c r="A1999" s="320" t="s">
        <v>1458</v>
      </c>
      <c r="B1999" s="320" t="s">
        <v>2</v>
      </c>
      <c r="C1999" s="320" t="s">
        <v>1446</v>
      </c>
      <c r="D1999" s="320" t="s">
        <v>1464</v>
      </c>
      <c r="E1999" s="325">
        <v>40399</v>
      </c>
      <c r="F1999" s="326">
        <v>40391</v>
      </c>
      <c r="G1999" s="320">
        <v>1</v>
      </c>
      <c r="H1999" s="320">
        <v>1181</v>
      </c>
      <c r="I1999" s="323">
        <v>7.25</v>
      </c>
      <c r="J1999" s="323">
        <v>6.62</v>
      </c>
      <c r="K1999" s="323">
        <v>0.63</v>
      </c>
    </row>
    <row r="2000" spans="1:11" hidden="1" x14ac:dyDescent="0.2">
      <c r="A2000" s="320" t="s">
        <v>1458</v>
      </c>
      <c r="B2000" s="320" t="s">
        <v>2</v>
      </c>
      <c r="C2000" s="320" t="s">
        <v>1446</v>
      </c>
      <c r="D2000" s="320" t="s">
        <v>1464</v>
      </c>
      <c r="E2000" s="325">
        <v>40399</v>
      </c>
      <c r="F2000" s="326">
        <v>40391</v>
      </c>
      <c r="G2000" s="320">
        <v>1</v>
      </c>
      <c r="H2000" s="320">
        <v>1313</v>
      </c>
      <c r="I2000" s="323">
        <v>7.22</v>
      </c>
      <c r="J2000" s="323">
        <v>6.61</v>
      </c>
      <c r="K2000" s="323">
        <v>0.61</v>
      </c>
    </row>
    <row r="2001" spans="1:11" hidden="1" x14ac:dyDescent="0.2">
      <c r="A2001" s="320" t="s">
        <v>1458</v>
      </c>
      <c r="B2001" s="320" t="s">
        <v>2</v>
      </c>
      <c r="C2001" s="320" t="s">
        <v>1446</v>
      </c>
      <c r="D2001" s="320" t="s">
        <v>1464</v>
      </c>
      <c r="E2001" s="325">
        <v>40399</v>
      </c>
      <c r="F2001" s="326">
        <v>40391</v>
      </c>
      <c r="G2001" s="320">
        <v>1</v>
      </c>
      <c r="H2001" s="320">
        <v>1369</v>
      </c>
      <c r="I2001" s="323">
        <v>6.89</v>
      </c>
      <c r="J2001" s="323">
        <v>6.59</v>
      </c>
      <c r="K2001" s="323">
        <v>0.3</v>
      </c>
    </row>
    <row r="2002" spans="1:11" x14ac:dyDescent="0.2">
      <c r="A2002" s="320" t="s">
        <v>1459</v>
      </c>
      <c r="B2002" s="320" t="s">
        <v>2</v>
      </c>
      <c r="C2002" s="320" t="s">
        <v>1446</v>
      </c>
      <c r="D2002" s="320" t="s">
        <v>1468</v>
      </c>
      <c r="E2002" s="325">
        <v>40399</v>
      </c>
      <c r="F2002" s="326">
        <v>40391</v>
      </c>
      <c r="G2002" s="320">
        <v>1</v>
      </c>
      <c r="H2002" s="320">
        <v>1381</v>
      </c>
      <c r="I2002" s="323">
        <v>17.2</v>
      </c>
      <c r="J2002" s="323">
        <v>12.08</v>
      </c>
      <c r="K2002" s="323">
        <v>5.12</v>
      </c>
    </row>
    <row r="2003" spans="1:11" x14ac:dyDescent="0.2">
      <c r="A2003" s="320" t="s">
        <v>1469</v>
      </c>
      <c r="B2003" s="320" t="s">
        <v>2</v>
      </c>
      <c r="C2003" s="320" t="s">
        <v>1446</v>
      </c>
      <c r="D2003" s="320" t="s">
        <v>1468</v>
      </c>
      <c r="E2003" s="325">
        <v>40399</v>
      </c>
      <c r="F2003" s="326">
        <v>40391</v>
      </c>
      <c r="G2003" s="320">
        <v>1</v>
      </c>
      <c r="H2003" s="320">
        <v>1168</v>
      </c>
      <c r="I2003" s="323">
        <v>6.29</v>
      </c>
      <c r="J2003" s="323">
        <v>5.71</v>
      </c>
      <c r="K2003" s="323">
        <v>0.57999999999999996</v>
      </c>
    </row>
    <row r="2004" spans="1:11" x14ac:dyDescent="0.2">
      <c r="A2004" s="320" t="s">
        <v>1469</v>
      </c>
      <c r="B2004" s="320" t="s">
        <v>2</v>
      </c>
      <c r="C2004" s="320" t="s">
        <v>1446</v>
      </c>
      <c r="D2004" s="320" t="s">
        <v>1468</v>
      </c>
      <c r="E2004" s="325">
        <v>40399</v>
      </c>
      <c r="F2004" s="326">
        <v>40391</v>
      </c>
      <c r="G2004" s="320">
        <v>1</v>
      </c>
      <c r="H2004" s="320">
        <v>1220</v>
      </c>
      <c r="I2004" s="323">
        <v>6.11</v>
      </c>
      <c r="J2004" s="323">
        <v>4.8</v>
      </c>
      <c r="K2004" s="323">
        <v>1.31</v>
      </c>
    </row>
    <row r="2005" spans="1:11" x14ac:dyDescent="0.2">
      <c r="A2005" s="320" t="s">
        <v>1469</v>
      </c>
      <c r="B2005" s="320" t="s">
        <v>2</v>
      </c>
      <c r="C2005" s="320" t="s">
        <v>1446</v>
      </c>
      <c r="D2005" s="320" t="s">
        <v>1468</v>
      </c>
      <c r="E2005" s="325">
        <v>40399</v>
      </c>
      <c r="F2005" s="326">
        <v>40391</v>
      </c>
      <c r="G2005" s="320">
        <v>1</v>
      </c>
      <c r="H2005" s="320">
        <v>1353</v>
      </c>
      <c r="I2005" s="323">
        <v>6.32</v>
      </c>
      <c r="J2005" s="323">
        <v>5.69</v>
      </c>
      <c r="K2005" s="323">
        <v>0.63</v>
      </c>
    </row>
    <row r="2006" spans="1:11" x14ac:dyDescent="0.2">
      <c r="A2006" s="320" t="s">
        <v>1459</v>
      </c>
      <c r="B2006" s="320" t="s">
        <v>2</v>
      </c>
      <c r="C2006" s="320" t="s">
        <v>1446</v>
      </c>
      <c r="D2006" s="320" t="s">
        <v>1468</v>
      </c>
      <c r="E2006" s="325">
        <v>40400</v>
      </c>
      <c r="F2006" s="326">
        <v>40391</v>
      </c>
      <c r="G2006" s="320">
        <v>1</v>
      </c>
      <c r="H2006" s="320">
        <v>1589</v>
      </c>
      <c r="I2006" s="323">
        <v>15.09</v>
      </c>
      <c r="J2006" s="323">
        <v>12.15</v>
      </c>
      <c r="K2006" s="323">
        <v>2.94</v>
      </c>
    </row>
    <row r="2007" spans="1:11" x14ac:dyDescent="0.2">
      <c r="A2007" s="320" t="s">
        <v>1469</v>
      </c>
      <c r="B2007" s="320" t="s">
        <v>2</v>
      </c>
      <c r="C2007" s="320" t="s">
        <v>1446</v>
      </c>
      <c r="D2007" s="320" t="s">
        <v>1468</v>
      </c>
      <c r="E2007" s="325">
        <v>40400</v>
      </c>
      <c r="F2007" s="326">
        <v>40391</v>
      </c>
      <c r="G2007" s="320">
        <v>1</v>
      </c>
      <c r="H2007" s="320">
        <v>1409</v>
      </c>
      <c r="I2007" s="323">
        <v>6.2</v>
      </c>
      <c r="J2007" s="323">
        <v>5.68</v>
      </c>
      <c r="K2007" s="323">
        <v>0.52</v>
      </c>
    </row>
    <row r="2008" spans="1:11" x14ac:dyDescent="0.2">
      <c r="A2008" s="320" t="s">
        <v>1469</v>
      </c>
      <c r="B2008" s="320" t="s">
        <v>2</v>
      </c>
      <c r="C2008" s="320" t="s">
        <v>1446</v>
      </c>
      <c r="D2008" s="320" t="s">
        <v>1468</v>
      </c>
      <c r="E2008" s="325">
        <v>40400</v>
      </c>
      <c r="F2008" s="326">
        <v>40391</v>
      </c>
      <c r="G2008" s="320">
        <v>1</v>
      </c>
      <c r="H2008" s="320">
        <v>1456</v>
      </c>
      <c r="I2008" s="323">
        <v>6.14</v>
      </c>
      <c r="J2008" s="323">
        <v>5.67</v>
      </c>
      <c r="K2008" s="323">
        <v>0.47</v>
      </c>
    </row>
    <row r="2009" spans="1:11" hidden="1" x14ac:dyDescent="0.2">
      <c r="A2009" s="320" t="s">
        <v>1458</v>
      </c>
      <c r="B2009" s="320" t="s">
        <v>2</v>
      </c>
      <c r="C2009" s="320" t="s">
        <v>1446</v>
      </c>
      <c r="D2009" s="320" t="s">
        <v>1464</v>
      </c>
      <c r="E2009" s="325">
        <v>40400</v>
      </c>
      <c r="F2009" s="326">
        <v>40391</v>
      </c>
      <c r="G2009" s="320">
        <v>1</v>
      </c>
      <c r="H2009" s="320">
        <v>1445</v>
      </c>
      <c r="I2009" s="323">
        <v>7.15</v>
      </c>
      <c r="J2009" s="323">
        <v>6.58</v>
      </c>
      <c r="K2009" s="323">
        <v>0.56999999999999995</v>
      </c>
    </row>
    <row r="2010" spans="1:11" hidden="1" x14ac:dyDescent="0.2">
      <c r="A2010" s="320" t="s">
        <v>1458</v>
      </c>
      <c r="B2010" s="320" t="s">
        <v>2</v>
      </c>
      <c r="C2010" s="320" t="s">
        <v>1446</v>
      </c>
      <c r="D2010" s="320" t="s">
        <v>1464</v>
      </c>
      <c r="E2010" s="325">
        <v>40400</v>
      </c>
      <c r="F2010" s="326">
        <v>40391</v>
      </c>
      <c r="G2010" s="320">
        <v>1</v>
      </c>
      <c r="H2010" s="320">
        <v>1572</v>
      </c>
      <c r="I2010" s="323">
        <v>7.15</v>
      </c>
      <c r="J2010" s="323">
        <v>6.57</v>
      </c>
      <c r="K2010" s="323">
        <v>0.57999999999999996</v>
      </c>
    </row>
    <row r="2011" spans="1:11" hidden="1" x14ac:dyDescent="0.2">
      <c r="A2011" s="320" t="s">
        <v>1458</v>
      </c>
      <c r="B2011" s="320" t="s">
        <v>2</v>
      </c>
      <c r="C2011" s="320" t="s">
        <v>1446</v>
      </c>
      <c r="D2011" s="320" t="s">
        <v>1464</v>
      </c>
      <c r="E2011" s="325">
        <v>40400</v>
      </c>
      <c r="F2011" s="326">
        <v>40391</v>
      </c>
      <c r="G2011" s="320">
        <v>1</v>
      </c>
      <c r="H2011" s="320">
        <v>1600</v>
      </c>
      <c r="I2011" s="323">
        <v>6.66</v>
      </c>
      <c r="J2011" s="323">
        <v>6.44</v>
      </c>
      <c r="K2011" s="323">
        <v>0.22</v>
      </c>
    </row>
    <row r="2012" spans="1:11" x14ac:dyDescent="0.2">
      <c r="A2012" s="320" t="s">
        <v>1469</v>
      </c>
      <c r="B2012" s="320" t="s">
        <v>2</v>
      </c>
      <c r="C2012" s="320" t="s">
        <v>1446</v>
      </c>
      <c r="D2012" s="320" t="s">
        <v>1468</v>
      </c>
      <c r="E2012" s="325">
        <v>40400</v>
      </c>
      <c r="F2012" s="326">
        <v>40391</v>
      </c>
      <c r="G2012" s="320">
        <v>1</v>
      </c>
      <c r="H2012" s="320">
        <v>1561</v>
      </c>
      <c r="I2012" s="323">
        <v>6.11</v>
      </c>
      <c r="J2012" s="323">
        <v>5.67</v>
      </c>
      <c r="K2012" s="323">
        <v>0.44</v>
      </c>
    </row>
    <row r="2013" spans="1:11" x14ac:dyDescent="0.2">
      <c r="A2013" s="320" t="s">
        <v>1469</v>
      </c>
      <c r="B2013" s="320" t="s">
        <v>2</v>
      </c>
      <c r="C2013" s="320" t="s">
        <v>1446</v>
      </c>
      <c r="D2013" s="320" t="s">
        <v>1468</v>
      </c>
      <c r="E2013" s="325">
        <v>40400</v>
      </c>
      <c r="F2013" s="326">
        <v>40391</v>
      </c>
      <c r="G2013" s="320">
        <v>1</v>
      </c>
      <c r="H2013" s="320">
        <v>1616</v>
      </c>
      <c r="I2013" s="323">
        <v>6.22</v>
      </c>
      <c r="J2013" s="323">
        <v>5.66</v>
      </c>
      <c r="K2013" s="323">
        <v>0.56000000000000005</v>
      </c>
    </row>
    <row r="2014" spans="1:11" x14ac:dyDescent="0.2">
      <c r="A2014" s="320" t="s">
        <v>1467</v>
      </c>
      <c r="B2014" s="320" t="s">
        <v>2</v>
      </c>
      <c r="C2014" s="320" t="s">
        <v>1446</v>
      </c>
      <c r="D2014" s="320" t="s">
        <v>1468</v>
      </c>
      <c r="E2014" s="325">
        <v>40400</v>
      </c>
      <c r="F2014" s="326">
        <v>40391</v>
      </c>
      <c r="G2014" s="320">
        <v>1</v>
      </c>
      <c r="H2014" s="320">
        <v>1462</v>
      </c>
      <c r="I2014" s="323">
        <v>18.79</v>
      </c>
      <c r="J2014" s="323">
        <v>12.46</v>
      </c>
      <c r="K2014" s="323">
        <v>6.33</v>
      </c>
    </row>
    <row r="2015" spans="1:11" x14ac:dyDescent="0.2">
      <c r="A2015" s="320" t="s">
        <v>1467</v>
      </c>
      <c r="B2015" s="320" t="s">
        <v>2</v>
      </c>
      <c r="C2015" s="320" t="s">
        <v>1446</v>
      </c>
      <c r="D2015" s="320" t="s">
        <v>1468</v>
      </c>
      <c r="E2015" s="325">
        <v>40400</v>
      </c>
      <c r="F2015" s="326">
        <v>40391</v>
      </c>
      <c r="G2015" s="320">
        <v>1</v>
      </c>
      <c r="H2015" s="320">
        <v>1588</v>
      </c>
      <c r="I2015" s="323">
        <v>16.2</v>
      </c>
      <c r="J2015" s="323">
        <v>12.41</v>
      </c>
      <c r="K2015" s="323">
        <v>3.79</v>
      </c>
    </row>
    <row r="2016" spans="1:11" x14ac:dyDescent="0.2">
      <c r="A2016" s="320" t="s">
        <v>1469</v>
      </c>
      <c r="B2016" s="320" t="s">
        <v>2</v>
      </c>
      <c r="C2016" s="320" t="s">
        <v>1446</v>
      </c>
      <c r="D2016" s="320" t="s">
        <v>1468</v>
      </c>
      <c r="E2016" s="325">
        <v>40401</v>
      </c>
      <c r="F2016" s="326">
        <v>40391</v>
      </c>
      <c r="G2016" s="320">
        <v>1</v>
      </c>
      <c r="H2016" s="320">
        <v>1632</v>
      </c>
      <c r="I2016" s="323">
        <v>6.04</v>
      </c>
      <c r="J2016" s="323">
        <v>5.65</v>
      </c>
      <c r="K2016" s="323">
        <v>0.39</v>
      </c>
    </row>
    <row r="2017" spans="1:11" x14ac:dyDescent="0.2">
      <c r="A2017" s="320" t="s">
        <v>1469</v>
      </c>
      <c r="B2017" s="320" t="s">
        <v>2</v>
      </c>
      <c r="C2017" s="320" t="s">
        <v>1446</v>
      </c>
      <c r="D2017" s="320" t="s">
        <v>1468</v>
      </c>
      <c r="E2017" s="325">
        <v>40401</v>
      </c>
      <c r="F2017" s="326">
        <v>40391</v>
      </c>
      <c r="G2017" s="320">
        <v>1</v>
      </c>
      <c r="H2017" s="320">
        <v>1660</v>
      </c>
      <c r="I2017" s="323">
        <v>6.17</v>
      </c>
      <c r="J2017" s="323">
        <v>5.65</v>
      </c>
      <c r="K2017" s="323">
        <v>0.52</v>
      </c>
    </row>
    <row r="2018" spans="1:11" hidden="1" x14ac:dyDescent="0.2">
      <c r="A2018" s="320" t="s">
        <v>1458</v>
      </c>
      <c r="B2018" s="320" t="s">
        <v>2</v>
      </c>
      <c r="C2018" s="320" t="s">
        <v>1446</v>
      </c>
      <c r="D2018" s="320" t="s">
        <v>1464</v>
      </c>
      <c r="E2018" s="325">
        <v>40401</v>
      </c>
      <c r="F2018" s="326">
        <v>40391</v>
      </c>
      <c r="G2018" s="320">
        <v>1</v>
      </c>
      <c r="H2018" s="320">
        <v>1664</v>
      </c>
      <c r="I2018" s="323">
        <v>7.06</v>
      </c>
      <c r="J2018" s="323">
        <v>6.55</v>
      </c>
      <c r="K2018" s="323">
        <v>0.51</v>
      </c>
    </row>
    <row r="2019" spans="1:11" hidden="1" x14ac:dyDescent="0.2">
      <c r="A2019" s="320" t="s">
        <v>1458</v>
      </c>
      <c r="B2019" s="320" t="s">
        <v>2</v>
      </c>
      <c r="C2019" s="320" t="s">
        <v>1446</v>
      </c>
      <c r="D2019" s="320" t="s">
        <v>1464</v>
      </c>
      <c r="E2019" s="325">
        <v>40401</v>
      </c>
      <c r="F2019" s="326">
        <v>40391</v>
      </c>
      <c r="G2019" s="320">
        <v>1</v>
      </c>
      <c r="H2019" s="320">
        <v>1804</v>
      </c>
      <c r="I2019" s="323">
        <v>6.87</v>
      </c>
      <c r="J2019" s="323">
        <v>6.53</v>
      </c>
      <c r="K2019" s="323">
        <v>0.34</v>
      </c>
    </row>
    <row r="2020" spans="1:11" x14ac:dyDescent="0.2">
      <c r="A2020" s="320" t="s">
        <v>1469</v>
      </c>
      <c r="B2020" s="320" t="s">
        <v>2</v>
      </c>
      <c r="C2020" s="320" t="s">
        <v>1446</v>
      </c>
      <c r="D2020" s="320" t="s">
        <v>1468</v>
      </c>
      <c r="E2020" s="325">
        <v>40401</v>
      </c>
      <c r="F2020" s="326">
        <v>40391</v>
      </c>
      <c r="G2020" s="320">
        <v>1</v>
      </c>
      <c r="H2020" s="320">
        <v>1747</v>
      </c>
      <c r="I2020" s="323">
        <v>6.26</v>
      </c>
      <c r="J2020" s="323">
        <v>5.64</v>
      </c>
      <c r="K2020" s="323">
        <v>0.62</v>
      </c>
    </row>
    <row r="2021" spans="1:11" x14ac:dyDescent="0.2">
      <c r="A2021" s="320" t="s">
        <v>1469</v>
      </c>
      <c r="B2021" s="320" t="s">
        <v>2</v>
      </c>
      <c r="C2021" s="320" t="s">
        <v>1446</v>
      </c>
      <c r="D2021" s="320" t="s">
        <v>1468</v>
      </c>
      <c r="E2021" s="325">
        <v>40401</v>
      </c>
      <c r="F2021" s="326">
        <v>40391</v>
      </c>
      <c r="G2021" s="320">
        <v>1</v>
      </c>
      <c r="H2021" s="320">
        <v>1805</v>
      </c>
      <c r="I2021" s="323">
        <v>6.18</v>
      </c>
      <c r="J2021" s="323">
        <v>5.72</v>
      </c>
      <c r="K2021" s="323">
        <v>0.46</v>
      </c>
    </row>
    <row r="2022" spans="1:11" x14ac:dyDescent="0.2">
      <c r="A2022" s="320" t="s">
        <v>1467</v>
      </c>
      <c r="B2022" s="320" t="s">
        <v>2</v>
      </c>
      <c r="C2022" s="320" t="s">
        <v>1446</v>
      </c>
      <c r="D2022" s="320" t="s">
        <v>1468</v>
      </c>
      <c r="E2022" s="325">
        <v>40401</v>
      </c>
      <c r="F2022" s="326">
        <v>40391</v>
      </c>
      <c r="G2022" s="320">
        <v>1</v>
      </c>
      <c r="H2022" s="320">
        <v>1687</v>
      </c>
      <c r="I2022" s="323">
        <v>18.61</v>
      </c>
      <c r="J2022" s="323">
        <v>12.39</v>
      </c>
      <c r="K2022" s="323">
        <v>6.22</v>
      </c>
    </row>
    <row r="2023" spans="1:11" x14ac:dyDescent="0.2">
      <c r="A2023" s="320" t="s">
        <v>1467</v>
      </c>
      <c r="B2023" s="320" t="s">
        <v>2</v>
      </c>
      <c r="C2023" s="320" t="s">
        <v>1446</v>
      </c>
      <c r="D2023" s="320" t="s">
        <v>1468</v>
      </c>
      <c r="E2023" s="325">
        <v>40401</v>
      </c>
      <c r="F2023" s="326">
        <v>40391</v>
      </c>
      <c r="G2023" s="320">
        <v>1</v>
      </c>
      <c r="H2023" s="320">
        <v>1777</v>
      </c>
      <c r="I2023" s="323">
        <v>17.37</v>
      </c>
      <c r="J2023" s="323">
        <v>12.34</v>
      </c>
      <c r="K2023" s="323">
        <v>5.03</v>
      </c>
    </row>
    <row r="2024" spans="1:11" x14ac:dyDescent="0.2">
      <c r="A2024" s="320" t="s">
        <v>1459</v>
      </c>
      <c r="B2024" s="320" t="s">
        <v>2</v>
      </c>
      <c r="C2024" s="320" t="s">
        <v>1446</v>
      </c>
      <c r="D2024" s="320" t="s">
        <v>1468</v>
      </c>
      <c r="E2024" s="325">
        <v>40402</v>
      </c>
      <c r="F2024" s="326">
        <v>40391</v>
      </c>
      <c r="G2024" s="320">
        <v>1</v>
      </c>
      <c r="H2024" s="320">
        <v>1921</v>
      </c>
      <c r="I2024" s="323">
        <v>17.7</v>
      </c>
      <c r="J2024" s="323">
        <v>12.05</v>
      </c>
      <c r="K2024" s="323">
        <v>5.65</v>
      </c>
    </row>
    <row r="2025" spans="1:11" x14ac:dyDescent="0.2">
      <c r="A2025" s="320" t="s">
        <v>1459</v>
      </c>
      <c r="B2025" s="320" t="s">
        <v>2</v>
      </c>
      <c r="C2025" s="320" t="s">
        <v>1446</v>
      </c>
      <c r="D2025" s="320" t="s">
        <v>1468</v>
      </c>
      <c r="E2025" s="325">
        <v>40402</v>
      </c>
      <c r="F2025" s="326">
        <v>40391</v>
      </c>
      <c r="G2025" s="320">
        <v>1</v>
      </c>
      <c r="H2025" s="320">
        <v>2107</v>
      </c>
      <c r="I2025" s="323">
        <v>15.1</v>
      </c>
      <c r="J2025" s="323">
        <v>12.06</v>
      </c>
      <c r="K2025" s="323">
        <v>3.04</v>
      </c>
    </row>
    <row r="2026" spans="1:11" x14ac:dyDescent="0.2">
      <c r="A2026" s="320" t="s">
        <v>1469</v>
      </c>
      <c r="B2026" s="320" t="s">
        <v>2</v>
      </c>
      <c r="C2026" s="320" t="s">
        <v>1446</v>
      </c>
      <c r="D2026" s="320" t="s">
        <v>1468</v>
      </c>
      <c r="E2026" s="325">
        <v>40402</v>
      </c>
      <c r="F2026" s="326">
        <v>40391</v>
      </c>
      <c r="G2026" s="320">
        <v>1</v>
      </c>
      <c r="H2026" s="320">
        <v>1824</v>
      </c>
      <c r="I2026" s="323">
        <v>6.25</v>
      </c>
      <c r="J2026" s="323">
        <v>5.7</v>
      </c>
      <c r="K2026" s="323">
        <v>0.55000000000000004</v>
      </c>
    </row>
    <row r="2027" spans="1:11" x14ac:dyDescent="0.2">
      <c r="A2027" s="320" t="s">
        <v>1469</v>
      </c>
      <c r="B2027" s="320" t="s">
        <v>2</v>
      </c>
      <c r="C2027" s="320" t="s">
        <v>1446</v>
      </c>
      <c r="D2027" s="320" t="s">
        <v>1468</v>
      </c>
      <c r="E2027" s="325">
        <v>40402</v>
      </c>
      <c r="F2027" s="326">
        <v>40391</v>
      </c>
      <c r="G2027" s="320">
        <v>1</v>
      </c>
      <c r="H2027" s="320">
        <v>1900</v>
      </c>
      <c r="I2027" s="323">
        <v>6.33</v>
      </c>
      <c r="J2027" s="323">
        <v>5.69</v>
      </c>
      <c r="K2027" s="323">
        <v>0.64</v>
      </c>
    </row>
    <row r="2028" spans="1:11" hidden="1" x14ac:dyDescent="0.2">
      <c r="A2028" s="320" t="s">
        <v>1458</v>
      </c>
      <c r="B2028" s="320" t="s">
        <v>2</v>
      </c>
      <c r="C2028" s="320" t="s">
        <v>1446</v>
      </c>
      <c r="D2028" s="320" t="s">
        <v>1464</v>
      </c>
      <c r="E2028" s="325">
        <v>40402</v>
      </c>
      <c r="F2028" s="326">
        <v>40391</v>
      </c>
      <c r="G2028" s="320">
        <v>1</v>
      </c>
      <c r="H2028" s="320">
        <v>1963</v>
      </c>
      <c r="I2028" s="323">
        <v>7.54</v>
      </c>
      <c r="J2028" s="323">
        <v>6.61</v>
      </c>
      <c r="K2028" s="323">
        <v>0.93</v>
      </c>
    </row>
    <row r="2029" spans="1:11" hidden="1" x14ac:dyDescent="0.2">
      <c r="A2029" s="320" t="s">
        <v>1458</v>
      </c>
      <c r="B2029" s="320" t="s">
        <v>2</v>
      </c>
      <c r="C2029" s="320" t="s">
        <v>1446</v>
      </c>
      <c r="D2029" s="320" t="s">
        <v>1464</v>
      </c>
      <c r="E2029" s="325">
        <v>40402</v>
      </c>
      <c r="F2029" s="326">
        <v>40391</v>
      </c>
      <c r="G2029" s="320">
        <v>1</v>
      </c>
      <c r="H2029" s="320">
        <v>2081</v>
      </c>
      <c r="I2029" s="323">
        <v>7.17</v>
      </c>
      <c r="J2029" s="323">
        <v>6.59</v>
      </c>
      <c r="K2029" s="323">
        <v>0.57999999999999996</v>
      </c>
    </row>
    <row r="2030" spans="1:11" hidden="1" x14ac:dyDescent="0.2">
      <c r="A2030" s="320" t="s">
        <v>1461</v>
      </c>
      <c r="B2030" s="320" t="s">
        <v>2</v>
      </c>
      <c r="C2030" s="320" t="s">
        <v>1446</v>
      </c>
      <c r="D2030" s="320" t="s">
        <v>1464</v>
      </c>
      <c r="E2030" s="325">
        <v>40402</v>
      </c>
      <c r="F2030" s="326">
        <v>40391</v>
      </c>
      <c r="G2030" s="320">
        <v>1</v>
      </c>
      <c r="H2030" s="320">
        <v>1868</v>
      </c>
      <c r="I2030" s="323">
        <v>7.37</v>
      </c>
      <c r="J2030" s="323">
        <v>6.74</v>
      </c>
      <c r="K2030" s="323">
        <v>0.63</v>
      </c>
    </row>
    <row r="2031" spans="1:11" hidden="1" x14ac:dyDescent="0.2">
      <c r="A2031" s="320" t="s">
        <v>1461</v>
      </c>
      <c r="B2031" s="320" t="s">
        <v>2</v>
      </c>
      <c r="C2031" s="320" t="s">
        <v>1446</v>
      </c>
      <c r="D2031" s="320" t="s">
        <v>1464</v>
      </c>
      <c r="E2031" s="325">
        <v>40402</v>
      </c>
      <c r="F2031" s="326">
        <v>40391</v>
      </c>
      <c r="G2031" s="320">
        <v>1</v>
      </c>
      <c r="H2031" s="320">
        <v>2080</v>
      </c>
      <c r="I2031" s="323">
        <v>7.35</v>
      </c>
      <c r="J2031" s="323">
        <v>6.72</v>
      </c>
      <c r="K2031" s="323">
        <v>0.63</v>
      </c>
    </row>
    <row r="2032" spans="1:11" x14ac:dyDescent="0.2">
      <c r="A2032" s="320" t="s">
        <v>1469</v>
      </c>
      <c r="B2032" s="320" t="s">
        <v>2</v>
      </c>
      <c r="C2032" s="320" t="s">
        <v>1446</v>
      </c>
      <c r="D2032" s="320" t="s">
        <v>1468</v>
      </c>
      <c r="E2032" s="325">
        <v>40402</v>
      </c>
      <c r="F2032" s="326">
        <v>40391</v>
      </c>
      <c r="G2032" s="320">
        <v>1</v>
      </c>
      <c r="H2032" s="320">
        <v>2047</v>
      </c>
      <c r="I2032" s="323">
        <v>6.15</v>
      </c>
      <c r="J2032" s="323">
        <v>5.68</v>
      </c>
      <c r="K2032" s="323">
        <v>0.47</v>
      </c>
    </row>
    <row r="2033" spans="1:11" x14ac:dyDescent="0.2">
      <c r="A2033" s="320" t="s">
        <v>1469</v>
      </c>
      <c r="B2033" s="320" t="s">
        <v>2</v>
      </c>
      <c r="C2033" s="320" t="s">
        <v>1446</v>
      </c>
      <c r="D2033" s="320" t="s">
        <v>1468</v>
      </c>
      <c r="E2033" s="325">
        <v>40402</v>
      </c>
      <c r="F2033" s="326">
        <v>40391</v>
      </c>
      <c r="G2033" s="320">
        <v>1</v>
      </c>
      <c r="H2033" s="320">
        <v>2106</v>
      </c>
      <c r="I2033" s="323">
        <v>6.21</v>
      </c>
      <c r="J2033" s="323">
        <v>5.67</v>
      </c>
      <c r="K2033" s="323">
        <v>0.54</v>
      </c>
    </row>
    <row r="2034" spans="1:11" x14ac:dyDescent="0.2">
      <c r="A2034" s="320" t="s">
        <v>1467</v>
      </c>
      <c r="B2034" s="320" t="s">
        <v>2</v>
      </c>
      <c r="C2034" s="320" t="s">
        <v>1446</v>
      </c>
      <c r="D2034" s="320" t="s">
        <v>1468</v>
      </c>
      <c r="E2034" s="325">
        <v>40402</v>
      </c>
      <c r="F2034" s="326">
        <v>40391</v>
      </c>
      <c r="G2034" s="320">
        <v>1</v>
      </c>
      <c r="H2034" s="320">
        <v>1924</v>
      </c>
      <c r="I2034" s="323">
        <v>19.059999999999999</v>
      </c>
      <c r="J2034" s="323">
        <v>12.42</v>
      </c>
      <c r="K2034" s="323">
        <v>6.64</v>
      </c>
    </row>
    <row r="2035" spans="1:11" x14ac:dyDescent="0.2">
      <c r="A2035" s="320" t="s">
        <v>1467</v>
      </c>
      <c r="B2035" s="320" t="s">
        <v>2</v>
      </c>
      <c r="C2035" s="320" t="s">
        <v>1446</v>
      </c>
      <c r="D2035" s="320" t="s">
        <v>1468</v>
      </c>
      <c r="E2035" s="325">
        <v>40402</v>
      </c>
      <c r="F2035" s="326">
        <v>40391</v>
      </c>
      <c r="G2035" s="320">
        <v>1</v>
      </c>
      <c r="H2035" s="320">
        <v>2105</v>
      </c>
      <c r="I2035" s="323">
        <v>16.690000000000001</v>
      </c>
      <c r="J2035" s="323">
        <v>12.37</v>
      </c>
      <c r="K2035" s="323">
        <v>4.32</v>
      </c>
    </row>
    <row r="2036" spans="1:11" hidden="1" x14ac:dyDescent="0.2">
      <c r="A2036" s="320" t="s">
        <v>1458</v>
      </c>
      <c r="B2036" s="320" t="s">
        <v>2</v>
      </c>
      <c r="C2036" s="320" t="s">
        <v>1446</v>
      </c>
      <c r="D2036" s="320" t="s">
        <v>1464</v>
      </c>
      <c r="E2036" s="325">
        <v>40403</v>
      </c>
      <c r="F2036" s="326">
        <v>40391</v>
      </c>
      <c r="G2036" s="320">
        <v>1</v>
      </c>
      <c r="H2036" s="320">
        <v>2269</v>
      </c>
      <c r="I2036" s="323">
        <v>6.92</v>
      </c>
      <c r="J2036" s="323">
        <v>6.56</v>
      </c>
      <c r="K2036" s="323">
        <v>0.36</v>
      </c>
    </row>
    <row r="2037" spans="1:11" x14ac:dyDescent="0.2">
      <c r="A2037" s="320" t="s">
        <v>1469</v>
      </c>
      <c r="B2037" s="320" t="s">
        <v>2</v>
      </c>
      <c r="C2037" s="320" t="s">
        <v>1446</v>
      </c>
      <c r="D2037" s="320" t="s">
        <v>1468</v>
      </c>
      <c r="E2037" s="325">
        <v>40403</v>
      </c>
      <c r="F2037" s="326">
        <v>40391</v>
      </c>
      <c r="G2037" s="320">
        <v>1</v>
      </c>
      <c r="H2037" s="320">
        <v>2174</v>
      </c>
      <c r="I2037" s="323">
        <v>6.13</v>
      </c>
      <c r="J2037" s="323">
        <v>5.65</v>
      </c>
      <c r="K2037" s="323">
        <v>0.48</v>
      </c>
    </row>
    <row r="2038" spans="1:11" x14ac:dyDescent="0.2">
      <c r="A2038" s="320" t="s">
        <v>1469</v>
      </c>
      <c r="B2038" s="320" t="s">
        <v>2</v>
      </c>
      <c r="C2038" s="320" t="s">
        <v>1446</v>
      </c>
      <c r="D2038" s="320" t="s">
        <v>1468</v>
      </c>
      <c r="E2038" s="325">
        <v>40403</v>
      </c>
      <c r="F2038" s="326">
        <v>40391</v>
      </c>
      <c r="G2038" s="320">
        <v>1</v>
      </c>
      <c r="H2038" s="320">
        <v>2283</v>
      </c>
      <c r="I2038" s="323">
        <v>6.2</v>
      </c>
      <c r="J2038" s="323">
        <v>5.64</v>
      </c>
      <c r="K2038" s="323">
        <v>0.56000000000000005</v>
      </c>
    </row>
    <row r="2039" spans="1:11" hidden="1" x14ac:dyDescent="0.2">
      <c r="A2039" s="320" t="s">
        <v>1458</v>
      </c>
      <c r="B2039" s="320" t="s">
        <v>2</v>
      </c>
      <c r="C2039" s="320" t="s">
        <v>1446</v>
      </c>
      <c r="D2039" s="320" t="s">
        <v>1464</v>
      </c>
      <c r="E2039" s="325">
        <v>40406</v>
      </c>
      <c r="F2039" s="326">
        <v>40391</v>
      </c>
      <c r="G2039" s="320">
        <v>1</v>
      </c>
      <c r="H2039" s="320">
        <v>2584</v>
      </c>
      <c r="I2039" s="323">
        <v>7.2</v>
      </c>
      <c r="J2039" s="323">
        <v>6.62</v>
      </c>
      <c r="K2039" s="323">
        <v>0.57999999999999996</v>
      </c>
    </row>
    <row r="2040" spans="1:11" hidden="1" x14ac:dyDescent="0.2">
      <c r="A2040" s="320" t="s">
        <v>1458</v>
      </c>
      <c r="B2040" s="320" t="s">
        <v>2</v>
      </c>
      <c r="C2040" s="320" t="s">
        <v>1446</v>
      </c>
      <c r="D2040" s="320" t="s">
        <v>1464</v>
      </c>
      <c r="E2040" s="325">
        <v>40406</v>
      </c>
      <c r="F2040" s="326">
        <v>40391</v>
      </c>
      <c r="G2040" s="320">
        <v>1</v>
      </c>
      <c r="H2040" s="320">
        <v>2686</v>
      </c>
      <c r="I2040" s="323">
        <v>7.15</v>
      </c>
      <c r="J2040" s="323">
        <v>6.61</v>
      </c>
      <c r="K2040" s="323">
        <v>0.54</v>
      </c>
    </row>
    <row r="2041" spans="1:11" hidden="1" x14ac:dyDescent="0.2">
      <c r="A2041" s="320" t="s">
        <v>1458</v>
      </c>
      <c r="B2041" s="320" t="s">
        <v>2</v>
      </c>
      <c r="C2041" s="320" t="s">
        <v>1446</v>
      </c>
      <c r="D2041" s="320" t="s">
        <v>1464</v>
      </c>
      <c r="E2041" s="325">
        <v>40406</v>
      </c>
      <c r="F2041" s="326">
        <v>40391</v>
      </c>
      <c r="G2041" s="320">
        <v>1</v>
      </c>
      <c r="H2041" s="320">
        <v>2749</v>
      </c>
      <c r="I2041" s="323">
        <v>6.87</v>
      </c>
      <c r="J2041" s="323">
        <v>6.59</v>
      </c>
      <c r="K2041" s="323">
        <v>0.28000000000000003</v>
      </c>
    </row>
    <row r="2042" spans="1:11" x14ac:dyDescent="0.2">
      <c r="A2042" s="320" t="s">
        <v>1469</v>
      </c>
      <c r="B2042" s="320" t="s">
        <v>2</v>
      </c>
      <c r="C2042" s="320" t="s">
        <v>1446</v>
      </c>
      <c r="D2042" s="320" t="s">
        <v>1468</v>
      </c>
      <c r="E2042" s="325">
        <v>40403</v>
      </c>
      <c r="F2042" s="326">
        <v>40391</v>
      </c>
      <c r="G2042" s="320">
        <v>1</v>
      </c>
      <c r="H2042" s="320">
        <v>2318</v>
      </c>
      <c r="I2042" s="323">
        <v>5.94</v>
      </c>
      <c r="J2042" s="323">
        <v>5.63</v>
      </c>
      <c r="K2042" s="323">
        <v>0.31</v>
      </c>
    </row>
    <row r="2043" spans="1:11" x14ac:dyDescent="0.2">
      <c r="A2043" s="320" t="s">
        <v>1467</v>
      </c>
      <c r="B2043" s="320" t="s">
        <v>2</v>
      </c>
      <c r="C2043" s="320" t="s">
        <v>1446</v>
      </c>
      <c r="D2043" s="320" t="s">
        <v>1468</v>
      </c>
      <c r="E2043" s="325">
        <v>40403</v>
      </c>
      <c r="F2043" s="326">
        <v>40391</v>
      </c>
      <c r="G2043" s="320">
        <v>1</v>
      </c>
      <c r="H2043" s="320">
        <v>2263</v>
      </c>
      <c r="I2043" s="323">
        <v>15.88</v>
      </c>
      <c r="J2043" s="323">
        <v>12.33</v>
      </c>
      <c r="K2043" s="323">
        <v>3.55</v>
      </c>
    </row>
    <row r="2044" spans="1:11" x14ac:dyDescent="0.2">
      <c r="A2044" s="320" t="s">
        <v>1467</v>
      </c>
      <c r="B2044" s="320" t="s">
        <v>2</v>
      </c>
      <c r="C2044" s="320" t="s">
        <v>1446</v>
      </c>
      <c r="D2044" s="320" t="s">
        <v>1468</v>
      </c>
      <c r="E2044" s="325">
        <v>40406</v>
      </c>
      <c r="F2044" s="326">
        <v>40391</v>
      </c>
      <c r="G2044" s="320">
        <v>1</v>
      </c>
      <c r="H2044" s="320">
        <v>2614</v>
      </c>
      <c r="I2044" s="323">
        <v>18.72</v>
      </c>
      <c r="J2044" s="323">
        <v>12.42</v>
      </c>
      <c r="K2044" s="323">
        <v>6.3</v>
      </c>
    </row>
    <row r="2045" spans="1:11" hidden="1" x14ac:dyDescent="0.2">
      <c r="A2045" s="320" t="s">
        <v>1458</v>
      </c>
      <c r="B2045" s="320" t="s">
        <v>2</v>
      </c>
      <c r="C2045" s="320" t="s">
        <v>1446</v>
      </c>
      <c r="D2045" s="320" t="s">
        <v>1464</v>
      </c>
      <c r="E2045" s="325">
        <v>40407</v>
      </c>
      <c r="F2045" s="326">
        <v>40391</v>
      </c>
      <c r="G2045" s="320">
        <v>1</v>
      </c>
      <c r="H2045" s="320">
        <v>2830</v>
      </c>
      <c r="I2045" s="323">
        <v>7.04</v>
      </c>
      <c r="J2045" s="323">
        <v>6.58</v>
      </c>
      <c r="K2045" s="323">
        <v>0.46</v>
      </c>
    </row>
    <row r="2046" spans="1:11" hidden="1" x14ac:dyDescent="0.2">
      <c r="A2046" s="320" t="s">
        <v>1458</v>
      </c>
      <c r="B2046" s="320" t="s">
        <v>2</v>
      </c>
      <c r="C2046" s="320" t="s">
        <v>1446</v>
      </c>
      <c r="D2046" s="320" t="s">
        <v>1464</v>
      </c>
      <c r="E2046" s="325">
        <v>40407</v>
      </c>
      <c r="F2046" s="326">
        <v>40391</v>
      </c>
      <c r="G2046" s="320">
        <v>1</v>
      </c>
      <c r="H2046" s="320">
        <v>2949</v>
      </c>
      <c r="I2046" s="323">
        <v>7.13</v>
      </c>
      <c r="J2046" s="323">
        <v>6.56</v>
      </c>
      <c r="K2046" s="323">
        <v>0.56999999999999995</v>
      </c>
    </row>
    <row r="2047" spans="1:11" hidden="1" x14ac:dyDescent="0.2">
      <c r="A2047" s="320" t="s">
        <v>1458</v>
      </c>
      <c r="B2047" s="320" t="s">
        <v>2</v>
      </c>
      <c r="C2047" s="320" t="s">
        <v>1446</v>
      </c>
      <c r="D2047" s="320" t="s">
        <v>1464</v>
      </c>
      <c r="E2047" s="325">
        <v>40407</v>
      </c>
      <c r="F2047" s="326">
        <v>40391</v>
      </c>
      <c r="G2047" s="320">
        <v>1</v>
      </c>
      <c r="H2047" s="320">
        <v>2976</v>
      </c>
      <c r="I2047" s="323">
        <v>6.71</v>
      </c>
      <c r="J2047" s="323">
        <v>6.55</v>
      </c>
      <c r="K2047" s="323">
        <v>0.16</v>
      </c>
    </row>
    <row r="2048" spans="1:11" x14ac:dyDescent="0.2">
      <c r="A2048" s="320" t="s">
        <v>1467</v>
      </c>
      <c r="B2048" s="320" t="s">
        <v>2</v>
      </c>
      <c r="C2048" s="320" t="s">
        <v>1446</v>
      </c>
      <c r="D2048" s="320" t="s">
        <v>1468</v>
      </c>
      <c r="E2048" s="325">
        <v>40406</v>
      </c>
      <c r="F2048" s="326">
        <v>40391</v>
      </c>
      <c r="G2048" s="320">
        <v>1</v>
      </c>
      <c r="H2048" s="320">
        <v>2761</v>
      </c>
      <c r="I2048" s="323">
        <v>17.14</v>
      </c>
      <c r="J2048" s="323">
        <v>12.38</v>
      </c>
      <c r="K2048" s="323">
        <v>4.76</v>
      </c>
    </row>
    <row r="2049" spans="1:11" x14ac:dyDescent="0.2">
      <c r="A2049" s="320" t="s">
        <v>1459</v>
      </c>
      <c r="B2049" s="320" t="s">
        <v>2</v>
      </c>
      <c r="C2049" s="320" t="s">
        <v>1446</v>
      </c>
      <c r="D2049" s="320" t="s">
        <v>1468</v>
      </c>
      <c r="E2049" s="325">
        <v>40407</v>
      </c>
      <c r="F2049" s="326">
        <v>40391</v>
      </c>
      <c r="G2049" s="320">
        <v>1</v>
      </c>
      <c r="H2049" s="320">
        <v>2852</v>
      </c>
      <c r="I2049" s="323">
        <v>18.43</v>
      </c>
      <c r="J2049" s="323">
        <v>12.38</v>
      </c>
      <c r="K2049" s="323">
        <v>6.05</v>
      </c>
    </row>
    <row r="2050" spans="1:11" hidden="1" x14ac:dyDescent="0.2">
      <c r="A2050" s="320" t="s">
        <v>1458</v>
      </c>
      <c r="B2050" s="320" t="s">
        <v>2</v>
      </c>
      <c r="C2050" s="320" t="s">
        <v>1446</v>
      </c>
      <c r="D2050" s="320" t="s">
        <v>1464</v>
      </c>
      <c r="E2050" s="325">
        <v>40408</v>
      </c>
      <c r="F2050" s="326">
        <v>40391</v>
      </c>
      <c r="G2050" s="320">
        <v>1</v>
      </c>
      <c r="H2050" s="320">
        <v>3085</v>
      </c>
      <c r="I2050" s="323">
        <v>7.05</v>
      </c>
      <c r="J2050" s="323">
        <v>6.53</v>
      </c>
      <c r="K2050" s="323">
        <v>0.52</v>
      </c>
    </row>
    <row r="2051" spans="1:11" hidden="1" x14ac:dyDescent="0.2">
      <c r="A2051" s="320" t="s">
        <v>1458</v>
      </c>
      <c r="B2051" s="320" t="s">
        <v>2</v>
      </c>
      <c r="C2051" s="320" t="s">
        <v>1446</v>
      </c>
      <c r="D2051" s="320" t="s">
        <v>1464</v>
      </c>
      <c r="E2051" s="325">
        <v>40408</v>
      </c>
      <c r="F2051" s="326">
        <v>40391</v>
      </c>
      <c r="G2051" s="320">
        <v>1</v>
      </c>
      <c r="H2051" s="320">
        <v>3197</v>
      </c>
      <c r="I2051" s="323">
        <v>6.78</v>
      </c>
      <c r="J2051" s="323">
        <v>6.52</v>
      </c>
      <c r="K2051" s="323">
        <v>0.26</v>
      </c>
    </row>
    <row r="2052" spans="1:11" x14ac:dyDescent="0.2">
      <c r="A2052" s="320" t="s">
        <v>1459</v>
      </c>
      <c r="B2052" s="320" t="s">
        <v>2</v>
      </c>
      <c r="C2052" s="320" t="s">
        <v>1446</v>
      </c>
      <c r="D2052" s="320" t="s">
        <v>1468</v>
      </c>
      <c r="E2052" s="325">
        <v>40407</v>
      </c>
      <c r="F2052" s="326">
        <v>40391</v>
      </c>
      <c r="G2052" s="320">
        <v>1</v>
      </c>
      <c r="H2052" s="320">
        <v>2975</v>
      </c>
      <c r="I2052" s="323">
        <v>14.34</v>
      </c>
      <c r="J2052" s="323">
        <v>11.99</v>
      </c>
      <c r="K2052" s="323">
        <v>2.35</v>
      </c>
    </row>
    <row r="2053" spans="1:11" x14ac:dyDescent="0.2">
      <c r="A2053" s="320" t="s">
        <v>1467</v>
      </c>
      <c r="B2053" s="320" t="s">
        <v>2</v>
      </c>
      <c r="C2053" s="320" t="s">
        <v>1446</v>
      </c>
      <c r="D2053" s="320" t="s">
        <v>1468</v>
      </c>
      <c r="E2053" s="325">
        <v>40407</v>
      </c>
      <c r="F2053" s="326">
        <v>40391</v>
      </c>
      <c r="G2053" s="320">
        <v>1</v>
      </c>
      <c r="H2053" s="320">
        <v>2972</v>
      </c>
      <c r="I2053" s="323">
        <v>16.11</v>
      </c>
      <c r="J2053" s="323">
        <v>12.33</v>
      </c>
      <c r="K2053" s="323">
        <v>3.78</v>
      </c>
    </row>
    <row r="2054" spans="1:11" x14ac:dyDescent="0.2">
      <c r="A2054" s="320" t="s">
        <v>1467</v>
      </c>
      <c r="B2054" s="320" t="s">
        <v>2</v>
      </c>
      <c r="C2054" s="320" t="s">
        <v>1446</v>
      </c>
      <c r="D2054" s="320" t="s">
        <v>1468</v>
      </c>
      <c r="E2054" s="325">
        <v>40408</v>
      </c>
      <c r="F2054" s="326">
        <v>40391</v>
      </c>
      <c r="G2054" s="320">
        <v>1</v>
      </c>
      <c r="H2054" s="320">
        <v>3089</v>
      </c>
      <c r="I2054" s="323">
        <v>18.75</v>
      </c>
      <c r="J2054" s="323">
        <v>12.48</v>
      </c>
      <c r="K2054" s="323">
        <v>6.27</v>
      </c>
    </row>
    <row r="2055" spans="1:11" x14ac:dyDescent="0.2">
      <c r="A2055" s="320" t="s">
        <v>1467</v>
      </c>
      <c r="B2055" s="320" t="s">
        <v>2</v>
      </c>
      <c r="C2055" s="320" t="s">
        <v>1446</v>
      </c>
      <c r="D2055" s="320" t="s">
        <v>1468</v>
      </c>
      <c r="E2055" s="325">
        <v>40408</v>
      </c>
      <c r="F2055" s="326">
        <v>40391</v>
      </c>
      <c r="G2055" s="320">
        <v>1</v>
      </c>
      <c r="H2055" s="320">
        <v>3207</v>
      </c>
      <c r="I2055" s="323">
        <v>17.940000000000001</v>
      </c>
      <c r="J2055" s="323">
        <v>12.43</v>
      </c>
      <c r="K2055" s="323">
        <v>5.51</v>
      </c>
    </row>
    <row r="2056" spans="1:11" hidden="1" x14ac:dyDescent="0.2">
      <c r="A2056" s="320" t="s">
        <v>1458</v>
      </c>
      <c r="B2056" s="320" t="s">
        <v>2</v>
      </c>
      <c r="C2056" s="320" t="s">
        <v>1446</v>
      </c>
      <c r="D2056" s="320" t="s">
        <v>1464</v>
      </c>
      <c r="E2056" s="325">
        <v>40409</v>
      </c>
      <c r="F2056" s="326">
        <v>40391</v>
      </c>
      <c r="G2056" s="320">
        <v>1</v>
      </c>
      <c r="H2056" s="320">
        <v>3348</v>
      </c>
      <c r="I2056" s="323">
        <v>7.64</v>
      </c>
      <c r="J2056" s="323">
        <v>6.6</v>
      </c>
      <c r="K2056" s="323">
        <v>1.04</v>
      </c>
    </row>
    <row r="2057" spans="1:11" hidden="1" x14ac:dyDescent="0.2">
      <c r="A2057" s="320" t="s">
        <v>1458</v>
      </c>
      <c r="B2057" s="320" t="s">
        <v>2</v>
      </c>
      <c r="C2057" s="320" t="s">
        <v>1446</v>
      </c>
      <c r="D2057" s="320" t="s">
        <v>1464</v>
      </c>
      <c r="E2057" s="325">
        <v>40409</v>
      </c>
      <c r="F2057" s="326">
        <v>40391</v>
      </c>
      <c r="G2057" s="320">
        <v>1</v>
      </c>
      <c r="H2057" s="320">
        <v>3457</v>
      </c>
      <c r="I2057" s="323">
        <v>7.3</v>
      </c>
      <c r="J2057" s="323">
        <v>6.59</v>
      </c>
      <c r="K2057" s="323">
        <v>0.71</v>
      </c>
    </row>
    <row r="2058" spans="1:11" hidden="1" x14ac:dyDescent="0.2">
      <c r="A2058" s="320" t="s">
        <v>1470</v>
      </c>
      <c r="B2058" s="320" t="s">
        <v>2</v>
      </c>
      <c r="C2058" s="320" t="s">
        <v>1446</v>
      </c>
      <c r="D2058" s="320" t="s">
        <v>1464</v>
      </c>
      <c r="E2058" s="325">
        <v>40409</v>
      </c>
      <c r="F2058" s="326">
        <v>40391</v>
      </c>
      <c r="G2058" s="320">
        <v>1</v>
      </c>
      <c r="H2058" s="320">
        <v>3261</v>
      </c>
      <c r="I2058" s="323">
        <v>6.94</v>
      </c>
      <c r="J2058" s="323">
        <v>6.43</v>
      </c>
      <c r="K2058" s="323">
        <v>0.51</v>
      </c>
    </row>
    <row r="2059" spans="1:11" hidden="1" x14ac:dyDescent="0.2">
      <c r="A2059" s="320" t="s">
        <v>1470</v>
      </c>
      <c r="B2059" s="320" t="s">
        <v>2</v>
      </c>
      <c r="C2059" s="320" t="s">
        <v>1446</v>
      </c>
      <c r="D2059" s="320" t="s">
        <v>1464</v>
      </c>
      <c r="E2059" s="325">
        <v>40409</v>
      </c>
      <c r="F2059" s="326">
        <v>40391</v>
      </c>
      <c r="G2059" s="320">
        <v>1</v>
      </c>
      <c r="H2059" s="320">
        <v>3388</v>
      </c>
      <c r="I2059" s="323">
        <v>6.89</v>
      </c>
      <c r="J2059" s="323">
        <v>6.41</v>
      </c>
      <c r="K2059" s="323">
        <v>0.48</v>
      </c>
    </row>
    <row r="2060" spans="1:11" hidden="1" x14ac:dyDescent="0.2">
      <c r="A2060" s="320" t="s">
        <v>1470</v>
      </c>
      <c r="B2060" s="320" t="s">
        <v>2</v>
      </c>
      <c r="C2060" s="320" t="s">
        <v>1446</v>
      </c>
      <c r="D2060" s="320" t="s">
        <v>1464</v>
      </c>
      <c r="E2060" s="325">
        <v>40409</v>
      </c>
      <c r="F2060" s="326">
        <v>40391</v>
      </c>
      <c r="G2060" s="320">
        <v>1</v>
      </c>
      <c r="H2060" s="320">
        <v>3458</v>
      </c>
      <c r="I2060" s="323">
        <v>6.66</v>
      </c>
      <c r="J2060" s="323">
        <v>6.4</v>
      </c>
      <c r="K2060" s="323">
        <v>0.26</v>
      </c>
    </row>
    <row r="2061" spans="1:11" x14ac:dyDescent="0.2">
      <c r="A2061" s="320" t="s">
        <v>1459</v>
      </c>
      <c r="B2061" s="320" t="s">
        <v>2</v>
      </c>
      <c r="C2061" s="320" t="s">
        <v>1446</v>
      </c>
      <c r="D2061" s="320" t="s">
        <v>1468</v>
      </c>
      <c r="E2061" s="325">
        <v>40409</v>
      </c>
      <c r="F2061" s="326">
        <v>40391</v>
      </c>
      <c r="G2061" s="320">
        <v>1</v>
      </c>
      <c r="H2061" s="320">
        <v>3302</v>
      </c>
      <c r="I2061" s="323">
        <v>17.18</v>
      </c>
      <c r="J2061" s="323">
        <v>12.15</v>
      </c>
      <c r="K2061" s="323">
        <v>5.03</v>
      </c>
    </row>
    <row r="2062" spans="1:11" hidden="1" x14ac:dyDescent="0.2">
      <c r="A2062" s="320" t="s">
        <v>1469</v>
      </c>
      <c r="B2062" s="320" t="s">
        <v>2</v>
      </c>
      <c r="C2062" s="320" t="s">
        <v>1446</v>
      </c>
      <c r="D2062" s="320" t="s">
        <v>1464</v>
      </c>
      <c r="E2062" s="325">
        <v>40410</v>
      </c>
      <c r="F2062" s="326">
        <v>40391</v>
      </c>
      <c r="G2062" s="320">
        <v>1</v>
      </c>
      <c r="H2062" s="320">
        <v>3539</v>
      </c>
      <c r="I2062" s="323">
        <v>5.86</v>
      </c>
      <c r="J2062" s="323">
        <v>5.61</v>
      </c>
      <c r="K2062" s="323">
        <v>0.25</v>
      </c>
    </row>
    <row r="2063" spans="1:11" hidden="1" x14ac:dyDescent="0.2">
      <c r="A2063" s="320" t="s">
        <v>1469</v>
      </c>
      <c r="B2063" s="320" t="s">
        <v>2</v>
      </c>
      <c r="C2063" s="320" t="s">
        <v>1446</v>
      </c>
      <c r="D2063" s="320" t="s">
        <v>1464</v>
      </c>
      <c r="E2063" s="325">
        <v>40410</v>
      </c>
      <c r="F2063" s="326">
        <v>40391</v>
      </c>
      <c r="G2063" s="320">
        <v>1</v>
      </c>
      <c r="H2063" s="320">
        <v>3639</v>
      </c>
      <c r="I2063" s="323">
        <v>5.76</v>
      </c>
      <c r="J2063" s="323">
        <v>5.6</v>
      </c>
      <c r="K2063" s="323">
        <v>0.16</v>
      </c>
    </row>
    <row r="2064" spans="1:11" x14ac:dyDescent="0.2">
      <c r="A2064" s="320" t="s">
        <v>1459</v>
      </c>
      <c r="B2064" s="320" t="s">
        <v>2</v>
      </c>
      <c r="C2064" s="320" t="s">
        <v>1446</v>
      </c>
      <c r="D2064" s="320" t="s">
        <v>1468</v>
      </c>
      <c r="E2064" s="325">
        <v>40409</v>
      </c>
      <c r="F2064" s="326">
        <v>40391</v>
      </c>
      <c r="G2064" s="320">
        <v>1</v>
      </c>
      <c r="H2064" s="320">
        <v>3436</v>
      </c>
      <c r="I2064" s="323">
        <v>15.45</v>
      </c>
      <c r="J2064" s="323">
        <v>12.09</v>
      </c>
      <c r="K2064" s="323">
        <v>3.36</v>
      </c>
    </row>
    <row r="2065" spans="1:11" x14ac:dyDescent="0.2">
      <c r="A2065" s="320" t="s">
        <v>1467</v>
      </c>
      <c r="B2065" s="320" t="s">
        <v>2</v>
      </c>
      <c r="C2065" s="320" t="s">
        <v>1446</v>
      </c>
      <c r="D2065" s="320" t="s">
        <v>1468</v>
      </c>
      <c r="E2065" s="325">
        <v>40409</v>
      </c>
      <c r="F2065" s="326">
        <v>40391</v>
      </c>
      <c r="G2065" s="320">
        <v>1</v>
      </c>
      <c r="H2065" s="320">
        <v>3321</v>
      </c>
      <c r="I2065" s="323">
        <v>18.84</v>
      </c>
      <c r="J2065" s="323">
        <v>12.46</v>
      </c>
      <c r="K2065" s="323">
        <v>6.38</v>
      </c>
    </row>
    <row r="2066" spans="1:11" x14ac:dyDescent="0.2">
      <c r="A2066" s="320" t="s">
        <v>1467</v>
      </c>
      <c r="B2066" s="320" t="s">
        <v>2</v>
      </c>
      <c r="C2066" s="320" t="s">
        <v>1446</v>
      </c>
      <c r="D2066" s="320" t="s">
        <v>1468</v>
      </c>
      <c r="E2066" s="325">
        <v>40409</v>
      </c>
      <c r="F2066" s="326">
        <v>40391</v>
      </c>
      <c r="G2066" s="320">
        <v>1</v>
      </c>
      <c r="H2066" s="320">
        <v>3440</v>
      </c>
      <c r="I2066" s="323">
        <v>16.12</v>
      </c>
      <c r="J2066" s="323">
        <v>12.4</v>
      </c>
      <c r="K2066" s="323">
        <v>3.72</v>
      </c>
    </row>
    <row r="2067" spans="1:11" x14ac:dyDescent="0.2">
      <c r="A2067" s="320" t="s">
        <v>1467</v>
      </c>
      <c r="B2067" s="320" t="s">
        <v>2</v>
      </c>
      <c r="C2067" s="320" t="s">
        <v>1446</v>
      </c>
      <c r="D2067" s="320" t="s">
        <v>1468</v>
      </c>
      <c r="E2067" s="325">
        <v>40410</v>
      </c>
      <c r="F2067" s="326">
        <v>40391</v>
      </c>
      <c r="G2067" s="320">
        <v>1</v>
      </c>
      <c r="H2067" s="320">
        <v>3634</v>
      </c>
      <c r="I2067" s="323">
        <v>15.83</v>
      </c>
      <c r="J2067" s="323">
        <v>12.33</v>
      </c>
      <c r="K2067" s="323">
        <v>3.5</v>
      </c>
    </row>
    <row r="2068" spans="1:11" x14ac:dyDescent="0.2">
      <c r="A2068" s="320" t="s">
        <v>1469</v>
      </c>
      <c r="B2068" s="320" t="s">
        <v>2</v>
      </c>
      <c r="C2068" s="320" t="s">
        <v>1446</v>
      </c>
      <c r="D2068" s="320" t="s">
        <v>1468</v>
      </c>
      <c r="E2068" s="325">
        <v>40413</v>
      </c>
      <c r="F2068" s="326">
        <v>40391</v>
      </c>
      <c r="G2068" s="320">
        <v>1</v>
      </c>
      <c r="H2068" s="320">
        <v>3889</v>
      </c>
      <c r="I2068" s="323">
        <v>6.13</v>
      </c>
      <c r="J2068" s="323">
        <v>5.66</v>
      </c>
      <c r="K2068" s="323">
        <v>0.47</v>
      </c>
    </row>
    <row r="2069" spans="1:11" hidden="1" x14ac:dyDescent="0.2">
      <c r="A2069" s="320" t="s">
        <v>1458</v>
      </c>
      <c r="B2069" s="320" t="s">
        <v>2</v>
      </c>
      <c r="C2069" s="320" t="s">
        <v>1446</v>
      </c>
      <c r="D2069" s="320" t="s">
        <v>1464</v>
      </c>
      <c r="E2069" s="325">
        <v>40413</v>
      </c>
      <c r="F2069" s="326">
        <v>40391</v>
      </c>
      <c r="G2069" s="320">
        <v>1</v>
      </c>
      <c r="H2069" s="320">
        <v>3918</v>
      </c>
      <c r="I2069" s="323">
        <v>7.29</v>
      </c>
      <c r="J2069" s="323">
        <v>6.58</v>
      </c>
      <c r="K2069" s="323">
        <v>0.71</v>
      </c>
    </row>
    <row r="2070" spans="1:11" hidden="1" x14ac:dyDescent="0.2">
      <c r="A2070" s="320" t="s">
        <v>1458</v>
      </c>
      <c r="B2070" s="320" t="s">
        <v>2</v>
      </c>
      <c r="C2070" s="320" t="s">
        <v>1446</v>
      </c>
      <c r="D2070" s="320" t="s">
        <v>1464</v>
      </c>
      <c r="E2070" s="325">
        <v>40413</v>
      </c>
      <c r="F2070" s="326">
        <v>40391</v>
      </c>
      <c r="G2070" s="320">
        <v>1</v>
      </c>
      <c r="H2070" s="320">
        <v>4031</v>
      </c>
      <c r="I2070" s="323">
        <v>7.15</v>
      </c>
      <c r="J2070" s="323">
        <v>6.57</v>
      </c>
      <c r="K2070" s="323">
        <v>0.57999999999999996</v>
      </c>
    </row>
    <row r="2071" spans="1:11" hidden="1" x14ac:dyDescent="0.2">
      <c r="A2071" s="320" t="s">
        <v>1458</v>
      </c>
      <c r="B2071" s="320" t="s">
        <v>2</v>
      </c>
      <c r="C2071" s="320" t="s">
        <v>1446</v>
      </c>
      <c r="D2071" s="320" t="s">
        <v>1464</v>
      </c>
      <c r="E2071" s="325">
        <v>40413</v>
      </c>
      <c r="F2071" s="326">
        <v>40391</v>
      </c>
      <c r="G2071" s="320">
        <v>1</v>
      </c>
      <c r="H2071" s="320">
        <v>4089</v>
      </c>
      <c r="I2071" s="323">
        <v>6.88</v>
      </c>
      <c r="J2071" s="323">
        <v>6.55</v>
      </c>
      <c r="K2071" s="323">
        <v>0.33</v>
      </c>
    </row>
    <row r="2072" spans="1:11" x14ac:dyDescent="0.2">
      <c r="A2072" s="320" t="s">
        <v>1469</v>
      </c>
      <c r="B2072" s="320" t="s">
        <v>2</v>
      </c>
      <c r="C2072" s="320" t="s">
        <v>1446</v>
      </c>
      <c r="D2072" s="320" t="s">
        <v>1468</v>
      </c>
      <c r="E2072" s="325">
        <v>40413</v>
      </c>
      <c r="F2072" s="326">
        <v>40391</v>
      </c>
      <c r="G2072" s="320">
        <v>1</v>
      </c>
      <c r="H2072" s="320">
        <v>3953</v>
      </c>
      <c r="I2072" s="323">
        <v>6.13</v>
      </c>
      <c r="J2072" s="323">
        <v>5.65</v>
      </c>
      <c r="K2072" s="323">
        <v>0.48</v>
      </c>
    </row>
    <row r="2073" spans="1:11" x14ac:dyDescent="0.2">
      <c r="A2073" s="320" t="s">
        <v>1469</v>
      </c>
      <c r="B2073" s="320" t="s">
        <v>2</v>
      </c>
      <c r="C2073" s="320" t="s">
        <v>1446</v>
      </c>
      <c r="D2073" s="320" t="s">
        <v>1468</v>
      </c>
      <c r="E2073" s="325">
        <v>40413</v>
      </c>
      <c r="F2073" s="326">
        <v>40391</v>
      </c>
      <c r="G2073" s="320">
        <v>1</v>
      </c>
      <c r="H2073" s="320">
        <v>4105</v>
      </c>
      <c r="I2073" s="323">
        <v>6.29</v>
      </c>
      <c r="J2073" s="323">
        <v>5.64</v>
      </c>
      <c r="K2073" s="323">
        <v>0.65</v>
      </c>
    </row>
    <row r="2074" spans="1:11" x14ac:dyDescent="0.2">
      <c r="A2074" s="320" t="s">
        <v>1467</v>
      </c>
      <c r="B2074" s="320" t="s">
        <v>2</v>
      </c>
      <c r="C2074" s="320" t="s">
        <v>1446</v>
      </c>
      <c r="D2074" s="320" t="s">
        <v>1468</v>
      </c>
      <c r="E2074" s="325">
        <v>40413</v>
      </c>
      <c r="F2074" s="326">
        <v>40391</v>
      </c>
      <c r="G2074" s="320">
        <v>1</v>
      </c>
      <c r="H2074" s="320">
        <v>3951</v>
      </c>
      <c r="I2074" s="323">
        <v>18.95</v>
      </c>
      <c r="J2074" s="323">
        <v>12.45</v>
      </c>
      <c r="K2074" s="323">
        <v>6.5</v>
      </c>
    </row>
    <row r="2075" spans="1:11" x14ac:dyDescent="0.2">
      <c r="A2075" s="320" t="s">
        <v>1467</v>
      </c>
      <c r="B2075" s="320" t="s">
        <v>2</v>
      </c>
      <c r="C2075" s="320" t="s">
        <v>1446</v>
      </c>
      <c r="D2075" s="320" t="s">
        <v>1468</v>
      </c>
      <c r="E2075" s="325">
        <v>40413</v>
      </c>
      <c r="F2075" s="326">
        <v>40391</v>
      </c>
      <c r="G2075" s="320">
        <v>1</v>
      </c>
      <c r="H2075" s="320">
        <v>4093</v>
      </c>
      <c r="I2075" s="323">
        <v>17.559999999999999</v>
      </c>
      <c r="J2075" s="323">
        <v>12.41</v>
      </c>
      <c r="K2075" s="323">
        <v>5.15</v>
      </c>
    </row>
    <row r="2076" spans="1:11" x14ac:dyDescent="0.2">
      <c r="A2076" s="320" t="s">
        <v>1459</v>
      </c>
      <c r="B2076" s="320" t="s">
        <v>2</v>
      </c>
      <c r="C2076" s="320" t="s">
        <v>1446</v>
      </c>
      <c r="D2076" s="320" t="s">
        <v>1468</v>
      </c>
      <c r="E2076" s="325">
        <v>40414</v>
      </c>
      <c r="F2076" s="326">
        <v>40391</v>
      </c>
      <c r="G2076" s="320">
        <v>1</v>
      </c>
      <c r="H2076" s="320">
        <v>4304</v>
      </c>
      <c r="I2076" s="323">
        <v>14.48</v>
      </c>
      <c r="J2076" s="323">
        <v>12.02</v>
      </c>
      <c r="K2076" s="323">
        <v>2.46</v>
      </c>
    </row>
    <row r="2077" spans="1:11" x14ac:dyDescent="0.2">
      <c r="A2077" s="320" t="s">
        <v>1469</v>
      </c>
      <c r="B2077" s="320" t="s">
        <v>2</v>
      </c>
      <c r="C2077" s="320" t="s">
        <v>1446</v>
      </c>
      <c r="D2077" s="320" t="s">
        <v>1468</v>
      </c>
      <c r="E2077" s="325">
        <v>40414</v>
      </c>
      <c r="F2077" s="326">
        <v>40391</v>
      </c>
      <c r="G2077" s="320">
        <v>1</v>
      </c>
      <c r="H2077" s="320">
        <v>4138</v>
      </c>
      <c r="I2077" s="323">
        <v>6.21</v>
      </c>
      <c r="J2077" s="323">
        <v>5.71</v>
      </c>
      <c r="K2077" s="323">
        <v>0.5</v>
      </c>
    </row>
    <row r="2078" spans="1:11" hidden="1" x14ac:dyDescent="0.2">
      <c r="A2078" s="320" t="s">
        <v>1458</v>
      </c>
      <c r="B2078" s="320" t="s">
        <v>2</v>
      </c>
      <c r="C2078" s="320" t="s">
        <v>1446</v>
      </c>
      <c r="D2078" s="320" t="s">
        <v>1464</v>
      </c>
      <c r="E2078" s="325">
        <v>40414</v>
      </c>
      <c r="F2078" s="326">
        <v>40391</v>
      </c>
      <c r="G2078" s="320">
        <v>1</v>
      </c>
      <c r="H2078" s="320">
        <v>4170</v>
      </c>
      <c r="I2078" s="323">
        <v>7.26</v>
      </c>
      <c r="J2078" s="323">
        <v>6.62</v>
      </c>
      <c r="K2078" s="323">
        <v>0.64</v>
      </c>
    </row>
    <row r="2079" spans="1:11" hidden="1" x14ac:dyDescent="0.2">
      <c r="A2079" s="320" t="s">
        <v>1458</v>
      </c>
      <c r="B2079" s="320" t="s">
        <v>2</v>
      </c>
      <c r="C2079" s="320" t="s">
        <v>1446</v>
      </c>
      <c r="D2079" s="320" t="s">
        <v>1464</v>
      </c>
      <c r="E2079" s="325">
        <v>40414</v>
      </c>
      <c r="F2079" s="326">
        <v>40391</v>
      </c>
      <c r="G2079" s="320">
        <v>1</v>
      </c>
      <c r="H2079" s="320">
        <v>4274</v>
      </c>
      <c r="I2079" s="323">
        <v>7.31</v>
      </c>
      <c r="J2079" s="323">
        <v>6.62</v>
      </c>
      <c r="K2079" s="323">
        <v>0.69</v>
      </c>
    </row>
    <row r="2080" spans="1:11" hidden="1" x14ac:dyDescent="0.2">
      <c r="A2080" s="320" t="s">
        <v>1458</v>
      </c>
      <c r="B2080" s="320" t="s">
        <v>2</v>
      </c>
      <c r="C2080" s="320" t="s">
        <v>1446</v>
      </c>
      <c r="D2080" s="320" t="s">
        <v>1464</v>
      </c>
      <c r="E2080" s="325">
        <v>40414</v>
      </c>
      <c r="F2080" s="326">
        <v>40391</v>
      </c>
      <c r="G2080" s="320">
        <v>1</v>
      </c>
      <c r="H2080" s="320">
        <v>4309</v>
      </c>
      <c r="I2080" s="323">
        <v>6.8</v>
      </c>
      <c r="J2080" s="323">
        <v>6.6</v>
      </c>
      <c r="K2080" s="323">
        <v>0.2</v>
      </c>
    </row>
    <row r="2081" spans="1:11" x14ac:dyDescent="0.2">
      <c r="A2081" s="320" t="s">
        <v>1469</v>
      </c>
      <c r="B2081" s="320" t="s">
        <v>2</v>
      </c>
      <c r="C2081" s="320" t="s">
        <v>1446</v>
      </c>
      <c r="D2081" s="320" t="s">
        <v>1468</v>
      </c>
      <c r="E2081" s="325">
        <v>40414</v>
      </c>
      <c r="F2081" s="326">
        <v>40391</v>
      </c>
      <c r="G2081" s="320">
        <v>1</v>
      </c>
      <c r="H2081" s="320">
        <v>4266</v>
      </c>
      <c r="I2081" s="323">
        <v>6.32</v>
      </c>
      <c r="J2081" s="323">
        <v>5.7</v>
      </c>
      <c r="K2081" s="323">
        <v>0.62</v>
      </c>
    </row>
    <row r="2082" spans="1:11" x14ac:dyDescent="0.2">
      <c r="A2082" s="320" t="s">
        <v>1469</v>
      </c>
      <c r="B2082" s="320" t="s">
        <v>2</v>
      </c>
      <c r="C2082" s="320" t="s">
        <v>1446</v>
      </c>
      <c r="D2082" s="320" t="s">
        <v>1468</v>
      </c>
      <c r="E2082" s="325">
        <v>40414</v>
      </c>
      <c r="F2082" s="326">
        <v>40391</v>
      </c>
      <c r="G2082" s="320">
        <v>1</v>
      </c>
      <c r="H2082" s="320">
        <v>4308</v>
      </c>
      <c r="I2082" s="323">
        <v>6.1</v>
      </c>
      <c r="J2082" s="323">
        <v>5.69</v>
      </c>
      <c r="K2082" s="323">
        <v>0.41</v>
      </c>
    </row>
    <row r="2083" spans="1:11" x14ac:dyDescent="0.2">
      <c r="A2083" s="320" t="s">
        <v>1467</v>
      </c>
      <c r="B2083" s="320" t="s">
        <v>2</v>
      </c>
      <c r="C2083" s="320" t="s">
        <v>1446</v>
      </c>
      <c r="D2083" s="320" t="s">
        <v>1468</v>
      </c>
      <c r="E2083" s="325">
        <v>40414</v>
      </c>
      <c r="F2083" s="326">
        <v>40391</v>
      </c>
      <c r="G2083" s="320">
        <v>1</v>
      </c>
      <c r="H2083" s="320">
        <v>4185</v>
      </c>
      <c r="I2083" s="323">
        <v>18.77</v>
      </c>
      <c r="J2083" s="323">
        <v>12.44</v>
      </c>
      <c r="K2083" s="323">
        <v>6.33</v>
      </c>
    </row>
    <row r="2084" spans="1:11" x14ac:dyDescent="0.2">
      <c r="A2084" s="320" t="s">
        <v>1467</v>
      </c>
      <c r="B2084" s="320" t="s">
        <v>2</v>
      </c>
      <c r="C2084" s="320" t="s">
        <v>1446</v>
      </c>
      <c r="D2084" s="320" t="s">
        <v>1468</v>
      </c>
      <c r="E2084" s="325">
        <v>40414</v>
      </c>
      <c r="F2084" s="326">
        <v>40391</v>
      </c>
      <c r="G2084" s="320">
        <v>1</v>
      </c>
      <c r="H2084" s="320">
        <v>4290</v>
      </c>
      <c r="I2084" s="323">
        <v>15.95</v>
      </c>
      <c r="J2084" s="323">
        <v>12.37</v>
      </c>
      <c r="K2084" s="323">
        <v>3.58</v>
      </c>
    </row>
    <row r="2085" spans="1:11" x14ac:dyDescent="0.2">
      <c r="A2085" s="320" t="s">
        <v>1469</v>
      </c>
      <c r="B2085" s="320" t="s">
        <v>2</v>
      </c>
      <c r="C2085" s="320" t="s">
        <v>1446</v>
      </c>
      <c r="D2085" s="320" t="s">
        <v>1468</v>
      </c>
      <c r="E2085" s="325">
        <v>40415</v>
      </c>
      <c r="F2085" s="326">
        <v>40391</v>
      </c>
      <c r="G2085" s="320">
        <v>1</v>
      </c>
      <c r="H2085" s="320">
        <v>4338</v>
      </c>
      <c r="I2085" s="323">
        <v>6.38</v>
      </c>
      <c r="J2085" s="323">
        <v>5.68</v>
      </c>
      <c r="K2085" s="323">
        <v>0.7</v>
      </c>
    </row>
    <row r="2086" spans="1:11" x14ac:dyDescent="0.2">
      <c r="A2086" s="320" t="s">
        <v>1469</v>
      </c>
      <c r="B2086" s="320" t="s">
        <v>2</v>
      </c>
      <c r="C2086" s="320" t="s">
        <v>1446</v>
      </c>
      <c r="D2086" s="320" t="s">
        <v>1468</v>
      </c>
      <c r="E2086" s="325">
        <v>40415</v>
      </c>
      <c r="F2086" s="326">
        <v>40391</v>
      </c>
      <c r="G2086" s="320">
        <v>1</v>
      </c>
      <c r="H2086" s="320">
        <v>4386</v>
      </c>
      <c r="I2086" s="323">
        <v>6.25</v>
      </c>
      <c r="J2086" s="323">
        <v>5.68</v>
      </c>
      <c r="K2086" s="323">
        <v>0.56999999999999995</v>
      </c>
    </row>
    <row r="2087" spans="1:11" hidden="1" x14ac:dyDescent="0.2">
      <c r="A2087" s="320" t="s">
        <v>1458</v>
      </c>
      <c r="B2087" s="320" t="s">
        <v>2</v>
      </c>
      <c r="C2087" s="320" t="s">
        <v>1446</v>
      </c>
      <c r="D2087" s="320" t="s">
        <v>1464</v>
      </c>
      <c r="E2087" s="325">
        <v>40415</v>
      </c>
      <c r="F2087" s="326">
        <v>40391</v>
      </c>
      <c r="G2087" s="320">
        <v>1</v>
      </c>
      <c r="H2087" s="320">
        <v>4405</v>
      </c>
      <c r="I2087" s="323">
        <v>7.09</v>
      </c>
      <c r="J2087" s="323">
        <v>6.57</v>
      </c>
      <c r="K2087" s="323">
        <v>0.52</v>
      </c>
    </row>
    <row r="2088" spans="1:11" hidden="1" x14ac:dyDescent="0.2">
      <c r="A2088" s="320" t="s">
        <v>1458</v>
      </c>
      <c r="B2088" s="320" t="s">
        <v>2</v>
      </c>
      <c r="C2088" s="320" t="s">
        <v>1446</v>
      </c>
      <c r="D2088" s="320" t="s">
        <v>1464</v>
      </c>
      <c r="E2088" s="325">
        <v>40415</v>
      </c>
      <c r="F2088" s="326">
        <v>40391</v>
      </c>
      <c r="G2088" s="320">
        <v>1</v>
      </c>
      <c r="H2088" s="320">
        <v>4508</v>
      </c>
      <c r="I2088" s="323">
        <v>6.83</v>
      </c>
      <c r="J2088" s="323">
        <v>6.56</v>
      </c>
      <c r="K2088" s="323">
        <v>0.27</v>
      </c>
    </row>
    <row r="2089" spans="1:11" x14ac:dyDescent="0.2">
      <c r="A2089" s="320" t="s">
        <v>1469</v>
      </c>
      <c r="B2089" s="320" t="s">
        <v>2</v>
      </c>
      <c r="C2089" s="320" t="s">
        <v>1446</v>
      </c>
      <c r="D2089" s="320" t="s">
        <v>1468</v>
      </c>
      <c r="E2089" s="325">
        <v>40415</v>
      </c>
      <c r="F2089" s="326">
        <v>40391</v>
      </c>
      <c r="G2089" s="320">
        <v>1</v>
      </c>
      <c r="H2089" s="320">
        <v>4478</v>
      </c>
      <c r="I2089" s="323">
        <v>6.2</v>
      </c>
      <c r="J2089" s="323">
        <v>4.9400000000000004</v>
      </c>
      <c r="K2089" s="323">
        <v>1.26</v>
      </c>
    </row>
    <row r="2090" spans="1:11" x14ac:dyDescent="0.2">
      <c r="A2090" s="320" t="s">
        <v>1469</v>
      </c>
      <c r="B2090" s="320" t="s">
        <v>2</v>
      </c>
      <c r="C2090" s="320" t="s">
        <v>1446</v>
      </c>
      <c r="D2090" s="320" t="s">
        <v>1468</v>
      </c>
      <c r="E2090" s="325">
        <v>40415</v>
      </c>
      <c r="F2090" s="326">
        <v>40391</v>
      </c>
      <c r="G2090" s="320">
        <v>1</v>
      </c>
      <c r="H2090" s="320">
        <v>4517</v>
      </c>
      <c r="I2090" s="323">
        <v>6.18</v>
      </c>
      <c r="J2090" s="323">
        <v>5.66</v>
      </c>
      <c r="K2090" s="323">
        <v>0.52</v>
      </c>
    </row>
    <row r="2091" spans="1:11" x14ac:dyDescent="0.2">
      <c r="A2091" s="320" t="s">
        <v>1467</v>
      </c>
      <c r="B2091" s="320" t="s">
        <v>2</v>
      </c>
      <c r="C2091" s="320" t="s">
        <v>1446</v>
      </c>
      <c r="D2091" s="320" t="s">
        <v>1468</v>
      </c>
      <c r="E2091" s="325">
        <v>40415</v>
      </c>
      <c r="F2091" s="326">
        <v>40391</v>
      </c>
      <c r="G2091" s="320">
        <v>1</v>
      </c>
      <c r="H2091" s="320">
        <v>4402</v>
      </c>
      <c r="I2091" s="323">
        <v>18.649999999999999</v>
      </c>
      <c r="J2091" s="323">
        <v>12.48</v>
      </c>
      <c r="K2091" s="323">
        <v>6.17</v>
      </c>
    </row>
    <row r="2092" spans="1:11" x14ac:dyDescent="0.2">
      <c r="A2092" s="320" t="s">
        <v>1467</v>
      </c>
      <c r="B2092" s="320" t="s">
        <v>2</v>
      </c>
      <c r="C2092" s="320" t="s">
        <v>1446</v>
      </c>
      <c r="D2092" s="320" t="s">
        <v>1468</v>
      </c>
      <c r="E2092" s="325">
        <v>40415</v>
      </c>
      <c r="F2092" s="326">
        <v>40391</v>
      </c>
      <c r="G2092" s="320">
        <v>1</v>
      </c>
      <c r="H2092" s="320">
        <v>4512</v>
      </c>
      <c r="I2092" s="323">
        <v>17.64</v>
      </c>
      <c r="J2092" s="323">
        <v>12.41</v>
      </c>
      <c r="K2092" s="323">
        <v>5.23</v>
      </c>
    </row>
    <row r="2093" spans="1:11" x14ac:dyDescent="0.2">
      <c r="A2093" s="320" t="s">
        <v>1459</v>
      </c>
      <c r="B2093" s="320" t="s">
        <v>2</v>
      </c>
      <c r="C2093" s="320" t="s">
        <v>1446</v>
      </c>
      <c r="D2093" s="320" t="s">
        <v>1468</v>
      </c>
      <c r="E2093" s="325">
        <v>40416</v>
      </c>
      <c r="F2093" s="326">
        <v>40391</v>
      </c>
      <c r="G2093" s="320">
        <v>1</v>
      </c>
      <c r="H2093" s="320">
        <v>4612</v>
      </c>
      <c r="I2093" s="323">
        <v>17.73</v>
      </c>
      <c r="J2093" s="323">
        <v>12</v>
      </c>
      <c r="K2093" s="323">
        <v>5.73</v>
      </c>
    </row>
    <row r="2094" spans="1:11" x14ac:dyDescent="0.2">
      <c r="A2094" s="320" t="s">
        <v>1459</v>
      </c>
      <c r="B2094" s="320" t="s">
        <v>2</v>
      </c>
      <c r="C2094" s="320" t="s">
        <v>1446</v>
      </c>
      <c r="D2094" s="320" t="s">
        <v>1468</v>
      </c>
      <c r="E2094" s="325">
        <v>40416</v>
      </c>
      <c r="F2094" s="326">
        <v>40391</v>
      </c>
      <c r="G2094" s="320">
        <v>1</v>
      </c>
      <c r="H2094" s="320">
        <v>4794</v>
      </c>
      <c r="I2094" s="323">
        <v>14.95</v>
      </c>
      <c r="J2094" s="323">
        <v>12.02</v>
      </c>
      <c r="K2094" s="323">
        <v>2.93</v>
      </c>
    </row>
    <row r="2095" spans="1:11" hidden="1" x14ac:dyDescent="0.2">
      <c r="A2095" s="320" t="s">
        <v>1458</v>
      </c>
      <c r="B2095" s="320" t="s">
        <v>2</v>
      </c>
      <c r="C2095" s="320" t="s">
        <v>1446</v>
      </c>
      <c r="D2095" s="320" t="s">
        <v>1464</v>
      </c>
      <c r="E2095" s="325">
        <v>40416</v>
      </c>
      <c r="F2095" s="326">
        <v>40391</v>
      </c>
      <c r="G2095" s="320">
        <v>1</v>
      </c>
      <c r="H2095" s="320">
        <v>4667</v>
      </c>
      <c r="I2095" s="323">
        <v>7.59</v>
      </c>
      <c r="J2095" s="323">
        <v>6.6</v>
      </c>
      <c r="K2095" s="323">
        <v>0.99</v>
      </c>
    </row>
    <row r="2096" spans="1:11" hidden="1" x14ac:dyDescent="0.2">
      <c r="A2096" s="320" t="s">
        <v>1458</v>
      </c>
      <c r="B2096" s="320" t="s">
        <v>2</v>
      </c>
      <c r="C2096" s="320" t="s">
        <v>1446</v>
      </c>
      <c r="D2096" s="320" t="s">
        <v>1464</v>
      </c>
      <c r="E2096" s="325">
        <v>40416</v>
      </c>
      <c r="F2096" s="326">
        <v>40391</v>
      </c>
      <c r="G2096" s="320">
        <v>1</v>
      </c>
      <c r="H2096" s="320">
        <v>4769</v>
      </c>
      <c r="I2096" s="323">
        <v>7.19</v>
      </c>
      <c r="J2096" s="323">
        <v>6.58</v>
      </c>
      <c r="K2096" s="323">
        <v>0.61</v>
      </c>
    </row>
    <row r="2097" spans="1:11" hidden="1" x14ac:dyDescent="0.2">
      <c r="A2097" s="320" t="s">
        <v>1461</v>
      </c>
      <c r="B2097" s="320" t="s">
        <v>2</v>
      </c>
      <c r="C2097" s="320" t="s">
        <v>1446</v>
      </c>
      <c r="D2097" s="320" t="s">
        <v>1464</v>
      </c>
      <c r="E2097" s="325">
        <v>40416</v>
      </c>
      <c r="F2097" s="326">
        <v>40391</v>
      </c>
      <c r="G2097" s="320">
        <v>1</v>
      </c>
      <c r="H2097" s="320">
        <v>4587</v>
      </c>
      <c r="I2097" s="323">
        <v>7.43</v>
      </c>
      <c r="J2097" s="323">
        <v>6.74</v>
      </c>
      <c r="K2097" s="323">
        <v>0.69</v>
      </c>
    </row>
    <row r="2098" spans="1:11" hidden="1" x14ac:dyDescent="0.2">
      <c r="A2098" s="320" t="s">
        <v>1461</v>
      </c>
      <c r="B2098" s="320" t="s">
        <v>2</v>
      </c>
      <c r="C2098" s="320" t="s">
        <v>1446</v>
      </c>
      <c r="D2098" s="320" t="s">
        <v>1464</v>
      </c>
      <c r="E2098" s="325">
        <v>40416</v>
      </c>
      <c r="F2098" s="326">
        <v>40391</v>
      </c>
      <c r="G2098" s="320">
        <v>1</v>
      </c>
      <c r="H2098" s="320">
        <v>4772</v>
      </c>
      <c r="I2098" s="323">
        <v>7.47</v>
      </c>
      <c r="J2098" s="323">
        <v>6.73</v>
      </c>
      <c r="K2098" s="323">
        <v>0.74</v>
      </c>
    </row>
    <row r="2099" spans="1:11" x14ac:dyDescent="0.2">
      <c r="A2099" s="320" t="s">
        <v>1469</v>
      </c>
      <c r="B2099" s="320" t="s">
        <v>2</v>
      </c>
      <c r="C2099" s="320" t="s">
        <v>1446</v>
      </c>
      <c r="D2099" s="320" t="s">
        <v>1468</v>
      </c>
      <c r="E2099" s="325">
        <v>40416</v>
      </c>
      <c r="F2099" s="326">
        <v>40391</v>
      </c>
      <c r="G2099" s="320">
        <v>1</v>
      </c>
      <c r="H2099" s="320">
        <v>4616</v>
      </c>
      <c r="I2099" s="323">
        <v>6.44</v>
      </c>
      <c r="J2099" s="323">
        <v>5.64</v>
      </c>
      <c r="K2099" s="323">
        <v>0.8</v>
      </c>
    </row>
    <row r="2100" spans="1:11" x14ac:dyDescent="0.2">
      <c r="A2100" s="320" t="s">
        <v>1469</v>
      </c>
      <c r="B2100" s="320" t="s">
        <v>2</v>
      </c>
      <c r="C2100" s="320" t="s">
        <v>1446</v>
      </c>
      <c r="D2100" s="320" t="s">
        <v>1468</v>
      </c>
      <c r="E2100" s="325">
        <v>40416</v>
      </c>
      <c r="F2100" s="326">
        <v>40391</v>
      </c>
      <c r="G2100" s="320">
        <v>1</v>
      </c>
      <c r="H2100" s="320">
        <v>4760</v>
      </c>
      <c r="I2100" s="323">
        <v>6.15</v>
      </c>
      <c r="J2100" s="323">
        <v>5.63</v>
      </c>
      <c r="K2100" s="323">
        <v>0.52</v>
      </c>
    </row>
    <row r="2101" spans="1:11" hidden="1" x14ac:dyDescent="0.2">
      <c r="A2101" s="320" t="s">
        <v>1458</v>
      </c>
      <c r="B2101" s="320" t="s">
        <v>2</v>
      </c>
      <c r="C2101" s="320" t="s">
        <v>1446</v>
      </c>
      <c r="D2101" s="320" t="s">
        <v>1464</v>
      </c>
      <c r="E2101" s="325">
        <v>40417</v>
      </c>
      <c r="F2101" s="326">
        <v>40391</v>
      </c>
      <c r="G2101" s="320">
        <v>1</v>
      </c>
      <c r="H2101" s="320">
        <v>4947</v>
      </c>
      <c r="I2101" s="323">
        <v>6.9</v>
      </c>
      <c r="J2101" s="323">
        <v>6.56</v>
      </c>
      <c r="K2101" s="323">
        <v>0.34</v>
      </c>
    </row>
    <row r="2102" spans="1:11" x14ac:dyDescent="0.2">
      <c r="A2102" s="320" t="s">
        <v>1467</v>
      </c>
      <c r="B2102" s="320" t="s">
        <v>2</v>
      </c>
      <c r="C2102" s="320" t="s">
        <v>1446</v>
      </c>
      <c r="D2102" s="320" t="s">
        <v>1468</v>
      </c>
      <c r="E2102" s="325">
        <v>40416</v>
      </c>
      <c r="F2102" s="326">
        <v>40391</v>
      </c>
      <c r="G2102" s="320">
        <v>1</v>
      </c>
      <c r="H2102" s="320">
        <v>4618</v>
      </c>
      <c r="I2102" s="323">
        <v>18.690000000000001</v>
      </c>
      <c r="J2102" s="323">
        <v>12.44</v>
      </c>
      <c r="K2102" s="323">
        <v>6.25</v>
      </c>
    </row>
    <row r="2103" spans="1:11" x14ac:dyDescent="0.2">
      <c r="A2103" s="320" t="s">
        <v>1467</v>
      </c>
      <c r="B2103" s="320" t="s">
        <v>2</v>
      </c>
      <c r="C2103" s="320" t="s">
        <v>1446</v>
      </c>
      <c r="D2103" s="320" t="s">
        <v>1468</v>
      </c>
      <c r="E2103" s="325">
        <v>40416</v>
      </c>
      <c r="F2103" s="326">
        <v>40391</v>
      </c>
      <c r="G2103" s="320">
        <v>1</v>
      </c>
      <c r="H2103" s="320">
        <v>4785</v>
      </c>
      <c r="I2103" s="323">
        <v>15.63</v>
      </c>
      <c r="J2103" s="323">
        <v>12.4</v>
      </c>
      <c r="K2103" s="323">
        <v>3.23</v>
      </c>
    </row>
    <row r="2104" spans="1:11" hidden="1" x14ac:dyDescent="0.2">
      <c r="A2104" s="320"/>
      <c r="B2104" s="320" t="s">
        <v>2</v>
      </c>
      <c r="C2104" s="320" t="s">
        <v>1446</v>
      </c>
      <c r="D2104" s="320" t="s">
        <v>1466</v>
      </c>
      <c r="E2104" s="325">
        <v>40420</v>
      </c>
      <c r="F2104" s="326">
        <v>40391</v>
      </c>
      <c r="G2104" s="320">
        <v>1</v>
      </c>
      <c r="H2104" s="320">
        <v>5312</v>
      </c>
      <c r="I2104" s="323">
        <v>3.55</v>
      </c>
      <c r="J2104" s="323">
        <v>3.49</v>
      </c>
      <c r="K2104" s="323">
        <v>0.06</v>
      </c>
    </row>
    <row r="2105" spans="1:11" hidden="1" x14ac:dyDescent="0.2">
      <c r="A2105" s="320" t="s">
        <v>1458</v>
      </c>
      <c r="B2105" s="320" t="s">
        <v>2</v>
      </c>
      <c r="C2105" s="320" t="s">
        <v>1446</v>
      </c>
      <c r="D2105" s="320" t="s">
        <v>1464</v>
      </c>
      <c r="E2105" s="325">
        <v>40420</v>
      </c>
      <c r="F2105" s="326">
        <v>40391</v>
      </c>
      <c r="G2105" s="320">
        <v>1</v>
      </c>
      <c r="H2105" s="320">
        <v>5282</v>
      </c>
      <c r="I2105" s="323">
        <v>7.27</v>
      </c>
      <c r="J2105" s="323">
        <v>6.62</v>
      </c>
      <c r="K2105" s="323">
        <v>0.65</v>
      </c>
    </row>
    <row r="2106" spans="1:11" hidden="1" x14ac:dyDescent="0.2">
      <c r="A2106" s="320" t="s">
        <v>1458</v>
      </c>
      <c r="B2106" s="320" t="s">
        <v>2</v>
      </c>
      <c r="C2106" s="320" t="s">
        <v>1446</v>
      </c>
      <c r="D2106" s="320" t="s">
        <v>1464</v>
      </c>
      <c r="E2106" s="325">
        <v>40420</v>
      </c>
      <c r="F2106" s="326">
        <v>40391</v>
      </c>
      <c r="G2106" s="320">
        <v>1</v>
      </c>
      <c r="H2106" s="320">
        <v>5382</v>
      </c>
      <c r="I2106" s="323">
        <v>7.2</v>
      </c>
      <c r="J2106" s="323">
        <v>6.61</v>
      </c>
      <c r="K2106" s="323">
        <v>0.59</v>
      </c>
    </row>
    <row r="2107" spans="1:11" hidden="1" x14ac:dyDescent="0.2">
      <c r="A2107" s="320" t="s">
        <v>1458</v>
      </c>
      <c r="B2107" s="320" t="s">
        <v>2</v>
      </c>
      <c r="C2107" s="320" t="s">
        <v>1446</v>
      </c>
      <c r="D2107" s="320" t="s">
        <v>1464</v>
      </c>
      <c r="E2107" s="325">
        <v>40420</v>
      </c>
      <c r="F2107" s="326">
        <v>40391</v>
      </c>
      <c r="G2107" s="320">
        <v>1</v>
      </c>
      <c r="H2107" s="320">
        <v>5441</v>
      </c>
      <c r="I2107" s="323">
        <v>6.84</v>
      </c>
      <c r="J2107" s="323">
        <v>6.6</v>
      </c>
      <c r="K2107" s="323">
        <v>0.24</v>
      </c>
    </row>
    <row r="2108" spans="1:11" x14ac:dyDescent="0.2">
      <c r="A2108" s="320" t="s">
        <v>1469</v>
      </c>
      <c r="B2108" s="320" t="s">
        <v>2</v>
      </c>
      <c r="C2108" s="320" t="s">
        <v>1446</v>
      </c>
      <c r="D2108" s="320" t="s">
        <v>1468</v>
      </c>
      <c r="E2108" s="325">
        <v>40417</v>
      </c>
      <c r="F2108" s="326">
        <v>40391</v>
      </c>
      <c r="G2108" s="320">
        <v>1</v>
      </c>
      <c r="H2108" s="320">
        <v>4949</v>
      </c>
      <c r="I2108" s="323">
        <v>6.17</v>
      </c>
      <c r="J2108" s="323">
        <v>5.7</v>
      </c>
      <c r="K2108" s="323">
        <v>0.47</v>
      </c>
    </row>
    <row r="2109" spans="1:11" x14ac:dyDescent="0.2">
      <c r="A2109" s="320" t="s">
        <v>1467</v>
      </c>
      <c r="B2109" s="320" t="s">
        <v>2</v>
      </c>
      <c r="C2109" s="320" t="s">
        <v>1446</v>
      </c>
      <c r="D2109" s="320" t="s">
        <v>1468</v>
      </c>
      <c r="E2109" s="325">
        <v>40417</v>
      </c>
      <c r="F2109" s="326">
        <v>40391</v>
      </c>
      <c r="G2109" s="320">
        <v>1</v>
      </c>
      <c r="H2109" s="320">
        <v>4967</v>
      </c>
      <c r="I2109" s="323">
        <v>15.89</v>
      </c>
      <c r="J2109" s="323">
        <v>12.34</v>
      </c>
      <c r="K2109" s="323">
        <v>3.55</v>
      </c>
    </row>
    <row r="2110" spans="1:11" x14ac:dyDescent="0.2">
      <c r="A2110" s="320" t="s">
        <v>1467</v>
      </c>
      <c r="B2110" s="320" t="s">
        <v>2</v>
      </c>
      <c r="C2110" s="320" t="s">
        <v>1446</v>
      </c>
      <c r="D2110" s="320" t="s">
        <v>1468</v>
      </c>
      <c r="E2110" s="325">
        <v>40420</v>
      </c>
      <c r="F2110" s="326">
        <v>40391</v>
      </c>
      <c r="G2110" s="320">
        <v>1</v>
      </c>
      <c r="H2110" s="320">
        <v>5309</v>
      </c>
      <c r="I2110" s="323">
        <v>18.75</v>
      </c>
      <c r="J2110" s="323">
        <v>12.43</v>
      </c>
      <c r="K2110" s="323">
        <v>6.32</v>
      </c>
    </row>
    <row r="2111" spans="1:11" x14ac:dyDescent="0.2">
      <c r="A2111" s="320" t="s">
        <v>1467</v>
      </c>
      <c r="B2111" s="320" t="s">
        <v>2</v>
      </c>
      <c r="C2111" s="320" t="s">
        <v>1446</v>
      </c>
      <c r="D2111" s="320" t="s">
        <v>1468</v>
      </c>
      <c r="E2111" s="325">
        <v>40420</v>
      </c>
      <c r="F2111" s="326">
        <v>40391</v>
      </c>
      <c r="G2111" s="320">
        <v>1</v>
      </c>
      <c r="H2111" s="320">
        <v>5447</v>
      </c>
      <c r="I2111" s="323">
        <v>17.53</v>
      </c>
      <c r="J2111" s="323">
        <v>12.41</v>
      </c>
      <c r="K2111" s="323">
        <v>5.12</v>
      </c>
    </row>
    <row r="2112" spans="1:11" x14ac:dyDescent="0.2">
      <c r="A2112" s="320" t="s">
        <v>1459</v>
      </c>
      <c r="B2112" s="320" t="s">
        <v>2</v>
      </c>
      <c r="C2112" s="320" t="s">
        <v>1446</v>
      </c>
      <c r="D2112" s="320" t="s">
        <v>1468</v>
      </c>
      <c r="E2112" s="325">
        <v>40421</v>
      </c>
      <c r="F2112" s="326">
        <v>40391</v>
      </c>
      <c r="G2112" s="320">
        <v>1</v>
      </c>
      <c r="H2112" s="320">
        <v>5629</v>
      </c>
      <c r="I2112" s="323">
        <v>14.42</v>
      </c>
      <c r="J2112" s="323">
        <v>11.9</v>
      </c>
      <c r="K2112" s="323">
        <v>2.52</v>
      </c>
    </row>
    <row r="2113" spans="1:11" x14ac:dyDescent="0.2">
      <c r="A2113" s="320" t="s">
        <v>1469</v>
      </c>
      <c r="B2113" s="320" t="s">
        <v>2</v>
      </c>
      <c r="C2113" s="320" t="s">
        <v>1446</v>
      </c>
      <c r="D2113" s="320" t="s">
        <v>1468</v>
      </c>
      <c r="E2113" s="325">
        <v>40421</v>
      </c>
      <c r="F2113" s="326">
        <v>40391</v>
      </c>
      <c r="G2113" s="320">
        <v>1</v>
      </c>
      <c r="H2113" s="320">
        <v>5522</v>
      </c>
      <c r="I2113" s="323">
        <v>6.4</v>
      </c>
      <c r="J2113" s="323">
        <v>5.77</v>
      </c>
      <c r="K2113" s="323">
        <v>0.63</v>
      </c>
    </row>
    <row r="2114" spans="1:11" x14ac:dyDescent="0.2">
      <c r="A2114" s="320" t="s">
        <v>1469</v>
      </c>
      <c r="B2114" s="320" t="s">
        <v>2</v>
      </c>
      <c r="C2114" s="320" t="s">
        <v>1446</v>
      </c>
      <c r="D2114" s="320" t="s">
        <v>1468</v>
      </c>
      <c r="E2114" s="325">
        <v>40421</v>
      </c>
      <c r="F2114" s="326">
        <v>40391</v>
      </c>
      <c r="G2114" s="320">
        <v>1</v>
      </c>
      <c r="H2114" s="320">
        <v>5617</v>
      </c>
      <c r="I2114" s="323">
        <v>6.48</v>
      </c>
      <c r="J2114" s="323">
        <v>5.76</v>
      </c>
      <c r="K2114" s="323">
        <v>0.72</v>
      </c>
    </row>
    <row r="2115" spans="1:11" hidden="1" x14ac:dyDescent="0.2">
      <c r="A2115" s="320" t="s">
        <v>1458</v>
      </c>
      <c r="B2115" s="320" t="s">
        <v>2</v>
      </c>
      <c r="C2115" s="320" t="s">
        <v>1446</v>
      </c>
      <c r="D2115" s="320" t="s">
        <v>1464</v>
      </c>
      <c r="E2115" s="325">
        <v>40421</v>
      </c>
      <c r="F2115" s="326">
        <v>40391</v>
      </c>
      <c r="G2115" s="320">
        <v>1</v>
      </c>
      <c r="H2115" s="320">
        <v>5512</v>
      </c>
      <c r="I2115" s="323">
        <v>7.2</v>
      </c>
      <c r="J2115" s="323">
        <v>6.59</v>
      </c>
      <c r="K2115" s="323">
        <v>0.61</v>
      </c>
    </row>
    <row r="2116" spans="1:11" hidden="1" x14ac:dyDescent="0.2">
      <c r="A2116" s="320" t="s">
        <v>1458</v>
      </c>
      <c r="B2116" s="320" t="s">
        <v>2</v>
      </c>
      <c r="C2116" s="320" t="s">
        <v>1446</v>
      </c>
      <c r="D2116" s="320" t="s">
        <v>1464</v>
      </c>
      <c r="E2116" s="325">
        <v>40421</v>
      </c>
      <c r="F2116" s="326">
        <v>40391</v>
      </c>
      <c r="G2116" s="320">
        <v>1</v>
      </c>
      <c r="H2116" s="320">
        <v>5608</v>
      </c>
      <c r="I2116" s="323">
        <v>7.29</v>
      </c>
      <c r="J2116" s="323">
        <v>6.58</v>
      </c>
      <c r="K2116" s="323">
        <v>0.71</v>
      </c>
    </row>
    <row r="2117" spans="1:11" hidden="1" x14ac:dyDescent="0.2">
      <c r="A2117" s="320" t="s">
        <v>1458</v>
      </c>
      <c r="B2117" s="320" t="s">
        <v>2</v>
      </c>
      <c r="C2117" s="320" t="s">
        <v>1446</v>
      </c>
      <c r="D2117" s="320" t="s">
        <v>1464</v>
      </c>
      <c r="E2117" s="325">
        <v>40421</v>
      </c>
      <c r="F2117" s="326">
        <v>40391</v>
      </c>
      <c r="G2117" s="320">
        <v>1</v>
      </c>
      <c r="H2117" s="320">
        <v>5638</v>
      </c>
      <c r="I2117" s="323">
        <v>6.78</v>
      </c>
      <c r="J2117" s="323">
        <v>6.56</v>
      </c>
      <c r="K2117" s="323">
        <v>0.22</v>
      </c>
    </row>
    <row r="2118" spans="1:11" x14ac:dyDescent="0.2">
      <c r="A2118" s="320" t="s">
        <v>1467</v>
      </c>
      <c r="B2118" s="320" t="s">
        <v>2</v>
      </c>
      <c r="C2118" s="320" t="s">
        <v>1446</v>
      </c>
      <c r="D2118" s="320" t="s">
        <v>1468</v>
      </c>
      <c r="E2118" s="325">
        <v>40421</v>
      </c>
      <c r="F2118" s="326">
        <v>40391</v>
      </c>
      <c r="G2118" s="320">
        <v>1</v>
      </c>
      <c r="H2118" s="320">
        <v>5528</v>
      </c>
      <c r="I2118" s="323">
        <v>18.600000000000001</v>
      </c>
      <c r="J2118" s="323">
        <v>12.38</v>
      </c>
      <c r="K2118" s="323">
        <v>6.22</v>
      </c>
    </row>
    <row r="2119" spans="1:11" x14ac:dyDescent="0.2">
      <c r="A2119" s="320" t="s">
        <v>1467</v>
      </c>
      <c r="B2119" s="320" t="s">
        <v>2</v>
      </c>
      <c r="C2119" s="320" t="s">
        <v>1446</v>
      </c>
      <c r="D2119" s="320" t="s">
        <v>1468</v>
      </c>
      <c r="E2119" s="325">
        <v>40421</v>
      </c>
      <c r="F2119" s="326">
        <v>40391</v>
      </c>
      <c r="G2119" s="320">
        <v>1</v>
      </c>
      <c r="H2119" s="320">
        <v>5622</v>
      </c>
      <c r="I2119" s="323">
        <v>15.46</v>
      </c>
      <c r="J2119" s="323">
        <v>12.34</v>
      </c>
      <c r="K2119" s="323">
        <v>3.12</v>
      </c>
    </row>
    <row r="2120" spans="1:11" hidden="1" x14ac:dyDescent="0.2">
      <c r="A2120" s="320" t="s">
        <v>1458</v>
      </c>
      <c r="B2120" s="320" t="s">
        <v>2</v>
      </c>
      <c r="C2120" s="320" t="s">
        <v>1446</v>
      </c>
      <c r="D2120" s="320" t="s">
        <v>1464</v>
      </c>
      <c r="E2120" s="325">
        <v>40422</v>
      </c>
      <c r="F2120" s="326">
        <v>40422</v>
      </c>
      <c r="G2120" s="320">
        <v>1</v>
      </c>
      <c r="H2120" s="320">
        <v>5703</v>
      </c>
      <c r="I2120" s="323">
        <v>7.07</v>
      </c>
      <c r="J2120" s="323">
        <v>6.55</v>
      </c>
      <c r="K2120" s="323">
        <v>0.52</v>
      </c>
    </row>
    <row r="2121" spans="1:11" hidden="1" x14ac:dyDescent="0.2">
      <c r="A2121" s="320" t="s">
        <v>1458</v>
      </c>
      <c r="B2121" s="320" t="s">
        <v>2</v>
      </c>
      <c r="C2121" s="320" t="s">
        <v>1446</v>
      </c>
      <c r="D2121" s="320" t="s">
        <v>1464</v>
      </c>
      <c r="E2121" s="325">
        <v>40422</v>
      </c>
      <c r="F2121" s="326">
        <v>40422</v>
      </c>
      <c r="G2121" s="320">
        <v>1</v>
      </c>
      <c r="H2121" s="320">
        <v>5808</v>
      </c>
      <c r="I2121" s="323">
        <v>6.8</v>
      </c>
      <c r="J2121" s="323">
        <v>6.53</v>
      </c>
      <c r="K2121" s="323">
        <v>0.27</v>
      </c>
    </row>
    <row r="2122" spans="1:11" x14ac:dyDescent="0.2">
      <c r="A2122" s="320" t="s">
        <v>1467</v>
      </c>
      <c r="B2122" s="320" t="s">
        <v>2</v>
      </c>
      <c r="C2122" s="320" t="s">
        <v>1446</v>
      </c>
      <c r="D2122" s="320" t="s">
        <v>1468</v>
      </c>
      <c r="E2122" s="325">
        <v>40422</v>
      </c>
      <c r="F2122" s="326">
        <v>40422</v>
      </c>
      <c r="G2122" s="320">
        <v>1</v>
      </c>
      <c r="H2122" s="320">
        <v>5708</v>
      </c>
      <c r="I2122" s="323">
        <v>18.25</v>
      </c>
      <c r="J2122" s="323">
        <v>12.43</v>
      </c>
      <c r="K2122" s="323">
        <v>5.82</v>
      </c>
    </row>
    <row r="2123" spans="1:11" x14ac:dyDescent="0.2">
      <c r="A2123" s="320" t="s">
        <v>1467</v>
      </c>
      <c r="B2123" s="320" t="s">
        <v>2</v>
      </c>
      <c r="C2123" s="320" t="s">
        <v>1446</v>
      </c>
      <c r="D2123" s="320" t="s">
        <v>1468</v>
      </c>
      <c r="E2123" s="325">
        <v>40422</v>
      </c>
      <c r="F2123" s="326">
        <v>40422</v>
      </c>
      <c r="G2123" s="320">
        <v>1</v>
      </c>
      <c r="H2123" s="320">
        <v>5806</v>
      </c>
      <c r="I2123" s="323">
        <v>17.329999999999998</v>
      </c>
      <c r="J2123" s="323">
        <v>12.39</v>
      </c>
      <c r="K2123" s="323">
        <v>4.9400000000000004</v>
      </c>
    </row>
    <row r="2124" spans="1:11" x14ac:dyDescent="0.2">
      <c r="A2124" s="320" t="s">
        <v>1459</v>
      </c>
      <c r="B2124" s="320" t="s">
        <v>2</v>
      </c>
      <c r="C2124" s="320" t="s">
        <v>1446</v>
      </c>
      <c r="D2124" s="320" t="s">
        <v>1468</v>
      </c>
      <c r="E2124" s="325">
        <v>40423</v>
      </c>
      <c r="F2124" s="326">
        <v>40422</v>
      </c>
      <c r="G2124" s="320">
        <v>1</v>
      </c>
      <c r="H2124" s="320">
        <v>5915</v>
      </c>
      <c r="I2124" s="323">
        <v>16.86</v>
      </c>
      <c r="J2124" s="323">
        <v>12.01</v>
      </c>
      <c r="K2124" s="323">
        <v>4.8499999999999996</v>
      </c>
    </row>
    <row r="2125" spans="1:11" x14ac:dyDescent="0.2">
      <c r="A2125" s="320" t="s">
        <v>1459</v>
      </c>
      <c r="B2125" s="320" t="s">
        <v>2</v>
      </c>
      <c r="C2125" s="320" t="s">
        <v>1446</v>
      </c>
      <c r="D2125" s="320" t="s">
        <v>1468</v>
      </c>
      <c r="E2125" s="325">
        <v>40423</v>
      </c>
      <c r="F2125" s="326">
        <v>40422</v>
      </c>
      <c r="G2125" s="320">
        <v>1</v>
      </c>
      <c r="H2125" s="320">
        <v>6090</v>
      </c>
      <c r="I2125" s="323">
        <v>14.94</v>
      </c>
      <c r="J2125" s="323">
        <v>11.93</v>
      </c>
      <c r="K2125" s="323">
        <v>3.01</v>
      </c>
    </row>
    <row r="2126" spans="1:11" hidden="1" x14ac:dyDescent="0.2">
      <c r="A2126" s="320" t="s">
        <v>1458</v>
      </c>
      <c r="B2126" s="320" t="s">
        <v>2</v>
      </c>
      <c r="C2126" s="320" t="s">
        <v>1446</v>
      </c>
      <c r="D2126" s="320" t="s">
        <v>1464</v>
      </c>
      <c r="E2126" s="325">
        <v>40423</v>
      </c>
      <c r="F2126" s="326">
        <v>40422</v>
      </c>
      <c r="G2126" s="320">
        <v>1</v>
      </c>
      <c r="H2126" s="320">
        <v>5956</v>
      </c>
      <c r="I2126" s="323">
        <v>7.62</v>
      </c>
      <c r="J2126" s="323">
        <v>6.61</v>
      </c>
      <c r="K2126" s="323">
        <v>1.01</v>
      </c>
    </row>
    <row r="2127" spans="1:11" hidden="1" x14ac:dyDescent="0.2">
      <c r="A2127" s="320" t="s">
        <v>1458</v>
      </c>
      <c r="B2127" s="320" t="s">
        <v>2</v>
      </c>
      <c r="C2127" s="320" t="s">
        <v>1446</v>
      </c>
      <c r="D2127" s="320" t="s">
        <v>1464</v>
      </c>
      <c r="E2127" s="325">
        <v>40423</v>
      </c>
      <c r="F2127" s="326">
        <v>40422</v>
      </c>
      <c r="G2127" s="320">
        <v>1</v>
      </c>
      <c r="H2127" s="320">
        <v>6067</v>
      </c>
      <c r="I2127" s="323">
        <v>7.25</v>
      </c>
      <c r="J2127" s="323">
        <v>6.59</v>
      </c>
      <c r="K2127" s="323">
        <v>0.66</v>
      </c>
    </row>
    <row r="2128" spans="1:11" hidden="1" x14ac:dyDescent="0.2">
      <c r="A2128" s="320" t="s">
        <v>1470</v>
      </c>
      <c r="B2128" s="320" t="s">
        <v>2</v>
      </c>
      <c r="C2128" s="320" t="s">
        <v>1446</v>
      </c>
      <c r="D2128" s="320" t="s">
        <v>1464</v>
      </c>
      <c r="E2128" s="325">
        <v>40423</v>
      </c>
      <c r="F2128" s="326">
        <v>40422</v>
      </c>
      <c r="G2128" s="320">
        <v>1</v>
      </c>
      <c r="H2128" s="320">
        <v>5862</v>
      </c>
      <c r="I2128" s="323">
        <v>6.95</v>
      </c>
      <c r="J2128" s="323">
        <v>6.4</v>
      </c>
      <c r="K2128" s="323">
        <v>0.55000000000000004</v>
      </c>
    </row>
    <row r="2129" spans="1:11" hidden="1" x14ac:dyDescent="0.2">
      <c r="A2129" s="320" t="s">
        <v>1470</v>
      </c>
      <c r="B2129" s="320" t="s">
        <v>2</v>
      </c>
      <c r="C2129" s="320" t="s">
        <v>1446</v>
      </c>
      <c r="D2129" s="320" t="s">
        <v>1464</v>
      </c>
      <c r="E2129" s="325">
        <v>40423</v>
      </c>
      <c r="F2129" s="326">
        <v>40422</v>
      </c>
      <c r="G2129" s="320">
        <v>1</v>
      </c>
      <c r="H2129" s="320">
        <v>6003</v>
      </c>
      <c r="I2129" s="323">
        <v>6.91</v>
      </c>
      <c r="J2129" s="323">
        <v>6.39</v>
      </c>
      <c r="K2129" s="323">
        <v>0.52</v>
      </c>
    </row>
    <row r="2130" spans="1:11" hidden="1" x14ac:dyDescent="0.2">
      <c r="A2130" s="320" t="s">
        <v>1470</v>
      </c>
      <c r="B2130" s="320" t="s">
        <v>2</v>
      </c>
      <c r="C2130" s="320" t="s">
        <v>1446</v>
      </c>
      <c r="D2130" s="320" t="s">
        <v>1464</v>
      </c>
      <c r="E2130" s="325">
        <v>40423</v>
      </c>
      <c r="F2130" s="326">
        <v>40422</v>
      </c>
      <c r="G2130" s="320">
        <v>1</v>
      </c>
      <c r="H2130" s="320">
        <v>6062</v>
      </c>
      <c r="I2130" s="323">
        <v>6.66</v>
      </c>
      <c r="J2130" s="323">
        <v>6.38</v>
      </c>
      <c r="K2130" s="323">
        <v>0.28000000000000003</v>
      </c>
    </row>
    <row r="2131" spans="1:11" x14ac:dyDescent="0.2">
      <c r="A2131" s="320" t="s">
        <v>1467</v>
      </c>
      <c r="B2131" s="320" t="s">
        <v>2</v>
      </c>
      <c r="C2131" s="320" t="s">
        <v>1446</v>
      </c>
      <c r="D2131" s="320" t="s">
        <v>1468</v>
      </c>
      <c r="E2131" s="325">
        <v>40423</v>
      </c>
      <c r="F2131" s="326">
        <v>40422</v>
      </c>
      <c r="G2131" s="320">
        <v>1</v>
      </c>
      <c r="H2131" s="320">
        <v>5929</v>
      </c>
      <c r="I2131" s="323">
        <v>18.3</v>
      </c>
      <c r="J2131" s="323">
        <v>12.42</v>
      </c>
      <c r="K2131" s="323">
        <v>5.88</v>
      </c>
    </row>
    <row r="2132" spans="1:11" hidden="1" x14ac:dyDescent="0.2">
      <c r="A2132" s="320" t="s">
        <v>1458</v>
      </c>
      <c r="B2132" s="320" t="s">
        <v>2</v>
      </c>
      <c r="C2132" s="320" t="s">
        <v>1446</v>
      </c>
      <c r="D2132" s="320" t="s">
        <v>1464</v>
      </c>
      <c r="E2132" s="325">
        <v>40424</v>
      </c>
      <c r="F2132" s="326">
        <v>40422</v>
      </c>
      <c r="G2132" s="320">
        <v>1</v>
      </c>
      <c r="H2132" s="320">
        <v>6248</v>
      </c>
      <c r="I2132" s="323">
        <v>6.97</v>
      </c>
      <c r="J2132" s="323">
        <v>6.57</v>
      </c>
      <c r="K2132" s="323">
        <v>0.4</v>
      </c>
    </row>
    <row r="2133" spans="1:11" x14ac:dyDescent="0.2">
      <c r="A2133" s="320" t="s">
        <v>1467</v>
      </c>
      <c r="B2133" s="320" t="s">
        <v>2</v>
      </c>
      <c r="C2133" s="320" t="s">
        <v>1446</v>
      </c>
      <c r="D2133" s="320" t="s">
        <v>1468</v>
      </c>
      <c r="E2133" s="325">
        <v>40423</v>
      </c>
      <c r="F2133" s="326">
        <v>40422</v>
      </c>
      <c r="G2133" s="320">
        <v>1</v>
      </c>
      <c r="H2133" s="320">
        <v>6088</v>
      </c>
      <c r="I2133" s="323">
        <v>16.04</v>
      </c>
      <c r="J2133" s="323">
        <v>12.38</v>
      </c>
      <c r="K2133" s="323">
        <v>3.66</v>
      </c>
    </row>
    <row r="2134" spans="1:11" x14ac:dyDescent="0.2">
      <c r="A2134" s="320" t="s">
        <v>1467</v>
      </c>
      <c r="B2134" s="320" t="s">
        <v>2</v>
      </c>
      <c r="C2134" s="320" t="s">
        <v>1446</v>
      </c>
      <c r="D2134" s="320" t="s">
        <v>1468</v>
      </c>
      <c r="E2134" s="325">
        <v>40424</v>
      </c>
      <c r="F2134" s="326">
        <v>40422</v>
      </c>
      <c r="G2134" s="320">
        <v>1</v>
      </c>
      <c r="H2134" s="320">
        <v>6274</v>
      </c>
      <c r="I2134" s="323">
        <v>15.91</v>
      </c>
      <c r="J2134" s="323">
        <v>12.34</v>
      </c>
      <c r="K2134" s="323">
        <v>3.57</v>
      </c>
    </row>
    <row r="2135" spans="1:11" x14ac:dyDescent="0.2">
      <c r="A2135" s="320" t="s">
        <v>1459</v>
      </c>
      <c r="B2135" s="320" t="s">
        <v>2</v>
      </c>
      <c r="C2135" s="320" t="s">
        <v>1446</v>
      </c>
      <c r="D2135" s="320" t="s">
        <v>1468</v>
      </c>
      <c r="E2135" s="325">
        <v>40428</v>
      </c>
      <c r="F2135" s="326">
        <v>40422</v>
      </c>
      <c r="G2135" s="320">
        <v>1</v>
      </c>
      <c r="H2135" s="320">
        <v>6657</v>
      </c>
      <c r="I2135" s="323">
        <v>17.89</v>
      </c>
      <c r="J2135" s="323">
        <v>12.12</v>
      </c>
      <c r="K2135" s="323">
        <v>5.77</v>
      </c>
    </row>
    <row r="2136" spans="1:11" x14ac:dyDescent="0.2">
      <c r="A2136" s="320" t="s">
        <v>1459</v>
      </c>
      <c r="B2136" s="320" t="s">
        <v>2</v>
      </c>
      <c r="C2136" s="320" t="s">
        <v>1446</v>
      </c>
      <c r="D2136" s="320" t="s">
        <v>1468</v>
      </c>
      <c r="E2136" s="325">
        <v>40428</v>
      </c>
      <c r="F2136" s="326">
        <v>40422</v>
      </c>
      <c r="G2136" s="320">
        <v>1</v>
      </c>
      <c r="H2136" s="320">
        <v>6842</v>
      </c>
      <c r="I2136" s="323">
        <v>15.8</v>
      </c>
      <c r="J2136" s="323">
        <v>12.04</v>
      </c>
      <c r="K2136" s="323">
        <v>3.76</v>
      </c>
    </row>
    <row r="2137" spans="1:11" x14ac:dyDescent="0.2">
      <c r="A2137" s="320" t="s">
        <v>1467</v>
      </c>
      <c r="B2137" s="320" t="s">
        <v>2</v>
      </c>
      <c r="C2137" s="320" t="s">
        <v>1446</v>
      </c>
      <c r="D2137" s="320" t="s">
        <v>1468</v>
      </c>
      <c r="E2137" s="325">
        <v>40428</v>
      </c>
      <c r="F2137" s="326">
        <v>40422</v>
      </c>
      <c r="G2137" s="320">
        <v>1</v>
      </c>
      <c r="H2137" s="320">
        <v>6667</v>
      </c>
      <c r="I2137" s="323">
        <v>19.3</v>
      </c>
      <c r="J2137" s="323">
        <v>12.45</v>
      </c>
      <c r="K2137" s="323">
        <v>6.85</v>
      </c>
    </row>
    <row r="2138" spans="1:11" hidden="1" x14ac:dyDescent="0.2">
      <c r="A2138" s="320" t="s">
        <v>1472</v>
      </c>
      <c r="B2138" s="320" t="s">
        <v>2</v>
      </c>
      <c r="C2138" s="320" t="s">
        <v>1446</v>
      </c>
      <c r="D2138" s="320" t="s">
        <v>1464</v>
      </c>
      <c r="E2138" s="325">
        <v>40428</v>
      </c>
      <c r="F2138" s="326">
        <v>40422</v>
      </c>
      <c r="G2138" s="320">
        <v>1</v>
      </c>
      <c r="H2138" s="320">
        <v>6859</v>
      </c>
      <c r="I2138" s="323">
        <v>5.7</v>
      </c>
      <c r="J2138" s="323">
        <v>5.31</v>
      </c>
      <c r="K2138" s="323">
        <v>0.39</v>
      </c>
    </row>
    <row r="2139" spans="1:11" hidden="1" x14ac:dyDescent="0.2">
      <c r="A2139" s="320" t="s">
        <v>1458</v>
      </c>
      <c r="B2139" s="320" t="s">
        <v>2</v>
      </c>
      <c r="C2139" s="320" t="s">
        <v>1446</v>
      </c>
      <c r="D2139" s="320" t="s">
        <v>1464</v>
      </c>
      <c r="E2139" s="325">
        <v>40428</v>
      </c>
      <c r="F2139" s="326">
        <v>40422</v>
      </c>
      <c r="G2139" s="320">
        <v>1</v>
      </c>
      <c r="H2139" s="320">
        <v>6623</v>
      </c>
      <c r="I2139" s="323">
        <v>7.19</v>
      </c>
      <c r="J2139" s="323">
        <v>6.61</v>
      </c>
      <c r="K2139" s="323">
        <v>0.57999999999999996</v>
      </c>
    </row>
    <row r="2140" spans="1:11" hidden="1" x14ac:dyDescent="0.2">
      <c r="A2140" s="320" t="s">
        <v>1458</v>
      </c>
      <c r="B2140" s="320" t="s">
        <v>2</v>
      </c>
      <c r="C2140" s="320" t="s">
        <v>1446</v>
      </c>
      <c r="D2140" s="320" t="s">
        <v>1464</v>
      </c>
      <c r="E2140" s="325">
        <v>40428</v>
      </c>
      <c r="F2140" s="326">
        <v>40422</v>
      </c>
      <c r="G2140" s="320">
        <v>1</v>
      </c>
      <c r="H2140" s="320">
        <v>6804</v>
      </c>
      <c r="I2140" s="323">
        <v>7.23</v>
      </c>
      <c r="J2140" s="323">
        <v>6.59</v>
      </c>
      <c r="K2140" s="323">
        <v>0.64</v>
      </c>
    </row>
    <row r="2141" spans="1:11" hidden="1" x14ac:dyDescent="0.2">
      <c r="A2141" s="320" t="s">
        <v>1458</v>
      </c>
      <c r="B2141" s="320" t="s">
        <v>2</v>
      </c>
      <c r="C2141" s="320" t="s">
        <v>1446</v>
      </c>
      <c r="D2141" s="320" t="s">
        <v>1464</v>
      </c>
      <c r="E2141" s="325">
        <v>40428</v>
      </c>
      <c r="F2141" s="326">
        <v>40422</v>
      </c>
      <c r="G2141" s="320">
        <v>1</v>
      </c>
      <c r="H2141" s="320">
        <v>6853</v>
      </c>
      <c r="I2141" s="323">
        <v>6.89</v>
      </c>
      <c r="J2141" s="323">
        <v>6.59</v>
      </c>
      <c r="K2141" s="323">
        <v>0.3</v>
      </c>
    </row>
    <row r="2142" spans="1:11" hidden="1" x14ac:dyDescent="0.2">
      <c r="A2142" s="320" t="s">
        <v>1470</v>
      </c>
      <c r="B2142" s="320" t="s">
        <v>2</v>
      </c>
      <c r="C2142" s="320" t="s">
        <v>1446</v>
      </c>
      <c r="D2142" s="320" t="s">
        <v>1464</v>
      </c>
      <c r="E2142" s="325">
        <v>40428</v>
      </c>
      <c r="F2142" s="326">
        <v>40422</v>
      </c>
      <c r="G2142" s="320">
        <v>1</v>
      </c>
      <c r="H2142" s="320">
        <v>6591</v>
      </c>
      <c r="I2142" s="323">
        <v>6.79</v>
      </c>
      <c r="J2142" s="323">
        <v>6.36</v>
      </c>
      <c r="K2142" s="323">
        <v>0.43</v>
      </c>
    </row>
    <row r="2143" spans="1:11" hidden="1" x14ac:dyDescent="0.2">
      <c r="A2143" s="320" t="s">
        <v>1470</v>
      </c>
      <c r="B2143" s="320" t="s">
        <v>2</v>
      </c>
      <c r="C2143" s="320" t="s">
        <v>1446</v>
      </c>
      <c r="D2143" s="320" t="s">
        <v>1464</v>
      </c>
      <c r="E2143" s="325">
        <v>40428</v>
      </c>
      <c r="F2143" s="326">
        <v>40422</v>
      </c>
      <c r="G2143" s="320">
        <v>1</v>
      </c>
      <c r="H2143" s="320">
        <v>6759</v>
      </c>
      <c r="I2143" s="323">
        <v>6.82</v>
      </c>
      <c r="J2143" s="323">
        <v>6.42</v>
      </c>
      <c r="K2143" s="323">
        <v>0.4</v>
      </c>
    </row>
    <row r="2144" spans="1:11" x14ac:dyDescent="0.2">
      <c r="A2144" s="320" t="s">
        <v>1467</v>
      </c>
      <c r="B2144" s="320" t="s">
        <v>2</v>
      </c>
      <c r="C2144" s="320" t="s">
        <v>1446</v>
      </c>
      <c r="D2144" s="320" t="s">
        <v>1468</v>
      </c>
      <c r="E2144" s="325">
        <v>40428</v>
      </c>
      <c r="F2144" s="326">
        <v>40422</v>
      </c>
      <c r="G2144" s="320">
        <v>1</v>
      </c>
      <c r="H2144" s="320">
        <v>6839</v>
      </c>
      <c r="I2144" s="323">
        <v>16.46</v>
      </c>
      <c r="J2144" s="323">
        <v>12.41</v>
      </c>
      <c r="K2144" s="323">
        <v>4.05</v>
      </c>
    </row>
    <row r="2145" spans="1:11" x14ac:dyDescent="0.2">
      <c r="A2145" s="320" t="s">
        <v>1456</v>
      </c>
      <c r="B2145" s="320" t="s">
        <v>2</v>
      </c>
      <c r="C2145" s="320" t="s">
        <v>1446</v>
      </c>
      <c r="D2145" s="320" t="s">
        <v>1468</v>
      </c>
      <c r="E2145" s="325">
        <v>40428</v>
      </c>
      <c r="F2145" s="326">
        <v>40422</v>
      </c>
      <c r="G2145" s="320">
        <v>1</v>
      </c>
      <c r="H2145" s="320">
        <v>6830</v>
      </c>
      <c r="I2145" s="323">
        <v>13.87</v>
      </c>
      <c r="J2145" s="323">
        <v>10.92</v>
      </c>
      <c r="K2145" s="323">
        <v>2.95</v>
      </c>
    </row>
    <row r="2146" spans="1:11" hidden="1" x14ac:dyDescent="0.2">
      <c r="A2146" s="320" t="s">
        <v>1458</v>
      </c>
      <c r="B2146" s="320" t="s">
        <v>2</v>
      </c>
      <c r="C2146" s="320" t="s">
        <v>1446</v>
      </c>
      <c r="D2146" s="320" t="s">
        <v>1464</v>
      </c>
      <c r="E2146" s="325">
        <v>40429</v>
      </c>
      <c r="F2146" s="326">
        <v>40422</v>
      </c>
      <c r="G2146" s="320">
        <v>1</v>
      </c>
      <c r="H2146" s="320">
        <v>6946</v>
      </c>
      <c r="I2146" s="323">
        <v>7.08</v>
      </c>
      <c r="J2146" s="323">
        <v>6.57</v>
      </c>
      <c r="K2146" s="323">
        <v>0.51</v>
      </c>
    </row>
    <row r="2147" spans="1:11" hidden="1" x14ac:dyDescent="0.2">
      <c r="A2147" s="320" t="s">
        <v>1458</v>
      </c>
      <c r="B2147" s="320" t="s">
        <v>2</v>
      </c>
      <c r="C2147" s="320" t="s">
        <v>1446</v>
      </c>
      <c r="D2147" s="320" t="s">
        <v>1464</v>
      </c>
      <c r="E2147" s="325">
        <v>40429</v>
      </c>
      <c r="F2147" s="326">
        <v>40422</v>
      </c>
      <c r="G2147" s="320">
        <v>1</v>
      </c>
      <c r="H2147" s="320">
        <v>7049</v>
      </c>
      <c r="I2147" s="323">
        <v>6.84</v>
      </c>
      <c r="J2147" s="323">
        <v>6.56</v>
      </c>
      <c r="K2147" s="323">
        <v>0.28000000000000003</v>
      </c>
    </row>
    <row r="2148" spans="1:11" x14ac:dyDescent="0.2">
      <c r="A2148" s="320" t="s">
        <v>1467</v>
      </c>
      <c r="B2148" s="320" t="s">
        <v>2</v>
      </c>
      <c r="C2148" s="320" t="s">
        <v>1446</v>
      </c>
      <c r="D2148" s="320" t="s">
        <v>1468</v>
      </c>
      <c r="E2148" s="325">
        <v>40429</v>
      </c>
      <c r="F2148" s="326">
        <v>40422</v>
      </c>
      <c r="G2148" s="320">
        <v>1</v>
      </c>
      <c r="H2148" s="320">
        <v>6947</v>
      </c>
      <c r="I2148" s="323">
        <v>19.170000000000002</v>
      </c>
      <c r="J2148" s="323">
        <v>12.4</v>
      </c>
      <c r="K2148" s="323">
        <v>6.77</v>
      </c>
    </row>
    <row r="2149" spans="1:11" x14ac:dyDescent="0.2">
      <c r="A2149" s="320" t="s">
        <v>1467</v>
      </c>
      <c r="B2149" s="320" t="s">
        <v>2</v>
      </c>
      <c r="C2149" s="320" t="s">
        <v>1446</v>
      </c>
      <c r="D2149" s="320" t="s">
        <v>1468</v>
      </c>
      <c r="E2149" s="325">
        <v>40429</v>
      </c>
      <c r="F2149" s="326">
        <v>40422</v>
      </c>
      <c r="G2149" s="320">
        <v>1</v>
      </c>
      <c r="H2149" s="320">
        <v>7056</v>
      </c>
      <c r="I2149" s="323">
        <v>17.809999999999999</v>
      </c>
      <c r="J2149" s="323">
        <v>12.39</v>
      </c>
      <c r="K2149" s="323">
        <v>5.42</v>
      </c>
    </row>
    <row r="2150" spans="1:11" x14ac:dyDescent="0.2">
      <c r="A2150" s="320" t="s">
        <v>1459</v>
      </c>
      <c r="B2150" s="320" t="s">
        <v>2</v>
      </c>
      <c r="C2150" s="320" t="s">
        <v>1446</v>
      </c>
      <c r="D2150" s="320" t="s">
        <v>1468</v>
      </c>
      <c r="E2150" s="325">
        <v>40430</v>
      </c>
      <c r="F2150" s="326">
        <v>40422</v>
      </c>
      <c r="G2150" s="320">
        <v>1</v>
      </c>
      <c r="H2150" s="320">
        <v>7166</v>
      </c>
      <c r="I2150" s="323">
        <v>17.25</v>
      </c>
      <c r="J2150" s="323">
        <v>12.07</v>
      </c>
      <c r="K2150" s="323">
        <v>5.18</v>
      </c>
    </row>
    <row r="2151" spans="1:11" x14ac:dyDescent="0.2">
      <c r="A2151" s="320" t="s">
        <v>1459</v>
      </c>
      <c r="B2151" s="320" t="s">
        <v>2</v>
      </c>
      <c r="C2151" s="320" t="s">
        <v>1446</v>
      </c>
      <c r="D2151" s="320" t="s">
        <v>1468</v>
      </c>
      <c r="E2151" s="325">
        <v>40430</v>
      </c>
      <c r="F2151" s="326">
        <v>40422</v>
      </c>
      <c r="G2151" s="320">
        <v>1</v>
      </c>
      <c r="H2151" s="320">
        <v>7364</v>
      </c>
      <c r="I2151" s="323">
        <v>15.09</v>
      </c>
      <c r="J2151" s="323">
        <v>12.03</v>
      </c>
      <c r="K2151" s="323">
        <v>3.06</v>
      </c>
    </row>
    <row r="2152" spans="1:11" hidden="1" x14ac:dyDescent="0.2">
      <c r="A2152" s="320" t="s">
        <v>1458</v>
      </c>
      <c r="B2152" s="320" t="s">
        <v>2</v>
      </c>
      <c r="C2152" s="320" t="s">
        <v>1446</v>
      </c>
      <c r="D2152" s="320" t="s">
        <v>1464</v>
      </c>
      <c r="E2152" s="325">
        <v>40430</v>
      </c>
      <c r="F2152" s="326">
        <v>40422</v>
      </c>
      <c r="G2152" s="320">
        <v>1</v>
      </c>
      <c r="H2152" s="320">
        <v>7203</v>
      </c>
      <c r="I2152" s="323">
        <v>7.56</v>
      </c>
      <c r="J2152" s="323">
        <v>6.61</v>
      </c>
      <c r="K2152" s="323">
        <v>0.95</v>
      </c>
    </row>
    <row r="2153" spans="1:11" hidden="1" x14ac:dyDescent="0.2">
      <c r="A2153" s="320" t="s">
        <v>1458</v>
      </c>
      <c r="B2153" s="320" t="s">
        <v>2</v>
      </c>
      <c r="C2153" s="320" t="s">
        <v>1446</v>
      </c>
      <c r="D2153" s="320" t="s">
        <v>1464</v>
      </c>
      <c r="E2153" s="325">
        <v>40430</v>
      </c>
      <c r="F2153" s="326">
        <v>40422</v>
      </c>
      <c r="G2153" s="320">
        <v>1</v>
      </c>
      <c r="H2153" s="320">
        <v>7336</v>
      </c>
      <c r="I2153" s="323">
        <v>7.18</v>
      </c>
      <c r="J2153" s="323">
        <v>6.61</v>
      </c>
      <c r="K2153" s="323">
        <v>0.56999999999999995</v>
      </c>
    </row>
    <row r="2154" spans="1:11" hidden="1" x14ac:dyDescent="0.2">
      <c r="A2154" s="320" t="s">
        <v>1469</v>
      </c>
      <c r="B2154" s="320" t="s">
        <v>2</v>
      </c>
      <c r="C2154" s="320" t="s">
        <v>1446</v>
      </c>
      <c r="D2154" s="320" t="s">
        <v>1464</v>
      </c>
      <c r="E2154" s="325">
        <v>40430</v>
      </c>
      <c r="F2154" s="326">
        <v>40422</v>
      </c>
      <c r="G2154" s="320">
        <v>1</v>
      </c>
      <c r="H2154" s="320">
        <v>7101</v>
      </c>
      <c r="I2154" s="323">
        <v>6.16</v>
      </c>
      <c r="J2154" s="323">
        <v>5.62</v>
      </c>
      <c r="K2154" s="323">
        <v>0.54</v>
      </c>
    </row>
    <row r="2155" spans="1:11" hidden="1" x14ac:dyDescent="0.2">
      <c r="A2155" s="320" t="s">
        <v>1469</v>
      </c>
      <c r="B2155" s="320" t="s">
        <v>2</v>
      </c>
      <c r="C2155" s="320" t="s">
        <v>1446</v>
      </c>
      <c r="D2155" s="320" t="s">
        <v>1464</v>
      </c>
      <c r="E2155" s="325">
        <v>40430</v>
      </c>
      <c r="F2155" s="326">
        <v>40422</v>
      </c>
      <c r="G2155" s="320">
        <v>1</v>
      </c>
      <c r="H2155" s="320">
        <v>7267</v>
      </c>
      <c r="I2155" s="323">
        <v>6.06</v>
      </c>
      <c r="J2155" s="323">
        <v>5.61</v>
      </c>
      <c r="K2155" s="323">
        <v>0.45</v>
      </c>
    </row>
    <row r="2156" spans="1:11" hidden="1" x14ac:dyDescent="0.2">
      <c r="A2156" s="320" t="s">
        <v>1469</v>
      </c>
      <c r="B2156" s="320" t="s">
        <v>2</v>
      </c>
      <c r="C2156" s="320" t="s">
        <v>1446</v>
      </c>
      <c r="D2156" s="320" t="s">
        <v>1464</v>
      </c>
      <c r="E2156" s="325">
        <v>40430</v>
      </c>
      <c r="F2156" s="326">
        <v>40422</v>
      </c>
      <c r="G2156" s="320">
        <v>1</v>
      </c>
      <c r="H2156" s="320">
        <v>7325</v>
      </c>
      <c r="I2156" s="323">
        <v>5.82</v>
      </c>
      <c r="J2156" s="323">
        <v>5.6</v>
      </c>
      <c r="K2156" s="323">
        <v>0.22</v>
      </c>
    </row>
    <row r="2157" spans="1:11" x14ac:dyDescent="0.2">
      <c r="A2157" s="320" t="s">
        <v>1467</v>
      </c>
      <c r="B2157" s="320" t="s">
        <v>2</v>
      </c>
      <c r="C2157" s="320" t="s">
        <v>1446</v>
      </c>
      <c r="D2157" s="320" t="s">
        <v>1468</v>
      </c>
      <c r="E2157" s="325">
        <v>40430</v>
      </c>
      <c r="F2157" s="326">
        <v>40422</v>
      </c>
      <c r="G2157" s="320">
        <v>1</v>
      </c>
      <c r="H2157" s="320">
        <v>7174</v>
      </c>
      <c r="I2157" s="323">
        <v>18.53</v>
      </c>
      <c r="J2157" s="323">
        <v>12.46</v>
      </c>
      <c r="K2157" s="323">
        <v>6.07</v>
      </c>
    </row>
    <row r="2158" spans="1:11" hidden="1" x14ac:dyDescent="0.2">
      <c r="A2158" s="320" t="s">
        <v>1458</v>
      </c>
      <c r="B2158" s="320" t="s">
        <v>2</v>
      </c>
      <c r="C2158" s="320" t="s">
        <v>1446</v>
      </c>
      <c r="D2158" s="320" t="s">
        <v>1464</v>
      </c>
      <c r="E2158" s="325">
        <v>40431</v>
      </c>
      <c r="F2158" s="326">
        <v>40422</v>
      </c>
      <c r="G2158" s="320">
        <v>1</v>
      </c>
      <c r="H2158" s="320">
        <v>7530</v>
      </c>
      <c r="I2158" s="323">
        <v>6.92</v>
      </c>
      <c r="J2158" s="323">
        <v>6.57</v>
      </c>
      <c r="K2158" s="323">
        <v>0.35</v>
      </c>
    </row>
    <row r="2159" spans="1:11" x14ac:dyDescent="0.2">
      <c r="A2159" s="320" t="s">
        <v>1467</v>
      </c>
      <c r="B2159" s="320" t="s">
        <v>2</v>
      </c>
      <c r="C2159" s="320" t="s">
        <v>1446</v>
      </c>
      <c r="D2159" s="320" t="s">
        <v>1468</v>
      </c>
      <c r="E2159" s="325">
        <v>40430</v>
      </c>
      <c r="F2159" s="326">
        <v>40422</v>
      </c>
      <c r="G2159" s="320">
        <v>1</v>
      </c>
      <c r="H2159" s="320">
        <v>7352</v>
      </c>
      <c r="I2159" s="323">
        <v>15.77</v>
      </c>
      <c r="J2159" s="323">
        <v>12.42</v>
      </c>
      <c r="K2159" s="323">
        <v>3.35</v>
      </c>
    </row>
    <row r="2160" spans="1:11" x14ac:dyDescent="0.2">
      <c r="A2160" s="320" t="s">
        <v>1467</v>
      </c>
      <c r="B2160" s="320" t="s">
        <v>2</v>
      </c>
      <c r="C2160" s="320" t="s">
        <v>1446</v>
      </c>
      <c r="D2160" s="320" t="s">
        <v>1468</v>
      </c>
      <c r="E2160" s="325">
        <v>40431</v>
      </c>
      <c r="F2160" s="326">
        <v>40422</v>
      </c>
      <c r="G2160" s="320">
        <v>1</v>
      </c>
      <c r="H2160" s="320">
        <v>7522</v>
      </c>
      <c r="I2160" s="323">
        <v>15.92</v>
      </c>
      <c r="J2160" s="323">
        <v>12.37</v>
      </c>
      <c r="K2160" s="323">
        <v>3.55</v>
      </c>
    </row>
    <row r="2161" spans="1:11" x14ac:dyDescent="0.2">
      <c r="A2161" s="320" t="s">
        <v>1469</v>
      </c>
      <c r="B2161" s="320" t="s">
        <v>2</v>
      </c>
      <c r="C2161" s="320" t="s">
        <v>1446</v>
      </c>
      <c r="D2161" s="320" t="s">
        <v>1468</v>
      </c>
      <c r="E2161" s="325">
        <v>40434</v>
      </c>
      <c r="F2161" s="326">
        <v>40422</v>
      </c>
      <c r="G2161" s="320">
        <v>1</v>
      </c>
      <c r="H2161" s="320">
        <v>7734</v>
      </c>
      <c r="I2161" s="323">
        <v>6.35</v>
      </c>
      <c r="J2161" s="323">
        <v>5.67</v>
      </c>
      <c r="K2161" s="323">
        <v>0.68</v>
      </c>
    </row>
    <row r="2162" spans="1:11" x14ac:dyDescent="0.2">
      <c r="A2162" s="320" t="s">
        <v>1469</v>
      </c>
      <c r="B2162" s="320" t="s">
        <v>2</v>
      </c>
      <c r="C2162" s="320" t="s">
        <v>1446</v>
      </c>
      <c r="D2162" s="320" t="s">
        <v>1468</v>
      </c>
      <c r="E2162" s="325">
        <v>40434</v>
      </c>
      <c r="F2162" s="326">
        <v>40422</v>
      </c>
      <c r="G2162" s="320">
        <v>1</v>
      </c>
      <c r="H2162" s="320">
        <v>7851</v>
      </c>
      <c r="I2162" s="323">
        <v>6.26</v>
      </c>
      <c r="J2162" s="323">
        <v>5.4</v>
      </c>
      <c r="K2162" s="323">
        <v>0.86</v>
      </c>
    </row>
    <row r="2163" spans="1:11" x14ac:dyDescent="0.2">
      <c r="A2163" s="320" t="s">
        <v>1469</v>
      </c>
      <c r="B2163" s="320" t="s">
        <v>2</v>
      </c>
      <c r="C2163" s="320" t="s">
        <v>1446</v>
      </c>
      <c r="D2163" s="320" t="s">
        <v>1468</v>
      </c>
      <c r="E2163" s="325">
        <v>40434</v>
      </c>
      <c r="F2163" s="326">
        <v>40422</v>
      </c>
      <c r="G2163" s="320">
        <v>1</v>
      </c>
      <c r="H2163" s="320">
        <v>7897</v>
      </c>
      <c r="I2163" s="323">
        <v>6.27</v>
      </c>
      <c r="J2163" s="323">
        <v>5.65</v>
      </c>
      <c r="K2163" s="323">
        <v>0.62</v>
      </c>
    </row>
    <row r="2164" spans="1:11" hidden="1" x14ac:dyDescent="0.2">
      <c r="A2164" s="320" t="s">
        <v>1458</v>
      </c>
      <c r="B2164" s="320" t="s">
        <v>2</v>
      </c>
      <c r="C2164" s="320" t="s">
        <v>1446</v>
      </c>
      <c r="D2164" s="320" t="s">
        <v>1464</v>
      </c>
      <c r="E2164" s="325">
        <v>40434</v>
      </c>
      <c r="F2164" s="326">
        <v>40422</v>
      </c>
      <c r="G2164" s="320">
        <v>1</v>
      </c>
      <c r="H2164" s="320">
        <v>7766</v>
      </c>
      <c r="I2164" s="323">
        <v>7.32</v>
      </c>
      <c r="J2164" s="323">
        <v>6.62</v>
      </c>
      <c r="K2164" s="323">
        <v>0.7</v>
      </c>
    </row>
    <row r="2165" spans="1:11" hidden="1" x14ac:dyDescent="0.2">
      <c r="A2165" s="320" t="s">
        <v>1458</v>
      </c>
      <c r="B2165" s="320" t="s">
        <v>2</v>
      </c>
      <c r="C2165" s="320" t="s">
        <v>1446</v>
      </c>
      <c r="D2165" s="320" t="s">
        <v>1464</v>
      </c>
      <c r="E2165" s="325">
        <v>40434</v>
      </c>
      <c r="F2165" s="326">
        <v>40422</v>
      </c>
      <c r="G2165" s="320">
        <v>1</v>
      </c>
      <c r="H2165" s="320">
        <v>7856</v>
      </c>
      <c r="I2165" s="323">
        <v>7.19</v>
      </c>
      <c r="J2165" s="323">
        <v>6.6</v>
      </c>
      <c r="K2165" s="323">
        <v>0.59</v>
      </c>
    </row>
    <row r="2166" spans="1:11" hidden="1" x14ac:dyDescent="0.2">
      <c r="A2166" s="320" t="s">
        <v>1458</v>
      </c>
      <c r="B2166" s="320" t="s">
        <v>2</v>
      </c>
      <c r="C2166" s="320" t="s">
        <v>1446</v>
      </c>
      <c r="D2166" s="320" t="s">
        <v>1464</v>
      </c>
      <c r="E2166" s="325">
        <v>40434</v>
      </c>
      <c r="F2166" s="326">
        <v>40422</v>
      </c>
      <c r="G2166" s="320">
        <v>1</v>
      </c>
      <c r="H2166" s="320">
        <v>7903</v>
      </c>
      <c r="I2166" s="323">
        <v>6.82</v>
      </c>
      <c r="J2166" s="323">
        <v>6.59</v>
      </c>
      <c r="K2166" s="323">
        <v>0.23</v>
      </c>
    </row>
    <row r="2167" spans="1:11" x14ac:dyDescent="0.2">
      <c r="A2167" s="320" t="s">
        <v>1467</v>
      </c>
      <c r="B2167" s="320" t="s">
        <v>2</v>
      </c>
      <c r="C2167" s="320" t="s">
        <v>1446</v>
      </c>
      <c r="D2167" s="320" t="s">
        <v>1468</v>
      </c>
      <c r="E2167" s="325">
        <v>40434</v>
      </c>
      <c r="F2167" s="326">
        <v>40422</v>
      </c>
      <c r="G2167" s="320">
        <v>1</v>
      </c>
      <c r="H2167" s="320">
        <v>7787</v>
      </c>
      <c r="I2167" s="323">
        <v>18.309999999999999</v>
      </c>
      <c r="J2167" s="323">
        <v>12.49</v>
      </c>
      <c r="K2167" s="323">
        <v>5.82</v>
      </c>
    </row>
    <row r="2168" spans="1:11" x14ac:dyDescent="0.2">
      <c r="A2168" s="320" t="s">
        <v>1467</v>
      </c>
      <c r="B2168" s="320" t="s">
        <v>2</v>
      </c>
      <c r="C2168" s="320" t="s">
        <v>1446</v>
      </c>
      <c r="D2168" s="320" t="s">
        <v>1468</v>
      </c>
      <c r="E2168" s="325">
        <v>40434</v>
      </c>
      <c r="F2168" s="326">
        <v>40422</v>
      </c>
      <c r="G2168" s="320">
        <v>1</v>
      </c>
      <c r="H2168" s="320">
        <v>7910</v>
      </c>
      <c r="I2168" s="323">
        <v>16.84</v>
      </c>
      <c r="J2168" s="323">
        <v>12.42</v>
      </c>
      <c r="K2168" s="323">
        <v>4.42</v>
      </c>
    </row>
    <row r="2169" spans="1:11" x14ac:dyDescent="0.2">
      <c r="A2169" s="320" t="s">
        <v>1459</v>
      </c>
      <c r="B2169" s="320" t="s">
        <v>2</v>
      </c>
      <c r="C2169" s="320" t="s">
        <v>1446</v>
      </c>
      <c r="D2169" s="320" t="s">
        <v>1468</v>
      </c>
      <c r="E2169" s="325">
        <v>40435</v>
      </c>
      <c r="F2169" s="326">
        <v>40422</v>
      </c>
      <c r="G2169" s="320">
        <v>1</v>
      </c>
      <c r="H2169" s="320">
        <v>8096</v>
      </c>
      <c r="I2169" s="323">
        <v>13.78</v>
      </c>
      <c r="J2169" s="323">
        <v>11.98</v>
      </c>
      <c r="K2169" s="323">
        <v>1.8</v>
      </c>
    </row>
    <row r="2170" spans="1:11" x14ac:dyDescent="0.2">
      <c r="A2170" s="320" t="s">
        <v>1469</v>
      </c>
      <c r="B2170" s="320" t="s">
        <v>2</v>
      </c>
      <c r="C2170" s="320" t="s">
        <v>1446</v>
      </c>
      <c r="D2170" s="320" t="s">
        <v>1468</v>
      </c>
      <c r="E2170" s="325">
        <v>40435</v>
      </c>
      <c r="F2170" s="326">
        <v>40422</v>
      </c>
      <c r="G2170" s="320">
        <v>1</v>
      </c>
      <c r="H2170" s="320">
        <v>7941</v>
      </c>
      <c r="I2170" s="323">
        <v>6.38</v>
      </c>
      <c r="J2170" s="323">
        <v>5.71</v>
      </c>
      <c r="K2170" s="323">
        <v>0.67</v>
      </c>
    </row>
    <row r="2171" spans="1:11" x14ac:dyDescent="0.2">
      <c r="A2171" s="320" t="s">
        <v>1469</v>
      </c>
      <c r="B2171" s="320" t="s">
        <v>2</v>
      </c>
      <c r="C2171" s="320" t="s">
        <v>1446</v>
      </c>
      <c r="D2171" s="320" t="s">
        <v>1468</v>
      </c>
      <c r="E2171" s="325">
        <v>40435</v>
      </c>
      <c r="F2171" s="326">
        <v>40422</v>
      </c>
      <c r="G2171" s="320">
        <v>1</v>
      </c>
      <c r="H2171" s="320">
        <v>7983</v>
      </c>
      <c r="I2171" s="323">
        <v>6.39</v>
      </c>
      <c r="J2171" s="323">
        <v>5.7</v>
      </c>
      <c r="K2171" s="323">
        <v>0.69</v>
      </c>
    </row>
    <row r="2172" spans="1:11" x14ac:dyDescent="0.2">
      <c r="A2172" s="320" t="s">
        <v>1469</v>
      </c>
      <c r="B2172" s="320" t="s">
        <v>2</v>
      </c>
      <c r="C2172" s="320" t="s">
        <v>1446</v>
      </c>
      <c r="D2172" s="320" t="s">
        <v>1468</v>
      </c>
      <c r="E2172" s="325">
        <v>40435</v>
      </c>
      <c r="F2172" s="326">
        <v>40422</v>
      </c>
      <c r="G2172" s="320">
        <v>1</v>
      </c>
      <c r="H2172" s="320">
        <v>8070</v>
      </c>
      <c r="I2172" s="323">
        <v>6.25</v>
      </c>
      <c r="J2172" s="323">
        <v>5.68</v>
      </c>
      <c r="K2172" s="323">
        <v>0.56999999999999995</v>
      </c>
    </row>
    <row r="2173" spans="1:11" x14ac:dyDescent="0.2">
      <c r="A2173" s="320" t="s">
        <v>1469</v>
      </c>
      <c r="B2173" s="320" t="s">
        <v>2</v>
      </c>
      <c r="C2173" s="320" t="s">
        <v>1446</v>
      </c>
      <c r="D2173" s="320" t="s">
        <v>1468</v>
      </c>
      <c r="E2173" s="325">
        <v>40435</v>
      </c>
      <c r="F2173" s="326">
        <v>40422</v>
      </c>
      <c r="G2173" s="320">
        <v>1</v>
      </c>
      <c r="H2173" s="320">
        <v>8125</v>
      </c>
      <c r="I2173" s="323">
        <v>6.23</v>
      </c>
      <c r="J2173" s="323">
        <v>5.68</v>
      </c>
      <c r="K2173" s="323">
        <v>0.55000000000000004</v>
      </c>
    </row>
    <row r="2174" spans="1:11" hidden="1" x14ac:dyDescent="0.2">
      <c r="A2174" s="320" t="s">
        <v>1458</v>
      </c>
      <c r="B2174" s="320" t="s">
        <v>2</v>
      </c>
      <c r="C2174" s="320" t="s">
        <v>1446</v>
      </c>
      <c r="D2174" s="320" t="s">
        <v>1464</v>
      </c>
      <c r="E2174" s="325">
        <v>40435</v>
      </c>
      <c r="F2174" s="326">
        <v>40422</v>
      </c>
      <c r="G2174" s="320">
        <v>1</v>
      </c>
      <c r="H2174" s="320">
        <v>7969</v>
      </c>
      <c r="I2174" s="323">
        <v>7.19</v>
      </c>
      <c r="J2174" s="323">
        <v>6.57</v>
      </c>
      <c r="K2174" s="323">
        <v>0.62</v>
      </c>
    </row>
    <row r="2175" spans="1:11" hidden="1" x14ac:dyDescent="0.2">
      <c r="A2175" s="320" t="s">
        <v>1458</v>
      </c>
      <c r="B2175" s="320" t="s">
        <v>2</v>
      </c>
      <c r="C2175" s="320" t="s">
        <v>1446</v>
      </c>
      <c r="D2175" s="320" t="s">
        <v>1464</v>
      </c>
      <c r="E2175" s="325">
        <v>40435</v>
      </c>
      <c r="F2175" s="326">
        <v>40422</v>
      </c>
      <c r="G2175" s="320">
        <v>1</v>
      </c>
      <c r="H2175" s="320">
        <v>8076</v>
      </c>
      <c r="I2175" s="323">
        <v>7.16</v>
      </c>
      <c r="J2175" s="323">
        <v>6.56</v>
      </c>
      <c r="K2175" s="323">
        <v>0.6</v>
      </c>
    </row>
    <row r="2176" spans="1:11" hidden="1" x14ac:dyDescent="0.2">
      <c r="A2176" s="320" t="s">
        <v>1458</v>
      </c>
      <c r="B2176" s="320" t="s">
        <v>2</v>
      </c>
      <c r="C2176" s="320" t="s">
        <v>1446</v>
      </c>
      <c r="D2176" s="320" t="s">
        <v>1464</v>
      </c>
      <c r="E2176" s="325">
        <v>40435</v>
      </c>
      <c r="F2176" s="326">
        <v>40422</v>
      </c>
      <c r="G2176" s="320">
        <v>1</v>
      </c>
      <c r="H2176" s="320">
        <v>8110</v>
      </c>
      <c r="I2176" s="323">
        <v>6.68</v>
      </c>
      <c r="J2176" s="323">
        <v>6.55</v>
      </c>
      <c r="K2176" s="323">
        <v>0.13</v>
      </c>
    </row>
    <row r="2177" spans="1:11" x14ac:dyDescent="0.2">
      <c r="A2177" s="320" t="s">
        <v>1467</v>
      </c>
      <c r="B2177" s="320" t="s">
        <v>2</v>
      </c>
      <c r="C2177" s="320" t="s">
        <v>1446</v>
      </c>
      <c r="D2177" s="320" t="s">
        <v>1468</v>
      </c>
      <c r="E2177" s="325">
        <v>40435</v>
      </c>
      <c r="F2177" s="326">
        <v>40422</v>
      </c>
      <c r="G2177" s="320">
        <v>1</v>
      </c>
      <c r="H2177" s="320">
        <v>7986</v>
      </c>
      <c r="I2177" s="323">
        <v>18.39</v>
      </c>
      <c r="J2177" s="323">
        <v>12.4</v>
      </c>
      <c r="K2177" s="323">
        <v>5.99</v>
      </c>
    </row>
    <row r="2178" spans="1:11" x14ac:dyDescent="0.2">
      <c r="A2178" s="320" t="s">
        <v>1467</v>
      </c>
      <c r="B2178" s="320" t="s">
        <v>2</v>
      </c>
      <c r="C2178" s="320" t="s">
        <v>1446</v>
      </c>
      <c r="D2178" s="320" t="s">
        <v>1468</v>
      </c>
      <c r="E2178" s="325">
        <v>40435</v>
      </c>
      <c r="F2178" s="326">
        <v>40422</v>
      </c>
      <c r="G2178" s="320">
        <v>1</v>
      </c>
      <c r="H2178" s="320">
        <v>8095</v>
      </c>
      <c r="I2178" s="323">
        <v>16.66</v>
      </c>
      <c r="J2178" s="323">
        <v>12.37</v>
      </c>
      <c r="K2178" s="323">
        <v>4.29</v>
      </c>
    </row>
    <row r="2179" spans="1:11" x14ac:dyDescent="0.2">
      <c r="A2179" s="320" t="s">
        <v>1469</v>
      </c>
      <c r="B2179" s="320" t="s">
        <v>2</v>
      </c>
      <c r="C2179" s="320" t="s">
        <v>1446</v>
      </c>
      <c r="D2179" s="320" t="s">
        <v>1468</v>
      </c>
      <c r="E2179" s="325">
        <v>40436</v>
      </c>
      <c r="F2179" s="326">
        <v>40422</v>
      </c>
      <c r="G2179" s="320">
        <v>1</v>
      </c>
      <c r="H2179" s="320">
        <v>8140</v>
      </c>
      <c r="I2179" s="323">
        <v>6.42</v>
      </c>
      <c r="J2179" s="323">
        <v>5.67</v>
      </c>
      <c r="K2179" s="323">
        <v>0.75</v>
      </c>
    </row>
    <row r="2180" spans="1:11" x14ac:dyDescent="0.2">
      <c r="A2180" s="320" t="s">
        <v>1469</v>
      </c>
      <c r="B2180" s="320" t="s">
        <v>2</v>
      </c>
      <c r="C2180" s="320" t="s">
        <v>1446</v>
      </c>
      <c r="D2180" s="320" t="s">
        <v>1468</v>
      </c>
      <c r="E2180" s="325">
        <v>40436</v>
      </c>
      <c r="F2180" s="326">
        <v>40422</v>
      </c>
      <c r="G2180" s="320">
        <v>1</v>
      </c>
      <c r="H2180" s="320">
        <v>8177</v>
      </c>
      <c r="I2180" s="323">
        <v>6.25</v>
      </c>
      <c r="J2180" s="323">
        <v>5.67</v>
      </c>
      <c r="K2180" s="323">
        <v>0.57999999999999996</v>
      </c>
    </row>
    <row r="2181" spans="1:11" x14ac:dyDescent="0.2">
      <c r="A2181" s="320" t="s">
        <v>1469</v>
      </c>
      <c r="B2181" s="320" t="s">
        <v>2</v>
      </c>
      <c r="C2181" s="320" t="s">
        <v>1446</v>
      </c>
      <c r="D2181" s="320" t="s">
        <v>1468</v>
      </c>
      <c r="E2181" s="325">
        <v>40436</v>
      </c>
      <c r="F2181" s="326">
        <v>40422</v>
      </c>
      <c r="G2181" s="320">
        <v>1</v>
      </c>
      <c r="H2181" s="320">
        <v>8254</v>
      </c>
      <c r="I2181" s="323">
        <v>6.24</v>
      </c>
      <c r="J2181" s="323">
        <v>5.66</v>
      </c>
      <c r="K2181" s="323">
        <v>0.57999999999999996</v>
      </c>
    </row>
    <row r="2182" spans="1:11" x14ac:dyDescent="0.2">
      <c r="A2182" s="320" t="s">
        <v>1469</v>
      </c>
      <c r="B2182" s="320" t="s">
        <v>2</v>
      </c>
      <c r="C2182" s="320" t="s">
        <v>1446</v>
      </c>
      <c r="D2182" s="320" t="s">
        <v>1468</v>
      </c>
      <c r="E2182" s="325">
        <v>40436</v>
      </c>
      <c r="F2182" s="326">
        <v>40422</v>
      </c>
      <c r="G2182" s="320">
        <v>1</v>
      </c>
      <c r="H2182" s="320">
        <v>8291</v>
      </c>
      <c r="I2182" s="323">
        <v>6.28</v>
      </c>
      <c r="J2182" s="323">
        <v>5.65</v>
      </c>
      <c r="K2182" s="323">
        <v>0.63</v>
      </c>
    </row>
    <row r="2183" spans="1:11" hidden="1" x14ac:dyDescent="0.2">
      <c r="A2183" s="320" t="s">
        <v>1458</v>
      </c>
      <c r="B2183" s="320" t="s">
        <v>2</v>
      </c>
      <c r="C2183" s="320" t="s">
        <v>1446</v>
      </c>
      <c r="D2183" s="320" t="s">
        <v>1464</v>
      </c>
      <c r="E2183" s="325">
        <v>40436</v>
      </c>
      <c r="F2183" s="326">
        <v>40422</v>
      </c>
      <c r="G2183" s="320">
        <v>1</v>
      </c>
      <c r="H2183" s="320">
        <v>8207</v>
      </c>
      <c r="I2183" s="323">
        <v>7.08</v>
      </c>
      <c r="J2183" s="323">
        <v>6.53</v>
      </c>
      <c r="K2183" s="323">
        <v>0.55000000000000004</v>
      </c>
    </row>
    <row r="2184" spans="1:11" hidden="1" x14ac:dyDescent="0.2">
      <c r="A2184" s="320" t="s">
        <v>1458</v>
      </c>
      <c r="B2184" s="320" t="s">
        <v>2</v>
      </c>
      <c r="C2184" s="320" t="s">
        <v>1446</v>
      </c>
      <c r="D2184" s="320" t="s">
        <v>1464</v>
      </c>
      <c r="E2184" s="325">
        <v>40436</v>
      </c>
      <c r="F2184" s="326">
        <v>40422</v>
      </c>
      <c r="G2184" s="320">
        <v>1</v>
      </c>
      <c r="H2184" s="320">
        <v>8290</v>
      </c>
      <c r="I2184" s="323">
        <v>6.69</v>
      </c>
      <c r="J2184" s="323">
        <v>6.51</v>
      </c>
      <c r="K2184" s="323">
        <v>0.18</v>
      </c>
    </row>
    <row r="2185" spans="1:11" x14ac:dyDescent="0.2">
      <c r="A2185" s="320" t="s">
        <v>1467</v>
      </c>
      <c r="B2185" s="320" t="s">
        <v>2</v>
      </c>
      <c r="C2185" s="320" t="s">
        <v>1446</v>
      </c>
      <c r="D2185" s="320" t="s">
        <v>1468</v>
      </c>
      <c r="E2185" s="325">
        <v>40436</v>
      </c>
      <c r="F2185" s="326">
        <v>40422</v>
      </c>
      <c r="G2185" s="320">
        <v>1</v>
      </c>
      <c r="H2185" s="320">
        <v>8197</v>
      </c>
      <c r="I2185" s="323">
        <v>18.920000000000002</v>
      </c>
      <c r="J2185" s="323">
        <v>12.49</v>
      </c>
      <c r="K2185" s="323">
        <v>6.43</v>
      </c>
    </row>
    <row r="2186" spans="1:11" x14ac:dyDescent="0.2">
      <c r="A2186" s="320" t="s">
        <v>1467</v>
      </c>
      <c r="B2186" s="320" t="s">
        <v>2</v>
      </c>
      <c r="C2186" s="320" t="s">
        <v>1446</v>
      </c>
      <c r="D2186" s="320" t="s">
        <v>1468</v>
      </c>
      <c r="E2186" s="325">
        <v>40436</v>
      </c>
      <c r="F2186" s="326">
        <v>40422</v>
      </c>
      <c r="G2186" s="320">
        <v>1</v>
      </c>
      <c r="H2186" s="320">
        <v>8287</v>
      </c>
      <c r="I2186" s="323">
        <v>17.579999999999998</v>
      </c>
      <c r="J2186" s="323">
        <v>12.43</v>
      </c>
      <c r="K2186" s="323">
        <v>5.15</v>
      </c>
    </row>
    <row r="2187" spans="1:11" x14ac:dyDescent="0.2">
      <c r="A2187" s="320" t="s">
        <v>1459</v>
      </c>
      <c r="B2187" s="320" t="s">
        <v>2</v>
      </c>
      <c r="C2187" s="320" t="s">
        <v>1446</v>
      </c>
      <c r="D2187" s="320" t="s">
        <v>1468</v>
      </c>
      <c r="E2187" s="325">
        <v>40437</v>
      </c>
      <c r="F2187" s="326">
        <v>40422</v>
      </c>
      <c r="G2187" s="320">
        <v>1</v>
      </c>
      <c r="H2187" s="320">
        <v>8387</v>
      </c>
      <c r="I2187" s="323">
        <v>17.39</v>
      </c>
      <c r="J2187" s="323">
        <v>12.11</v>
      </c>
      <c r="K2187" s="323">
        <v>5.28</v>
      </c>
    </row>
    <row r="2188" spans="1:11" x14ac:dyDescent="0.2">
      <c r="A2188" s="320" t="s">
        <v>1459</v>
      </c>
      <c r="B2188" s="320" t="s">
        <v>2</v>
      </c>
      <c r="C2188" s="320" t="s">
        <v>1446</v>
      </c>
      <c r="D2188" s="320" t="s">
        <v>1468</v>
      </c>
      <c r="E2188" s="325">
        <v>40437</v>
      </c>
      <c r="F2188" s="326">
        <v>40422</v>
      </c>
      <c r="G2188" s="320">
        <v>1</v>
      </c>
      <c r="H2188" s="320">
        <v>8554</v>
      </c>
      <c r="I2188" s="323">
        <v>14.94</v>
      </c>
      <c r="J2188" s="323">
        <v>12.05</v>
      </c>
      <c r="K2188" s="323">
        <v>2.89</v>
      </c>
    </row>
    <row r="2189" spans="1:11" x14ac:dyDescent="0.2">
      <c r="A2189" s="320" t="s">
        <v>1469</v>
      </c>
      <c r="B2189" s="320" t="s">
        <v>2</v>
      </c>
      <c r="C2189" s="320" t="s">
        <v>1446</v>
      </c>
      <c r="D2189" s="320" t="s">
        <v>1468</v>
      </c>
      <c r="E2189" s="325">
        <v>40437</v>
      </c>
      <c r="F2189" s="326">
        <v>40422</v>
      </c>
      <c r="G2189" s="320">
        <v>1</v>
      </c>
      <c r="H2189" s="320">
        <v>8332</v>
      </c>
      <c r="I2189" s="323">
        <v>6.27</v>
      </c>
      <c r="J2189" s="323">
        <v>5.64</v>
      </c>
      <c r="K2189" s="323">
        <v>0.63</v>
      </c>
    </row>
    <row r="2190" spans="1:11" x14ac:dyDescent="0.2">
      <c r="A2190" s="320" t="s">
        <v>1469</v>
      </c>
      <c r="B2190" s="320" t="s">
        <v>2</v>
      </c>
      <c r="C2190" s="320" t="s">
        <v>1446</v>
      </c>
      <c r="D2190" s="320" t="s">
        <v>1468</v>
      </c>
      <c r="E2190" s="325">
        <v>40437</v>
      </c>
      <c r="F2190" s="326">
        <v>40422</v>
      </c>
      <c r="G2190" s="320">
        <v>1</v>
      </c>
      <c r="H2190" s="320">
        <v>8484</v>
      </c>
      <c r="I2190" s="323">
        <v>6.13</v>
      </c>
      <c r="J2190" s="323">
        <v>5.63</v>
      </c>
      <c r="K2190" s="323">
        <v>0.5</v>
      </c>
    </row>
    <row r="2191" spans="1:11" x14ac:dyDescent="0.2">
      <c r="A2191" s="320" t="s">
        <v>1469</v>
      </c>
      <c r="B2191" s="320" t="s">
        <v>2</v>
      </c>
      <c r="C2191" s="320" t="s">
        <v>1446</v>
      </c>
      <c r="D2191" s="320" t="s">
        <v>1468</v>
      </c>
      <c r="E2191" s="325">
        <v>40437</v>
      </c>
      <c r="F2191" s="326">
        <v>40422</v>
      </c>
      <c r="G2191" s="320">
        <v>1</v>
      </c>
      <c r="H2191" s="320">
        <v>8534</v>
      </c>
      <c r="I2191" s="323">
        <v>6.28</v>
      </c>
      <c r="J2191" s="323">
        <v>5.62</v>
      </c>
      <c r="K2191" s="323">
        <v>0.66</v>
      </c>
    </row>
    <row r="2192" spans="1:11" hidden="1" x14ac:dyDescent="0.2">
      <c r="A2192" s="320" t="s">
        <v>1458</v>
      </c>
      <c r="B2192" s="320" t="s">
        <v>2</v>
      </c>
      <c r="C2192" s="320" t="s">
        <v>1446</v>
      </c>
      <c r="D2192" s="320" t="s">
        <v>1464</v>
      </c>
      <c r="E2192" s="325">
        <v>40437</v>
      </c>
      <c r="F2192" s="326">
        <v>40422</v>
      </c>
      <c r="G2192" s="320">
        <v>1</v>
      </c>
      <c r="H2192" s="320">
        <v>8437</v>
      </c>
      <c r="I2192" s="323">
        <v>7.46</v>
      </c>
      <c r="J2192" s="323">
        <v>6.6</v>
      </c>
      <c r="K2192" s="323">
        <v>0.86</v>
      </c>
    </row>
    <row r="2193" spans="1:11" hidden="1" x14ac:dyDescent="0.2">
      <c r="A2193" s="320" t="s">
        <v>1458</v>
      </c>
      <c r="B2193" s="320" t="s">
        <v>2</v>
      </c>
      <c r="C2193" s="320" t="s">
        <v>1446</v>
      </c>
      <c r="D2193" s="320" t="s">
        <v>1464</v>
      </c>
      <c r="E2193" s="325">
        <v>40437</v>
      </c>
      <c r="F2193" s="326">
        <v>40422</v>
      </c>
      <c r="G2193" s="320">
        <v>1</v>
      </c>
      <c r="H2193" s="320">
        <v>8543</v>
      </c>
      <c r="I2193" s="323">
        <v>7.14</v>
      </c>
      <c r="J2193" s="323">
        <v>6.58</v>
      </c>
      <c r="K2193" s="323">
        <v>0.56000000000000005</v>
      </c>
    </row>
    <row r="2194" spans="1:11" hidden="1" x14ac:dyDescent="0.2">
      <c r="A2194" s="320" t="s">
        <v>1461</v>
      </c>
      <c r="B2194" s="320" t="s">
        <v>2</v>
      </c>
      <c r="C2194" s="320" t="s">
        <v>1446</v>
      </c>
      <c r="D2194" s="320" t="s">
        <v>1464</v>
      </c>
      <c r="E2194" s="325">
        <v>40437</v>
      </c>
      <c r="F2194" s="326">
        <v>40422</v>
      </c>
      <c r="G2194" s="320">
        <v>1</v>
      </c>
      <c r="H2194" s="320">
        <v>8354</v>
      </c>
      <c r="I2194" s="323">
        <v>7.35</v>
      </c>
      <c r="J2194" s="323">
        <v>6.74</v>
      </c>
      <c r="K2194" s="323">
        <v>0.61</v>
      </c>
    </row>
    <row r="2195" spans="1:11" hidden="1" x14ac:dyDescent="0.2">
      <c r="A2195" s="320" t="s">
        <v>1461</v>
      </c>
      <c r="B2195" s="320" t="s">
        <v>2</v>
      </c>
      <c r="C2195" s="320" t="s">
        <v>1446</v>
      </c>
      <c r="D2195" s="320" t="s">
        <v>1464</v>
      </c>
      <c r="E2195" s="325">
        <v>40437</v>
      </c>
      <c r="F2195" s="326">
        <v>40422</v>
      </c>
      <c r="G2195" s="320">
        <v>1</v>
      </c>
      <c r="H2195" s="320">
        <v>8533</v>
      </c>
      <c r="I2195" s="323">
        <v>7.39</v>
      </c>
      <c r="J2195" s="323">
        <v>6.73</v>
      </c>
      <c r="K2195" s="323">
        <v>0.66</v>
      </c>
    </row>
    <row r="2196" spans="1:11" x14ac:dyDescent="0.2">
      <c r="A2196" s="320" t="s">
        <v>1467</v>
      </c>
      <c r="B2196" s="320" t="s">
        <v>2</v>
      </c>
      <c r="C2196" s="320" t="s">
        <v>1446</v>
      </c>
      <c r="D2196" s="320" t="s">
        <v>1468</v>
      </c>
      <c r="E2196" s="325">
        <v>40437</v>
      </c>
      <c r="F2196" s="326">
        <v>40422</v>
      </c>
      <c r="G2196" s="320">
        <v>1</v>
      </c>
      <c r="H2196" s="320">
        <v>8398</v>
      </c>
      <c r="I2196" s="323">
        <v>18.8</v>
      </c>
      <c r="J2196" s="323">
        <v>12.44</v>
      </c>
      <c r="K2196" s="323">
        <v>6.36</v>
      </c>
    </row>
    <row r="2197" spans="1:11" x14ac:dyDescent="0.2">
      <c r="A2197" s="320" t="s">
        <v>1467</v>
      </c>
      <c r="B2197" s="320" t="s">
        <v>2</v>
      </c>
      <c r="C2197" s="320" t="s">
        <v>1446</v>
      </c>
      <c r="D2197" s="320" t="s">
        <v>1468</v>
      </c>
      <c r="E2197" s="325">
        <v>40437</v>
      </c>
      <c r="F2197" s="326">
        <v>40422</v>
      </c>
      <c r="G2197" s="320">
        <v>1</v>
      </c>
      <c r="H2197" s="320">
        <v>8556</v>
      </c>
      <c r="I2197" s="323">
        <v>15.24</v>
      </c>
      <c r="J2197" s="323">
        <v>12.4</v>
      </c>
      <c r="K2197" s="323">
        <v>2.84</v>
      </c>
    </row>
    <row r="2198" spans="1:11" x14ac:dyDescent="0.2">
      <c r="A2198" s="320" t="s">
        <v>1469</v>
      </c>
      <c r="B2198" s="320" t="s">
        <v>2</v>
      </c>
      <c r="C2198" s="320" t="s">
        <v>1446</v>
      </c>
      <c r="D2198" s="320" t="s">
        <v>1468</v>
      </c>
      <c r="E2198" s="325">
        <v>40438</v>
      </c>
      <c r="F2198" s="326">
        <v>40422</v>
      </c>
      <c r="G2198" s="320">
        <v>1</v>
      </c>
      <c r="H2198" s="320">
        <v>8605</v>
      </c>
      <c r="I2198" s="323">
        <v>6.13</v>
      </c>
      <c r="J2198" s="323">
        <v>5.69</v>
      </c>
      <c r="K2198" s="323">
        <v>0.44</v>
      </c>
    </row>
    <row r="2199" spans="1:11" x14ac:dyDescent="0.2">
      <c r="A2199" s="320" t="s">
        <v>1469</v>
      </c>
      <c r="B2199" s="320" t="s">
        <v>2</v>
      </c>
      <c r="C2199" s="320" t="s">
        <v>1446</v>
      </c>
      <c r="D2199" s="320" t="s">
        <v>1468</v>
      </c>
      <c r="E2199" s="325">
        <v>40438</v>
      </c>
      <c r="F2199" s="326">
        <v>40422</v>
      </c>
      <c r="G2199" s="320">
        <v>1</v>
      </c>
      <c r="H2199" s="320">
        <v>8688</v>
      </c>
      <c r="I2199" s="323">
        <v>6.16</v>
      </c>
      <c r="J2199" s="323">
        <v>5.69</v>
      </c>
      <c r="K2199" s="323">
        <v>0.47</v>
      </c>
    </row>
    <row r="2200" spans="1:11" x14ac:dyDescent="0.2">
      <c r="A2200" s="320" t="s">
        <v>1469</v>
      </c>
      <c r="B2200" s="320" t="s">
        <v>2</v>
      </c>
      <c r="C2200" s="320" t="s">
        <v>1446</v>
      </c>
      <c r="D2200" s="320" t="s">
        <v>1468</v>
      </c>
      <c r="E2200" s="325">
        <v>40438</v>
      </c>
      <c r="F2200" s="326">
        <v>40422</v>
      </c>
      <c r="G2200" s="320">
        <v>1</v>
      </c>
      <c r="H2200" s="320">
        <v>8728</v>
      </c>
      <c r="I2200" s="323">
        <v>5.93</v>
      </c>
      <c r="J2200" s="323">
        <v>5.68</v>
      </c>
      <c r="K2200" s="323">
        <v>0.25</v>
      </c>
    </row>
    <row r="2201" spans="1:11" hidden="1" x14ac:dyDescent="0.2">
      <c r="A2201" s="320" t="s">
        <v>1458</v>
      </c>
      <c r="B2201" s="320" t="s">
        <v>2</v>
      </c>
      <c r="C2201" s="320" t="s">
        <v>1446</v>
      </c>
      <c r="D2201" s="320" t="s">
        <v>1464</v>
      </c>
      <c r="E2201" s="325">
        <v>40438</v>
      </c>
      <c r="F2201" s="326">
        <v>40422</v>
      </c>
      <c r="G2201" s="320">
        <v>1</v>
      </c>
      <c r="H2201" s="320">
        <v>8715</v>
      </c>
      <c r="I2201" s="323">
        <v>6.93</v>
      </c>
      <c r="J2201" s="323">
        <v>6.56</v>
      </c>
      <c r="K2201" s="323">
        <v>0.37</v>
      </c>
    </row>
    <row r="2202" spans="1:11" x14ac:dyDescent="0.2">
      <c r="A2202" s="320" t="s">
        <v>1469</v>
      </c>
      <c r="B2202" s="320" t="s">
        <v>2</v>
      </c>
      <c r="C2202" s="320" t="s">
        <v>1446</v>
      </c>
      <c r="D2202" s="320" t="s">
        <v>1468</v>
      </c>
      <c r="E2202" s="325">
        <v>40438</v>
      </c>
      <c r="F2202" s="326">
        <v>40422</v>
      </c>
      <c r="G2202" s="320">
        <v>1</v>
      </c>
      <c r="H2202" s="320">
        <v>8757</v>
      </c>
      <c r="I2202" s="323">
        <v>5.64</v>
      </c>
      <c r="J2202" s="323">
        <v>5.59</v>
      </c>
      <c r="K2202" s="323">
        <v>0.05</v>
      </c>
    </row>
    <row r="2203" spans="1:11" x14ac:dyDescent="0.2">
      <c r="A2203" s="320" t="s">
        <v>1467</v>
      </c>
      <c r="B2203" s="320" t="s">
        <v>2</v>
      </c>
      <c r="C2203" s="320" t="s">
        <v>1446</v>
      </c>
      <c r="D2203" s="320" t="s">
        <v>1468</v>
      </c>
      <c r="E2203" s="325">
        <v>40438</v>
      </c>
      <c r="F2203" s="326">
        <v>40422</v>
      </c>
      <c r="G2203" s="320">
        <v>1</v>
      </c>
      <c r="H2203" s="320">
        <v>8716</v>
      </c>
      <c r="I2203" s="323">
        <v>15.82</v>
      </c>
      <c r="J2203" s="323">
        <v>12.36</v>
      </c>
      <c r="K2203" s="323">
        <v>3.46</v>
      </c>
    </row>
    <row r="2204" spans="1:11" hidden="1" x14ac:dyDescent="0.2">
      <c r="A2204" s="320" t="s">
        <v>1458</v>
      </c>
      <c r="B2204" s="320" t="s">
        <v>2</v>
      </c>
      <c r="C2204" s="320" t="s">
        <v>1446</v>
      </c>
      <c r="D2204" s="320" t="s">
        <v>1464</v>
      </c>
      <c r="E2204" s="325">
        <v>40441</v>
      </c>
      <c r="F2204" s="326">
        <v>40422</v>
      </c>
      <c r="G2204" s="320">
        <v>1</v>
      </c>
      <c r="H2204" s="320">
        <v>9044</v>
      </c>
      <c r="I2204" s="323">
        <v>7.22</v>
      </c>
      <c r="J2204" s="323">
        <v>6.61</v>
      </c>
      <c r="K2204" s="323">
        <v>0.61</v>
      </c>
    </row>
    <row r="2205" spans="1:11" hidden="1" x14ac:dyDescent="0.2">
      <c r="A2205" s="320" t="s">
        <v>1458</v>
      </c>
      <c r="B2205" s="320" t="s">
        <v>2</v>
      </c>
      <c r="C2205" s="320" t="s">
        <v>1446</v>
      </c>
      <c r="D2205" s="320" t="s">
        <v>1464</v>
      </c>
      <c r="E2205" s="325">
        <v>40441</v>
      </c>
      <c r="F2205" s="326">
        <v>40422</v>
      </c>
      <c r="G2205" s="320">
        <v>1</v>
      </c>
      <c r="H2205" s="320">
        <v>9186</v>
      </c>
      <c r="I2205" s="323">
        <v>7.34</v>
      </c>
      <c r="J2205" s="323">
        <v>6.6</v>
      </c>
      <c r="K2205" s="323">
        <v>0.74</v>
      </c>
    </row>
    <row r="2206" spans="1:11" x14ac:dyDescent="0.2">
      <c r="A2206" s="320" t="s">
        <v>1467</v>
      </c>
      <c r="B2206" s="320" t="s">
        <v>2</v>
      </c>
      <c r="C2206" s="320" t="s">
        <v>1446</v>
      </c>
      <c r="D2206" s="320" t="s">
        <v>1468</v>
      </c>
      <c r="E2206" s="325">
        <v>40441</v>
      </c>
      <c r="F2206" s="326">
        <v>40422</v>
      </c>
      <c r="G2206" s="320">
        <v>1</v>
      </c>
      <c r="H2206" s="320">
        <v>9062</v>
      </c>
      <c r="I2206" s="323">
        <v>18.3</v>
      </c>
      <c r="J2206" s="323">
        <v>12.43</v>
      </c>
      <c r="K2206" s="323">
        <v>5.87</v>
      </c>
    </row>
    <row r="2207" spans="1:11" x14ac:dyDescent="0.2">
      <c r="A2207" s="320" t="s">
        <v>1467</v>
      </c>
      <c r="B2207" s="320" t="s">
        <v>2</v>
      </c>
      <c r="C2207" s="320" t="s">
        <v>1446</v>
      </c>
      <c r="D2207" s="320" t="s">
        <v>1468</v>
      </c>
      <c r="E2207" s="325">
        <v>40441</v>
      </c>
      <c r="F2207" s="326">
        <v>40422</v>
      </c>
      <c r="G2207" s="320">
        <v>1</v>
      </c>
      <c r="H2207" s="320">
        <v>9200</v>
      </c>
      <c r="I2207" s="323">
        <v>16.72</v>
      </c>
      <c r="J2207" s="323">
        <v>12.42</v>
      </c>
      <c r="K2207" s="323">
        <v>4.3</v>
      </c>
    </row>
    <row r="2208" spans="1:11" x14ac:dyDescent="0.2">
      <c r="A2208" s="320" t="s">
        <v>1459</v>
      </c>
      <c r="B2208" s="320" t="s">
        <v>2</v>
      </c>
      <c r="C2208" s="320" t="s">
        <v>1446</v>
      </c>
      <c r="D2208" s="320" t="s">
        <v>1468</v>
      </c>
      <c r="E2208" s="325">
        <v>40442</v>
      </c>
      <c r="F2208" s="326">
        <v>40422</v>
      </c>
      <c r="G2208" s="320">
        <v>1</v>
      </c>
      <c r="H2208" s="320">
        <v>9382</v>
      </c>
      <c r="I2208" s="323">
        <v>14.09</v>
      </c>
      <c r="J2208" s="323">
        <v>12.04</v>
      </c>
      <c r="K2208" s="323">
        <v>2.0499999999999998</v>
      </c>
    </row>
    <row r="2209" spans="1:11" hidden="1" x14ac:dyDescent="0.2">
      <c r="A2209" s="320" t="s">
        <v>1458</v>
      </c>
      <c r="B2209" s="320" t="s">
        <v>2</v>
      </c>
      <c r="C2209" s="320" t="s">
        <v>1446</v>
      </c>
      <c r="D2209" s="320" t="s">
        <v>1464</v>
      </c>
      <c r="E2209" s="325">
        <v>40442</v>
      </c>
      <c r="F2209" s="326">
        <v>40422</v>
      </c>
      <c r="G2209" s="320">
        <v>1</v>
      </c>
      <c r="H2209" s="320">
        <v>9258</v>
      </c>
      <c r="I2209" s="323">
        <v>7.16</v>
      </c>
      <c r="J2209" s="323">
        <v>6.58</v>
      </c>
      <c r="K2209" s="323">
        <v>0.57999999999999996</v>
      </c>
    </row>
    <row r="2210" spans="1:11" hidden="1" x14ac:dyDescent="0.2">
      <c r="A2210" s="320" t="s">
        <v>1458</v>
      </c>
      <c r="B2210" s="320" t="s">
        <v>2</v>
      </c>
      <c r="C2210" s="320" t="s">
        <v>1446</v>
      </c>
      <c r="D2210" s="320" t="s">
        <v>1464</v>
      </c>
      <c r="E2210" s="325">
        <v>40442</v>
      </c>
      <c r="F2210" s="326">
        <v>40422</v>
      </c>
      <c r="G2210" s="320">
        <v>1</v>
      </c>
      <c r="H2210" s="320">
        <v>9362</v>
      </c>
      <c r="I2210" s="323">
        <v>7.22</v>
      </c>
      <c r="J2210" s="323">
        <v>6.57</v>
      </c>
      <c r="K2210" s="323">
        <v>0.65</v>
      </c>
    </row>
    <row r="2211" spans="1:11" hidden="1" x14ac:dyDescent="0.2">
      <c r="A2211" s="320" t="s">
        <v>1458</v>
      </c>
      <c r="B2211" s="320" t="s">
        <v>2</v>
      </c>
      <c r="C2211" s="320" t="s">
        <v>1446</v>
      </c>
      <c r="D2211" s="320" t="s">
        <v>1464</v>
      </c>
      <c r="E2211" s="325">
        <v>40442</v>
      </c>
      <c r="F2211" s="326">
        <v>40422</v>
      </c>
      <c r="G2211" s="320">
        <v>1</v>
      </c>
      <c r="H2211" s="320">
        <v>9391</v>
      </c>
      <c r="I2211" s="323">
        <v>6.73</v>
      </c>
      <c r="J2211" s="323">
        <v>6.55</v>
      </c>
      <c r="K2211" s="323">
        <v>0.18</v>
      </c>
    </row>
    <row r="2212" spans="1:11" x14ac:dyDescent="0.2">
      <c r="A2212" s="320" t="s">
        <v>1467</v>
      </c>
      <c r="B2212" s="320" t="s">
        <v>2</v>
      </c>
      <c r="C2212" s="320" t="s">
        <v>1446</v>
      </c>
      <c r="D2212" s="320" t="s">
        <v>1468</v>
      </c>
      <c r="E2212" s="325">
        <v>40442</v>
      </c>
      <c r="F2212" s="326">
        <v>40422</v>
      </c>
      <c r="G2212" s="320">
        <v>1</v>
      </c>
      <c r="H2212" s="320">
        <v>9281</v>
      </c>
      <c r="I2212" s="323">
        <v>18.23</v>
      </c>
      <c r="J2212" s="323">
        <v>12.43</v>
      </c>
      <c r="K2212" s="323">
        <v>5.8</v>
      </c>
    </row>
    <row r="2213" spans="1:11" x14ac:dyDescent="0.2">
      <c r="A2213" s="320" t="s">
        <v>1467</v>
      </c>
      <c r="B2213" s="320" t="s">
        <v>2</v>
      </c>
      <c r="C2213" s="320" t="s">
        <v>1446</v>
      </c>
      <c r="D2213" s="320" t="s">
        <v>1468</v>
      </c>
      <c r="E2213" s="325">
        <v>40442</v>
      </c>
      <c r="F2213" s="326">
        <v>40422</v>
      </c>
      <c r="G2213" s="320">
        <v>1</v>
      </c>
      <c r="H2213" s="320">
        <v>9381</v>
      </c>
      <c r="I2213" s="323">
        <v>15.82</v>
      </c>
      <c r="J2213" s="323">
        <v>12.4</v>
      </c>
      <c r="K2213" s="323">
        <v>3.42</v>
      </c>
    </row>
    <row r="2214" spans="1:11" hidden="1" x14ac:dyDescent="0.2">
      <c r="A2214" s="320" t="s">
        <v>1458</v>
      </c>
      <c r="B2214" s="320" t="s">
        <v>2</v>
      </c>
      <c r="C2214" s="320" t="s">
        <v>1446</v>
      </c>
      <c r="D2214" s="320" t="s">
        <v>1464</v>
      </c>
      <c r="E2214" s="325">
        <v>40443</v>
      </c>
      <c r="F2214" s="326">
        <v>40422</v>
      </c>
      <c r="G2214" s="320">
        <v>1</v>
      </c>
      <c r="H2214" s="320">
        <v>9494</v>
      </c>
      <c r="I2214" s="323">
        <v>7.05</v>
      </c>
      <c r="J2214" s="323">
        <v>6.54</v>
      </c>
      <c r="K2214" s="323">
        <v>0.51</v>
      </c>
    </row>
    <row r="2215" spans="1:11" hidden="1" x14ac:dyDescent="0.2">
      <c r="A2215" s="320" t="s">
        <v>1458</v>
      </c>
      <c r="B2215" s="320" t="s">
        <v>2</v>
      </c>
      <c r="C2215" s="320" t="s">
        <v>1446</v>
      </c>
      <c r="D2215" s="320" t="s">
        <v>1464</v>
      </c>
      <c r="E2215" s="325">
        <v>40443</v>
      </c>
      <c r="F2215" s="326">
        <v>40422</v>
      </c>
      <c r="G2215" s="320">
        <v>1</v>
      </c>
      <c r="H2215" s="320">
        <v>9595</v>
      </c>
      <c r="I2215" s="323">
        <v>6.85</v>
      </c>
      <c r="J2215" s="323">
        <v>6.54</v>
      </c>
      <c r="K2215" s="323">
        <v>0.31</v>
      </c>
    </row>
    <row r="2216" spans="1:11" x14ac:dyDescent="0.2">
      <c r="A2216" s="320" t="s">
        <v>1467</v>
      </c>
      <c r="B2216" s="320" t="s">
        <v>2</v>
      </c>
      <c r="C2216" s="320" t="s">
        <v>1446</v>
      </c>
      <c r="D2216" s="320" t="s">
        <v>1468</v>
      </c>
      <c r="E2216" s="325">
        <v>40443</v>
      </c>
      <c r="F2216" s="326">
        <v>40422</v>
      </c>
      <c r="G2216" s="320">
        <v>1</v>
      </c>
      <c r="H2216" s="320">
        <v>9502</v>
      </c>
      <c r="I2216" s="323">
        <v>18.16</v>
      </c>
      <c r="J2216" s="323">
        <v>12.38</v>
      </c>
      <c r="K2216" s="323">
        <v>5.78</v>
      </c>
    </row>
    <row r="2217" spans="1:11" x14ac:dyDescent="0.2">
      <c r="A2217" s="320" t="s">
        <v>1467</v>
      </c>
      <c r="B2217" s="320" t="s">
        <v>2</v>
      </c>
      <c r="C2217" s="320" t="s">
        <v>1446</v>
      </c>
      <c r="D2217" s="320" t="s">
        <v>1468</v>
      </c>
      <c r="E2217" s="325">
        <v>40443</v>
      </c>
      <c r="F2217" s="326">
        <v>40422</v>
      </c>
      <c r="G2217" s="320">
        <v>1</v>
      </c>
      <c r="H2217" s="320">
        <v>9600</v>
      </c>
      <c r="I2217" s="323">
        <v>17.440000000000001</v>
      </c>
      <c r="J2217" s="323">
        <v>12.36</v>
      </c>
      <c r="K2217" s="323">
        <v>5.08</v>
      </c>
    </row>
    <row r="2218" spans="1:11" x14ac:dyDescent="0.2">
      <c r="A2218" s="320" t="s">
        <v>1459</v>
      </c>
      <c r="B2218" s="320" t="s">
        <v>2</v>
      </c>
      <c r="C2218" s="320" t="s">
        <v>1446</v>
      </c>
      <c r="D2218" s="320" t="s">
        <v>1468</v>
      </c>
      <c r="E2218" s="325">
        <v>40444</v>
      </c>
      <c r="F2218" s="326">
        <v>40422</v>
      </c>
      <c r="G2218" s="320">
        <v>1</v>
      </c>
      <c r="H2218" s="320">
        <v>9705</v>
      </c>
      <c r="I2218" s="323">
        <v>16.54</v>
      </c>
      <c r="J2218" s="323">
        <v>12.02</v>
      </c>
      <c r="K2218" s="323">
        <v>4.5199999999999996</v>
      </c>
    </row>
    <row r="2219" spans="1:11" x14ac:dyDescent="0.2">
      <c r="A2219" s="320" t="s">
        <v>1459</v>
      </c>
      <c r="B2219" s="320" t="s">
        <v>2</v>
      </c>
      <c r="C2219" s="320" t="s">
        <v>1446</v>
      </c>
      <c r="D2219" s="320" t="s">
        <v>1468</v>
      </c>
      <c r="E2219" s="325">
        <v>40444</v>
      </c>
      <c r="F2219" s="326">
        <v>40422</v>
      </c>
      <c r="G2219" s="320">
        <v>1</v>
      </c>
      <c r="H2219" s="320">
        <v>9869</v>
      </c>
      <c r="I2219" s="323">
        <v>14.77</v>
      </c>
      <c r="J2219" s="323">
        <v>11.96</v>
      </c>
      <c r="K2219" s="323">
        <v>2.81</v>
      </c>
    </row>
    <row r="2220" spans="1:11" hidden="1" x14ac:dyDescent="0.2">
      <c r="A2220" s="320" t="s">
        <v>1458</v>
      </c>
      <c r="B2220" s="320" t="s">
        <v>2</v>
      </c>
      <c r="C2220" s="320" t="s">
        <v>1446</v>
      </c>
      <c r="D2220" s="320" t="s">
        <v>1464</v>
      </c>
      <c r="E2220" s="325">
        <v>40444</v>
      </c>
      <c r="F2220" s="326">
        <v>40422</v>
      </c>
      <c r="G2220" s="320">
        <v>1</v>
      </c>
      <c r="H2220" s="320">
        <v>9742</v>
      </c>
      <c r="I2220" s="323">
        <v>7.59</v>
      </c>
      <c r="J2220" s="323">
        <v>6.6</v>
      </c>
      <c r="K2220" s="323">
        <v>0.99</v>
      </c>
    </row>
    <row r="2221" spans="1:11" hidden="1" x14ac:dyDescent="0.2">
      <c r="A2221" s="320" t="s">
        <v>1458</v>
      </c>
      <c r="B2221" s="320" t="s">
        <v>2</v>
      </c>
      <c r="C2221" s="320" t="s">
        <v>1446</v>
      </c>
      <c r="D2221" s="320" t="s">
        <v>1464</v>
      </c>
      <c r="E2221" s="325">
        <v>40444</v>
      </c>
      <c r="F2221" s="326">
        <v>40422</v>
      </c>
      <c r="G2221" s="320">
        <v>1</v>
      </c>
      <c r="H2221" s="320">
        <v>9849</v>
      </c>
      <c r="I2221" s="323">
        <v>7.3</v>
      </c>
      <c r="J2221" s="323">
        <v>6.58</v>
      </c>
      <c r="K2221" s="323">
        <v>0.72</v>
      </c>
    </row>
    <row r="2222" spans="1:11" hidden="1" x14ac:dyDescent="0.2">
      <c r="A2222" s="320" t="s">
        <v>1470</v>
      </c>
      <c r="B2222" s="320" t="s">
        <v>2</v>
      </c>
      <c r="C2222" s="320" t="s">
        <v>1446</v>
      </c>
      <c r="D2222" s="320" t="s">
        <v>1464</v>
      </c>
      <c r="E2222" s="325">
        <v>40444</v>
      </c>
      <c r="F2222" s="326">
        <v>40422</v>
      </c>
      <c r="G2222" s="320">
        <v>1</v>
      </c>
      <c r="H2222" s="320">
        <v>9641</v>
      </c>
      <c r="I2222" s="323">
        <v>7.03</v>
      </c>
      <c r="J2222" s="323">
        <v>6.44</v>
      </c>
      <c r="K2222" s="323">
        <v>0.59</v>
      </c>
    </row>
    <row r="2223" spans="1:11" hidden="1" x14ac:dyDescent="0.2">
      <c r="A2223" s="320" t="s">
        <v>1470</v>
      </c>
      <c r="B2223" s="320" t="s">
        <v>2</v>
      </c>
      <c r="C2223" s="320" t="s">
        <v>1446</v>
      </c>
      <c r="D2223" s="320" t="s">
        <v>1464</v>
      </c>
      <c r="E2223" s="325">
        <v>40444</v>
      </c>
      <c r="F2223" s="326">
        <v>40422</v>
      </c>
      <c r="G2223" s="320">
        <v>1</v>
      </c>
      <c r="H2223" s="320">
        <v>9780</v>
      </c>
      <c r="I2223" s="323">
        <v>6.95</v>
      </c>
      <c r="J2223" s="323">
        <v>6.42</v>
      </c>
      <c r="K2223" s="323">
        <v>0.53</v>
      </c>
    </row>
    <row r="2224" spans="1:11" hidden="1" x14ac:dyDescent="0.2">
      <c r="A2224" s="320" t="s">
        <v>1470</v>
      </c>
      <c r="B2224" s="320" t="s">
        <v>2</v>
      </c>
      <c r="C2224" s="320" t="s">
        <v>1446</v>
      </c>
      <c r="D2224" s="320" t="s">
        <v>1464</v>
      </c>
      <c r="E2224" s="325">
        <v>40444</v>
      </c>
      <c r="F2224" s="326">
        <v>40422</v>
      </c>
      <c r="G2224" s="320">
        <v>1</v>
      </c>
      <c r="H2224" s="320">
        <v>9847</v>
      </c>
      <c r="I2224" s="323">
        <v>6.73</v>
      </c>
      <c r="J2224" s="323">
        <v>6.41</v>
      </c>
      <c r="K2224" s="323">
        <v>0.32</v>
      </c>
    </row>
    <row r="2225" spans="1:11" x14ac:dyDescent="0.2">
      <c r="A2225" s="320" t="s">
        <v>1467</v>
      </c>
      <c r="B2225" s="320" t="s">
        <v>2</v>
      </c>
      <c r="C2225" s="320" t="s">
        <v>1446</v>
      </c>
      <c r="D2225" s="320" t="s">
        <v>1468</v>
      </c>
      <c r="E2225" s="325">
        <v>40444</v>
      </c>
      <c r="F2225" s="326">
        <v>40422</v>
      </c>
      <c r="G2225" s="320">
        <v>1</v>
      </c>
      <c r="H2225" s="320">
        <v>9706</v>
      </c>
      <c r="I2225" s="323">
        <v>17.78</v>
      </c>
      <c r="J2225" s="323">
        <v>12.43</v>
      </c>
      <c r="K2225" s="323">
        <v>5.35</v>
      </c>
    </row>
    <row r="2226" spans="1:11" hidden="1" x14ac:dyDescent="0.2">
      <c r="A2226" s="320" t="s">
        <v>1458</v>
      </c>
      <c r="B2226" s="320" t="s">
        <v>2</v>
      </c>
      <c r="C2226" s="320" t="s">
        <v>1446</v>
      </c>
      <c r="D2226" s="320" t="s">
        <v>1464</v>
      </c>
      <c r="E2226" s="325">
        <v>40445</v>
      </c>
      <c r="F2226" s="326">
        <v>40422</v>
      </c>
      <c r="G2226" s="320">
        <v>1</v>
      </c>
      <c r="H2226" s="320">
        <v>10023</v>
      </c>
      <c r="I2226" s="323">
        <v>7.05</v>
      </c>
      <c r="J2226" s="323">
        <v>6.56</v>
      </c>
      <c r="K2226" s="323">
        <v>0.49</v>
      </c>
    </row>
    <row r="2227" spans="1:11" x14ac:dyDescent="0.2">
      <c r="A2227" s="320" t="s">
        <v>1467</v>
      </c>
      <c r="B2227" s="320" t="s">
        <v>2</v>
      </c>
      <c r="C2227" s="320" t="s">
        <v>1446</v>
      </c>
      <c r="D2227" s="320" t="s">
        <v>1468</v>
      </c>
      <c r="E2227" s="325">
        <v>40444</v>
      </c>
      <c r="F2227" s="326">
        <v>40422</v>
      </c>
      <c r="G2227" s="320">
        <v>1</v>
      </c>
      <c r="H2227" s="320">
        <v>9864</v>
      </c>
      <c r="I2227" s="323">
        <v>15.51</v>
      </c>
      <c r="J2227" s="323">
        <v>10.18</v>
      </c>
      <c r="K2227" s="323">
        <v>5.33</v>
      </c>
    </row>
    <row r="2228" spans="1:11" x14ac:dyDescent="0.2">
      <c r="A2228" s="320" t="s">
        <v>1467</v>
      </c>
      <c r="B2228" s="320" t="s">
        <v>2</v>
      </c>
      <c r="C2228" s="320" t="s">
        <v>1446</v>
      </c>
      <c r="D2228" s="320" t="s">
        <v>1468</v>
      </c>
      <c r="E2228" s="325">
        <v>40445</v>
      </c>
      <c r="F2228" s="326">
        <v>40422</v>
      </c>
      <c r="G2228" s="320">
        <v>1</v>
      </c>
      <c r="H2228" s="320">
        <v>10043</v>
      </c>
      <c r="I2228" s="323">
        <v>15.83</v>
      </c>
      <c r="J2228" s="323">
        <v>12.35</v>
      </c>
      <c r="K2228" s="323">
        <v>3.48</v>
      </c>
    </row>
    <row r="2229" spans="1:11" x14ac:dyDescent="0.2">
      <c r="A2229" s="320" t="s">
        <v>1469</v>
      </c>
      <c r="B2229" s="320" t="s">
        <v>2</v>
      </c>
      <c r="C2229" s="320" t="s">
        <v>1446</v>
      </c>
      <c r="D2229" s="320" t="s">
        <v>1468</v>
      </c>
      <c r="E2229" s="325">
        <v>40448</v>
      </c>
      <c r="F2229" s="326">
        <v>40422</v>
      </c>
      <c r="G2229" s="320">
        <v>1</v>
      </c>
      <c r="H2229" s="320">
        <v>10365</v>
      </c>
      <c r="I2229" s="323">
        <v>6.12</v>
      </c>
      <c r="J2229" s="323">
        <v>5.66</v>
      </c>
      <c r="K2229" s="323">
        <v>0.46</v>
      </c>
    </row>
    <row r="2230" spans="1:11" x14ac:dyDescent="0.2">
      <c r="A2230" s="320" t="s">
        <v>1469</v>
      </c>
      <c r="B2230" s="320" t="s">
        <v>2</v>
      </c>
      <c r="C2230" s="320" t="s">
        <v>1446</v>
      </c>
      <c r="D2230" s="320" t="s">
        <v>1468</v>
      </c>
      <c r="E2230" s="325">
        <v>40448</v>
      </c>
      <c r="F2230" s="326">
        <v>40422</v>
      </c>
      <c r="G2230" s="320">
        <v>1</v>
      </c>
      <c r="H2230" s="320">
        <v>10437</v>
      </c>
      <c r="I2230" s="323">
        <v>6.05</v>
      </c>
      <c r="J2230" s="323">
        <v>5.65</v>
      </c>
      <c r="K2230" s="323">
        <v>0.4</v>
      </c>
    </row>
    <row r="2231" spans="1:11" x14ac:dyDescent="0.2">
      <c r="A2231" s="320" t="s">
        <v>1469</v>
      </c>
      <c r="B2231" s="320" t="s">
        <v>2</v>
      </c>
      <c r="C2231" s="320" t="s">
        <v>1446</v>
      </c>
      <c r="D2231" s="320" t="s">
        <v>1468</v>
      </c>
      <c r="E2231" s="325">
        <v>40448</v>
      </c>
      <c r="F2231" s="326">
        <v>40422</v>
      </c>
      <c r="G2231" s="320">
        <v>1</v>
      </c>
      <c r="H2231" s="320">
        <v>10508</v>
      </c>
      <c r="I2231" s="323">
        <v>6.33</v>
      </c>
      <c r="J2231" s="323">
        <v>5.64</v>
      </c>
      <c r="K2231" s="323">
        <v>0.69</v>
      </c>
    </row>
    <row r="2232" spans="1:11" hidden="1" x14ac:dyDescent="0.2">
      <c r="A2232" s="320" t="s">
        <v>1458</v>
      </c>
      <c r="B2232" s="320" t="s">
        <v>2</v>
      </c>
      <c r="C2232" s="320" t="s">
        <v>1446</v>
      </c>
      <c r="D2232" s="320" t="s">
        <v>1464</v>
      </c>
      <c r="E2232" s="325">
        <v>40448</v>
      </c>
      <c r="F2232" s="326">
        <v>40422</v>
      </c>
      <c r="G2232" s="320">
        <v>1</v>
      </c>
      <c r="H2232" s="320">
        <v>10371</v>
      </c>
      <c r="I2232" s="323">
        <v>7.31</v>
      </c>
      <c r="J2232" s="323">
        <v>6.62</v>
      </c>
      <c r="K2232" s="323">
        <v>0.69</v>
      </c>
    </row>
    <row r="2233" spans="1:11" hidden="1" x14ac:dyDescent="0.2">
      <c r="A2233" s="320" t="s">
        <v>1458</v>
      </c>
      <c r="B2233" s="320" t="s">
        <v>2</v>
      </c>
      <c r="C2233" s="320" t="s">
        <v>1446</v>
      </c>
      <c r="D2233" s="320" t="s">
        <v>1464</v>
      </c>
      <c r="E2233" s="325">
        <v>40448</v>
      </c>
      <c r="F2233" s="326">
        <v>40422</v>
      </c>
      <c r="G2233" s="320">
        <v>1</v>
      </c>
      <c r="H2233" s="320">
        <v>10478</v>
      </c>
      <c r="I2233" s="323">
        <v>7.21</v>
      </c>
      <c r="J2233" s="323">
        <v>6.6</v>
      </c>
      <c r="K2233" s="323">
        <v>0.61</v>
      </c>
    </row>
    <row r="2234" spans="1:11" x14ac:dyDescent="0.2">
      <c r="A2234" s="320" t="s">
        <v>1467</v>
      </c>
      <c r="B2234" s="320" t="s">
        <v>2</v>
      </c>
      <c r="C2234" s="320" t="s">
        <v>1446</v>
      </c>
      <c r="D2234" s="320" t="s">
        <v>1468</v>
      </c>
      <c r="E2234" s="325">
        <v>40448</v>
      </c>
      <c r="F2234" s="326">
        <v>40422</v>
      </c>
      <c r="G2234" s="320">
        <v>1</v>
      </c>
      <c r="H2234" s="320">
        <v>10389</v>
      </c>
      <c r="I2234" s="323">
        <v>17.54</v>
      </c>
      <c r="J2234" s="323">
        <v>12.48</v>
      </c>
      <c r="K2234" s="323">
        <v>5.0599999999999996</v>
      </c>
    </row>
    <row r="2235" spans="1:11" x14ac:dyDescent="0.2">
      <c r="A2235" s="320" t="s">
        <v>1467</v>
      </c>
      <c r="B2235" s="320" t="s">
        <v>2</v>
      </c>
      <c r="C2235" s="320" t="s">
        <v>1446</v>
      </c>
      <c r="D2235" s="320" t="s">
        <v>1468</v>
      </c>
      <c r="E2235" s="325">
        <v>40448</v>
      </c>
      <c r="F2235" s="326">
        <v>40422</v>
      </c>
      <c r="G2235" s="320">
        <v>1</v>
      </c>
      <c r="H2235" s="320">
        <v>10471</v>
      </c>
      <c r="I2235" s="323">
        <v>16.850000000000001</v>
      </c>
      <c r="J2235" s="323">
        <v>12.41</v>
      </c>
      <c r="K2235" s="323">
        <v>4.4400000000000004</v>
      </c>
    </row>
    <row r="2236" spans="1:11" x14ac:dyDescent="0.2">
      <c r="A2236" s="320" t="s">
        <v>1459</v>
      </c>
      <c r="B2236" s="320" t="s">
        <v>2</v>
      </c>
      <c r="C2236" s="320" t="s">
        <v>1446</v>
      </c>
      <c r="D2236" s="320" t="s">
        <v>1468</v>
      </c>
      <c r="E2236" s="325">
        <v>40449</v>
      </c>
      <c r="F2236" s="326">
        <v>40422</v>
      </c>
      <c r="G2236" s="320">
        <v>1</v>
      </c>
      <c r="H2236" s="320">
        <v>10687</v>
      </c>
      <c r="I2236" s="323">
        <v>14.98</v>
      </c>
      <c r="J2236" s="323">
        <v>12.09</v>
      </c>
      <c r="K2236" s="323">
        <v>2.89</v>
      </c>
    </row>
    <row r="2237" spans="1:11" x14ac:dyDescent="0.2">
      <c r="A2237" s="320" t="s">
        <v>1458</v>
      </c>
      <c r="B2237" s="320" t="s">
        <v>2</v>
      </c>
      <c r="C2237" s="320" t="s">
        <v>1446</v>
      </c>
      <c r="D2237" s="320" t="s">
        <v>1468</v>
      </c>
      <c r="E2237" s="325">
        <v>40449</v>
      </c>
      <c r="F2237" s="326">
        <v>40422</v>
      </c>
      <c r="G2237" s="320">
        <v>1</v>
      </c>
      <c r="H2237" s="320">
        <v>10696</v>
      </c>
      <c r="I2237" s="323">
        <v>6.98</v>
      </c>
      <c r="J2237" s="323">
        <v>6.57</v>
      </c>
      <c r="K2237" s="323">
        <v>0.41</v>
      </c>
    </row>
    <row r="2238" spans="1:11" x14ac:dyDescent="0.2">
      <c r="A2238" s="320" t="s">
        <v>1469</v>
      </c>
      <c r="B2238" s="320" t="s">
        <v>2</v>
      </c>
      <c r="C2238" s="320" t="s">
        <v>1446</v>
      </c>
      <c r="D2238" s="320" t="s">
        <v>1468</v>
      </c>
      <c r="E2238" s="325">
        <v>40449</v>
      </c>
      <c r="F2238" s="326">
        <v>40422</v>
      </c>
      <c r="G2238" s="320">
        <v>1</v>
      </c>
      <c r="H2238" s="320">
        <v>10554</v>
      </c>
      <c r="I2238" s="323">
        <v>6.2</v>
      </c>
      <c r="J2238" s="323">
        <v>5.71</v>
      </c>
      <c r="K2238" s="323">
        <v>0.49</v>
      </c>
    </row>
    <row r="2239" spans="1:11" x14ac:dyDescent="0.2">
      <c r="A2239" s="320" t="s">
        <v>1469</v>
      </c>
      <c r="B2239" s="320" t="s">
        <v>2</v>
      </c>
      <c r="C2239" s="320" t="s">
        <v>1446</v>
      </c>
      <c r="D2239" s="320" t="s">
        <v>1468</v>
      </c>
      <c r="E2239" s="325">
        <v>40449</v>
      </c>
      <c r="F2239" s="326">
        <v>40422</v>
      </c>
      <c r="G2239" s="320">
        <v>1</v>
      </c>
      <c r="H2239" s="320">
        <v>10640</v>
      </c>
      <c r="I2239" s="323">
        <v>6.2</v>
      </c>
      <c r="J2239" s="323">
        <v>5.7</v>
      </c>
      <c r="K2239" s="323">
        <v>0.5</v>
      </c>
    </row>
    <row r="2240" spans="1:11" x14ac:dyDescent="0.2">
      <c r="A2240" s="320" t="s">
        <v>1469</v>
      </c>
      <c r="B2240" s="320" t="s">
        <v>2</v>
      </c>
      <c r="C2240" s="320" t="s">
        <v>1446</v>
      </c>
      <c r="D2240" s="320" t="s">
        <v>1468</v>
      </c>
      <c r="E2240" s="325">
        <v>40449</v>
      </c>
      <c r="F2240" s="326">
        <v>40422</v>
      </c>
      <c r="G2240" s="320">
        <v>1</v>
      </c>
      <c r="H2240" s="320">
        <v>10676</v>
      </c>
      <c r="I2240" s="323">
        <v>6.68</v>
      </c>
      <c r="J2240" s="323">
        <v>5.69</v>
      </c>
      <c r="K2240" s="323">
        <v>0.99</v>
      </c>
    </row>
    <row r="2241" spans="1:11" hidden="1" x14ac:dyDescent="0.2">
      <c r="A2241" s="320" t="s">
        <v>1458</v>
      </c>
      <c r="B2241" s="320" t="s">
        <v>2</v>
      </c>
      <c r="C2241" s="320" t="s">
        <v>1446</v>
      </c>
      <c r="D2241" s="320" t="s">
        <v>1464</v>
      </c>
      <c r="E2241" s="325">
        <v>40449</v>
      </c>
      <c r="F2241" s="326">
        <v>40422</v>
      </c>
      <c r="G2241" s="320">
        <v>1</v>
      </c>
      <c r="H2241" s="320">
        <v>10556</v>
      </c>
      <c r="I2241" s="323">
        <v>7.1</v>
      </c>
      <c r="J2241" s="323">
        <v>6.59</v>
      </c>
      <c r="K2241" s="323">
        <v>0.51</v>
      </c>
    </row>
    <row r="2242" spans="1:11" hidden="1" x14ac:dyDescent="0.2">
      <c r="A2242" s="320" t="s">
        <v>1458</v>
      </c>
      <c r="B2242" s="320" t="s">
        <v>2</v>
      </c>
      <c r="C2242" s="320" t="s">
        <v>1446</v>
      </c>
      <c r="D2242" s="320" t="s">
        <v>1464</v>
      </c>
      <c r="E2242" s="325">
        <v>40449</v>
      </c>
      <c r="F2242" s="326">
        <v>40422</v>
      </c>
      <c r="G2242" s="320">
        <v>1</v>
      </c>
      <c r="H2242" s="320">
        <v>10653</v>
      </c>
      <c r="I2242" s="323">
        <v>7.19</v>
      </c>
      <c r="J2242" s="323">
        <v>6.58</v>
      </c>
      <c r="K2242" s="323">
        <v>0.61</v>
      </c>
    </row>
    <row r="2243" spans="1:11" x14ac:dyDescent="0.2">
      <c r="A2243" s="320" t="s">
        <v>1467</v>
      </c>
      <c r="B2243" s="320" t="s">
        <v>2</v>
      </c>
      <c r="C2243" s="320" t="s">
        <v>1446</v>
      </c>
      <c r="D2243" s="320" t="s">
        <v>1468</v>
      </c>
      <c r="E2243" s="325">
        <v>40449</v>
      </c>
      <c r="F2243" s="326">
        <v>40422</v>
      </c>
      <c r="G2243" s="320">
        <v>1</v>
      </c>
      <c r="H2243" s="320">
        <v>10589</v>
      </c>
      <c r="I2243" s="323">
        <v>18.579999999999998</v>
      </c>
      <c r="J2243" s="323">
        <v>12.42</v>
      </c>
      <c r="K2243" s="323">
        <v>6.16</v>
      </c>
    </row>
    <row r="2244" spans="1:11" x14ac:dyDescent="0.2">
      <c r="A2244" s="320" t="s">
        <v>1467</v>
      </c>
      <c r="B2244" s="320" t="s">
        <v>2</v>
      </c>
      <c r="C2244" s="320" t="s">
        <v>1446</v>
      </c>
      <c r="D2244" s="320" t="s">
        <v>1468</v>
      </c>
      <c r="E2244" s="325">
        <v>40449</v>
      </c>
      <c r="F2244" s="326">
        <v>40422</v>
      </c>
      <c r="G2244" s="320">
        <v>1</v>
      </c>
      <c r="H2244" s="320">
        <v>10686</v>
      </c>
      <c r="I2244" s="323">
        <v>15.76</v>
      </c>
      <c r="J2244" s="323">
        <v>12.35</v>
      </c>
      <c r="K2244" s="323">
        <v>3.41</v>
      </c>
    </row>
    <row r="2245" spans="1:11" x14ac:dyDescent="0.2">
      <c r="A2245" s="320" t="s">
        <v>1469</v>
      </c>
      <c r="B2245" s="320" t="s">
        <v>2</v>
      </c>
      <c r="C2245" s="320" t="s">
        <v>1446</v>
      </c>
      <c r="D2245" s="320" t="s">
        <v>1468</v>
      </c>
      <c r="E2245" s="325">
        <v>40450</v>
      </c>
      <c r="F2245" s="326">
        <v>40422</v>
      </c>
      <c r="G2245" s="320">
        <v>1</v>
      </c>
      <c r="H2245" s="320">
        <v>10725</v>
      </c>
      <c r="I2245" s="323">
        <v>6.15</v>
      </c>
      <c r="J2245" s="323">
        <v>5.68</v>
      </c>
      <c r="K2245" s="323">
        <v>0.47</v>
      </c>
    </row>
    <row r="2246" spans="1:11" x14ac:dyDescent="0.2">
      <c r="A2246" s="320" t="s">
        <v>1469</v>
      </c>
      <c r="B2246" s="320" t="s">
        <v>2</v>
      </c>
      <c r="C2246" s="320" t="s">
        <v>1446</v>
      </c>
      <c r="D2246" s="320" t="s">
        <v>1468</v>
      </c>
      <c r="E2246" s="325">
        <v>40450</v>
      </c>
      <c r="F2246" s="326">
        <v>40422</v>
      </c>
      <c r="G2246" s="320">
        <v>1</v>
      </c>
      <c r="H2246" s="320">
        <v>10750</v>
      </c>
      <c r="I2246" s="323">
        <v>6.12</v>
      </c>
      <c r="J2246" s="323">
        <v>5.67</v>
      </c>
      <c r="K2246" s="323">
        <v>0.45</v>
      </c>
    </row>
    <row r="2247" spans="1:11" x14ac:dyDescent="0.2">
      <c r="A2247" s="320" t="s">
        <v>1469</v>
      </c>
      <c r="B2247" s="320" t="s">
        <v>2</v>
      </c>
      <c r="C2247" s="320" t="s">
        <v>1446</v>
      </c>
      <c r="D2247" s="320" t="s">
        <v>1468</v>
      </c>
      <c r="E2247" s="325">
        <v>40450</v>
      </c>
      <c r="F2247" s="326">
        <v>40422</v>
      </c>
      <c r="G2247" s="320">
        <v>1</v>
      </c>
      <c r="H2247" s="320">
        <v>10826</v>
      </c>
      <c r="I2247" s="323">
        <v>6.36</v>
      </c>
      <c r="J2247" s="323">
        <v>5.67</v>
      </c>
      <c r="K2247" s="323">
        <v>0.69</v>
      </c>
    </row>
    <row r="2248" spans="1:11" x14ac:dyDescent="0.2">
      <c r="A2248" s="320" t="s">
        <v>1469</v>
      </c>
      <c r="B2248" s="320" t="s">
        <v>2</v>
      </c>
      <c r="C2248" s="320" t="s">
        <v>1446</v>
      </c>
      <c r="D2248" s="320" t="s">
        <v>1468</v>
      </c>
      <c r="E2248" s="325">
        <v>40450</v>
      </c>
      <c r="F2248" s="326">
        <v>40422</v>
      </c>
      <c r="G2248" s="320">
        <v>1</v>
      </c>
      <c r="H2248" s="320">
        <v>10871</v>
      </c>
      <c r="I2248" s="323">
        <v>6.11</v>
      </c>
      <c r="J2248" s="323">
        <v>5.66</v>
      </c>
      <c r="K2248" s="323">
        <v>0.45</v>
      </c>
    </row>
    <row r="2249" spans="1:11" hidden="1" x14ac:dyDescent="0.2">
      <c r="A2249" s="320" t="s">
        <v>1458</v>
      </c>
      <c r="B2249" s="320" t="s">
        <v>2</v>
      </c>
      <c r="C2249" s="320" t="s">
        <v>1446</v>
      </c>
      <c r="D2249" s="320" t="s">
        <v>1464</v>
      </c>
      <c r="E2249" s="325">
        <v>40450</v>
      </c>
      <c r="F2249" s="326">
        <v>40422</v>
      </c>
      <c r="G2249" s="320">
        <v>1</v>
      </c>
      <c r="H2249" s="320">
        <v>10773</v>
      </c>
      <c r="I2249" s="323">
        <v>7.11</v>
      </c>
      <c r="J2249" s="323">
        <v>6.55</v>
      </c>
      <c r="K2249" s="323">
        <v>0.56000000000000005</v>
      </c>
    </row>
    <row r="2250" spans="1:11" hidden="1" x14ac:dyDescent="0.2">
      <c r="A2250" s="320" t="s">
        <v>1458</v>
      </c>
      <c r="B2250" s="320" t="s">
        <v>2</v>
      </c>
      <c r="C2250" s="320" t="s">
        <v>1446</v>
      </c>
      <c r="D2250" s="320" t="s">
        <v>1464</v>
      </c>
      <c r="E2250" s="325">
        <v>40450</v>
      </c>
      <c r="F2250" s="326">
        <v>40422</v>
      </c>
      <c r="G2250" s="320">
        <v>1</v>
      </c>
      <c r="H2250" s="320">
        <v>10877</v>
      </c>
      <c r="I2250" s="323">
        <v>6.8</v>
      </c>
      <c r="J2250" s="323">
        <v>6.53</v>
      </c>
      <c r="K2250" s="323">
        <v>0.27</v>
      </c>
    </row>
    <row r="2251" spans="1:11" x14ac:dyDescent="0.2">
      <c r="A2251" s="320" t="s">
        <v>1467</v>
      </c>
      <c r="B2251" s="320" t="s">
        <v>2</v>
      </c>
      <c r="C2251" s="320" t="s">
        <v>1446</v>
      </c>
      <c r="D2251" s="320" t="s">
        <v>1468</v>
      </c>
      <c r="E2251" s="325">
        <v>40450</v>
      </c>
      <c r="F2251" s="326">
        <v>40422</v>
      </c>
      <c r="G2251" s="320">
        <v>1</v>
      </c>
      <c r="H2251" s="320">
        <v>10778</v>
      </c>
      <c r="I2251" s="323">
        <v>19.149999999999999</v>
      </c>
      <c r="J2251" s="323">
        <v>12.49</v>
      </c>
      <c r="K2251" s="323">
        <v>6.66</v>
      </c>
    </row>
    <row r="2252" spans="1:11" x14ac:dyDescent="0.2">
      <c r="A2252" s="320" t="s">
        <v>1467</v>
      </c>
      <c r="B2252" s="320" t="s">
        <v>2</v>
      </c>
      <c r="C2252" s="320" t="s">
        <v>1446</v>
      </c>
      <c r="D2252" s="320" t="s">
        <v>1468</v>
      </c>
      <c r="E2252" s="325">
        <v>40450</v>
      </c>
      <c r="F2252" s="326">
        <v>40422</v>
      </c>
      <c r="G2252" s="320">
        <v>1</v>
      </c>
      <c r="H2252" s="320">
        <v>10886</v>
      </c>
      <c r="I2252" s="323">
        <v>17.97</v>
      </c>
      <c r="J2252" s="323">
        <v>12.42</v>
      </c>
      <c r="K2252" s="323">
        <v>5.55</v>
      </c>
    </row>
    <row r="2253" spans="1:11" x14ac:dyDescent="0.2">
      <c r="A2253" s="320" t="s">
        <v>1459</v>
      </c>
      <c r="B2253" s="320" t="s">
        <v>2</v>
      </c>
      <c r="C2253" s="320" t="s">
        <v>1446</v>
      </c>
      <c r="D2253" s="320" t="s">
        <v>1468</v>
      </c>
      <c r="E2253" s="325">
        <v>40451</v>
      </c>
      <c r="F2253" s="326">
        <v>40422</v>
      </c>
      <c r="G2253" s="320">
        <v>1</v>
      </c>
      <c r="H2253" s="320">
        <v>10970</v>
      </c>
      <c r="I2253" s="323">
        <v>17.62</v>
      </c>
      <c r="J2253" s="323">
        <v>12.19</v>
      </c>
      <c r="K2253" s="323">
        <v>5.43</v>
      </c>
    </row>
    <row r="2254" spans="1:11" x14ac:dyDescent="0.2">
      <c r="A2254" s="320" t="s">
        <v>1459</v>
      </c>
      <c r="B2254" s="320" t="s">
        <v>2</v>
      </c>
      <c r="C2254" s="320" t="s">
        <v>1446</v>
      </c>
      <c r="D2254" s="320" t="s">
        <v>1468</v>
      </c>
      <c r="E2254" s="325">
        <v>40451</v>
      </c>
      <c r="F2254" s="326">
        <v>40422</v>
      </c>
      <c r="G2254" s="320">
        <v>1</v>
      </c>
      <c r="H2254" s="320">
        <v>11105</v>
      </c>
      <c r="I2254" s="323">
        <v>14.7</v>
      </c>
      <c r="J2254" s="323">
        <v>12.13</v>
      </c>
      <c r="K2254" s="323">
        <v>2.57</v>
      </c>
    </row>
    <row r="2255" spans="1:11" x14ac:dyDescent="0.2">
      <c r="A2255" s="320" t="s">
        <v>1469</v>
      </c>
      <c r="B2255" s="320" t="s">
        <v>2</v>
      </c>
      <c r="C2255" s="320" t="s">
        <v>1446</v>
      </c>
      <c r="D2255" s="320" t="s">
        <v>1468</v>
      </c>
      <c r="E2255" s="325">
        <v>40451</v>
      </c>
      <c r="F2255" s="326">
        <v>40422</v>
      </c>
      <c r="G2255" s="320">
        <v>1</v>
      </c>
      <c r="H2255" s="320">
        <v>10905</v>
      </c>
      <c r="I2255" s="323">
        <v>6.26</v>
      </c>
      <c r="J2255" s="323">
        <v>5.65</v>
      </c>
      <c r="K2255" s="323">
        <v>0.61</v>
      </c>
    </row>
    <row r="2256" spans="1:11" x14ac:dyDescent="0.2">
      <c r="A2256" s="320" t="s">
        <v>1469</v>
      </c>
      <c r="B2256" s="320" t="s">
        <v>2</v>
      </c>
      <c r="C2256" s="320" t="s">
        <v>1446</v>
      </c>
      <c r="D2256" s="320" t="s">
        <v>1468</v>
      </c>
      <c r="E2256" s="325">
        <v>40451</v>
      </c>
      <c r="F2256" s="326">
        <v>40422</v>
      </c>
      <c r="G2256" s="320">
        <v>1</v>
      </c>
      <c r="H2256" s="320">
        <v>10965</v>
      </c>
      <c r="I2256" s="323">
        <v>6.26</v>
      </c>
      <c r="J2256" s="323">
        <v>5.64</v>
      </c>
      <c r="K2256" s="323">
        <v>0.62</v>
      </c>
    </row>
    <row r="2257" spans="1:11" x14ac:dyDescent="0.2">
      <c r="A2257" s="320" t="s">
        <v>1469</v>
      </c>
      <c r="B2257" s="320" t="s">
        <v>2</v>
      </c>
      <c r="C2257" s="320" t="s">
        <v>1446</v>
      </c>
      <c r="D2257" s="320" t="s">
        <v>1468</v>
      </c>
      <c r="E2257" s="325">
        <v>40451</v>
      </c>
      <c r="F2257" s="326">
        <v>40422</v>
      </c>
      <c r="G2257" s="320">
        <v>1</v>
      </c>
      <c r="H2257" s="320">
        <v>11057</v>
      </c>
      <c r="I2257" s="323">
        <v>6.41</v>
      </c>
      <c r="J2257" s="323">
        <v>5.64</v>
      </c>
      <c r="K2257" s="323">
        <v>0.77</v>
      </c>
    </row>
    <row r="2258" spans="1:11" hidden="1" x14ac:dyDescent="0.2">
      <c r="A2258" s="320" t="s">
        <v>1458</v>
      </c>
      <c r="B2258" s="320" t="s">
        <v>2</v>
      </c>
      <c r="C2258" s="320" t="s">
        <v>1446</v>
      </c>
      <c r="D2258" s="320" t="s">
        <v>1464</v>
      </c>
      <c r="E2258" s="325">
        <v>40451</v>
      </c>
      <c r="F2258" s="326">
        <v>40422</v>
      </c>
      <c r="G2258" s="320">
        <v>1</v>
      </c>
      <c r="H2258" s="320">
        <v>11008</v>
      </c>
      <c r="I2258" s="323">
        <v>7.62</v>
      </c>
      <c r="J2258" s="323">
        <v>6.62</v>
      </c>
      <c r="K2258" s="323">
        <v>1</v>
      </c>
    </row>
    <row r="2259" spans="1:11" hidden="1" x14ac:dyDescent="0.2">
      <c r="A2259" s="320" t="s">
        <v>1458</v>
      </c>
      <c r="B2259" s="320" t="s">
        <v>2</v>
      </c>
      <c r="C2259" s="320" t="s">
        <v>1446</v>
      </c>
      <c r="D2259" s="320" t="s">
        <v>1464</v>
      </c>
      <c r="E2259" s="325">
        <v>40451</v>
      </c>
      <c r="F2259" s="326">
        <v>40422</v>
      </c>
      <c r="G2259" s="320">
        <v>1</v>
      </c>
      <c r="H2259" s="320">
        <v>11084</v>
      </c>
      <c r="I2259" s="323">
        <v>7.24</v>
      </c>
      <c r="J2259" s="323">
        <v>6.59</v>
      </c>
      <c r="K2259" s="323">
        <v>0.65</v>
      </c>
    </row>
    <row r="2260" spans="1:11" hidden="1" x14ac:dyDescent="0.2">
      <c r="A2260" s="320" t="s">
        <v>1461</v>
      </c>
      <c r="B2260" s="320" t="s">
        <v>2</v>
      </c>
      <c r="C2260" s="320" t="s">
        <v>1446</v>
      </c>
      <c r="D2260" s="320" t="s">
        <v>1464</v>
      </c>
      <c r="E2260" s="325">
        <v>40451</v>
      </c>
      <c r="F2260" s="326">
        <v>40422</v>
      </c>
      <c r="G2260" s="320">
        <v>1</v>
      </c>
      <c r="H2260" s="320">
        <v>10939</v>
      </c>
      <c r="I2260" s="323">
        <v>7.42</v>
      </c>
      <c r="J2260" s="323">
        <v>6.71</v>
      </c>
      <c r="K2260" s="323">
        <v>0.71</v>
      </c>
    </row>
    <row r="2261" spans="1:11" hidden="1" x14ac:dyDescent="0.2">
      <c r="A2261" s="320" t="s">
        <v>1461</v>
      </c>
      <c r="B2261" s="320" t="s">
        <v>2</v>
      </c>
      <c r="C2261" s="320" t="s">
        <v>1446</v>
      </c>
      <c r="D2261" s="320" t="s">
        <v>1464</v>
      </c>
      <c r="E2261" s="325">
        <v>40451</v>
      </c>
      <c r="F2261" s="326">
        <v>40422</v>
      </c>
      <c r="G2261" s="320">
        <v>1</v>
      </c>
      <c r="H2261" s="320">
        <v>11082</v>
      </c>
      <c r="I2261" s="323">
        <v>7.35</v>
      </c>
      <c r="J2261" s="323">
        <v>6.69</v>
      </c>
      <c r="K2261" s="323">
        <v>0.66</v>
      </c>
    </row>
    <row r="2262" spans="1:11" x14ac:dyDescent="0.2">
      <c r="A2262" s="320" t="s">
        <v>1467</v>
      </c>
      <c r="B2262" s="320" t="s">
        <v>2</v>
      </c>
      <c r="C2262" s="320" t="s">
        <v>1446</v>
      </c>
      <c r="D2262" s="320" t="s">
        <v>1468</v>
      </c>
      <c r="E2262" s="325">
        <v>40451</v>
      </c>
      <c r="F2262" s="326">
        <v>40422</v>
      </c>
      <c r="G2262" s="320">
        <v>1</v>
      </c>
      <c r="H2262" s="320">
        <v>10978</v>
      </c>
      <c r="I2262" s="323">
        <v>18.2</v>
      </c>
      <c r="J2262" s="323">
        <v>12.44</v>
      </c>
      <c r="K2262" s="323">
        <v>5.76</v>
      </c>
    </row>
    <row r="2263" spans="1:11" x14ac:dyDescent="0.2">
      <c r="A2263" s="320" t="s">
        <v>1467</v>
      </c>
      <c r="B2263" s="320" t="s">
        <v>2</v>
      </c>
      <c r="C2263" s="320" t="s">
        <v>1446</v>
      </c>
      <c r="D2263" s="320" t="s">
        <v>1468</v>
      </c>
      <c r="E2263" s="325">
        <v>40451</v>
      </c>
      <c r="F2263" s="326">
        <v>40422</v>
      </c>
      <c r="G2263" s="320">
        <v>1</v>
      </c>
      <c r="H2263" s="320">
        <v>11108</v>
      </c>
      <c r="I2263" s="323">
        <v>15.45</v>
      </c>
      <c r="J2263" s="323">
        <v>12.4</v>
      </c>
      <c r="K2263" s="323">
        <v>3.05</v>
      </c>
    </row>
    <row r="2264" spans="1:11" x14ac:dyDescent="0.2">
      <c r="A2264" s="320" t="s">
        <v>1469</v>
      </c>
      <c r="B2264" s="320" t="s">
        <v>2</v>
      </c>
      <c r="C2264" s="320" t="s">
        <v>1446</v>
      </c>
      <c r="D2264" s="320" t="s">
        <v>1468</v>
      </c>
      <c r="E2264" s="325">
        <v>40452</v>
      </c>
      <c r="F2264" s="326">
        <v>40452</v>
      </c>
      <c r="G2264" s="320">
        <v>1</v>
      </c>
      <c r="H2264" s="320">
        <v>11123</v>
      </c>
      <c r="I2264" s="323">
        <v>6</v>
      </c>
      <c r="J2264" s="323">
        <v>5.71</v>
      </c>
      <c r="K2264" s="323">
        <v>0.28999999999999998</v>
      </c>
    </row>
    <row r="2265" spans="1:11" x14ac:dyDescent="0.2">
      <c r="A2265" s="320" t="s">
        <v>1469</v>
      </c>
      <c r="B2265" s="320" t="s">
        <v>2</v>
      </c>
      <c r="C2265" s="320" t="s">
        <v>1446</v>
      </c>
      <c r="D2265" s="320" t="s">
        <v>1468</v>
      </c>
      <c r="E2265" s="325">
        <v>40452</v>
      </c>
      <c r="F2265" s="326">
        <v>40452</v>
      </c>
      <c r="G2265" s="320">
        <v>1</v>
      </c>
      <c r="H2265" s="320">
        <v>11153</v>
      </c>
      <c r="I2265" s="323">
        <v>6.16</v>
      </c>
      <c r="J2265" s="323">
        <v>5.7</v>
      </c>
      <c r="K2265" s="323">
        <v>0.46</v>
      </c>
    </row>
    <row r="2266" spans="1:11" x14ac:dyDescent="0.2">
      <c r="A2266" s="320" t="s">
        <v>1469</v>
      </c>
      <c r="B2266" s="320" t="s">
        <v>2</v>
      </c>
      <c r="C2266" s="320" t="s">
        <v>1446</v>
      </c>
      <c r="D2266" s="320" t="s">
        <v>1468</v>
      </c>
      <c r="E2266" s="325">
        <v>40452</v>
      </c>
      <c r="F2266" s="326">
        <v>40452</v>
      </c>
      <c r="G2266" s="320">
        <v>1</v>
      </c>
      <c r="H2266" s="320">
        <v>11229</v>
      </c>
      <c r="I2266" s="323">
        <v>6.09</v>
      </c>
      <c r="J2266" s="323">
        <v>5.69</v>
      </c>
      <c r="K2266" s="323">
        <v>0.4</v>
      </c>
    </row>
    <row r="2267" spans="1:11" hidden="1" x14ac:dyDescent="0.2">
      <c r="A2267" s="320" t="s">
        <v>1458</v>
      </c>
      <c r="B2267" s="320" t="s">
        <v>2</v>
      </c>
      <c r="C2267" s="320" t="s">
        <v>1446</v>
      </c>
      <c r="D2267" s="320" t="s">
        <v>1464</v>
      </c>
      <c r="E2267" s="325">
        <v>40452</v>
      </c>
      <c r="F2267" s="326">
        <v>40452</v>
      </c>
      <c r="G2267" s="320">
        <v>1</v>
      </c>
      <c r="H2267" s="320">
        <v>11228</v>
      </c>
      <c r="I2267" s="323">
        <v>6.88</v>
      </c>
      <c r="J2267" s="323">
        <v>6.57</v>
      </c>
      <c r="K2267" s="323">
        <v>0.31</v>
      </c>
    </row>
    <row r="2268" spans="1:11" x14ac:dyDescent="0.2">
      <c r="A2268" s="320" t="s">
        <v>1469</v>
      </c>
      <c r="B2268" s="320" t="s">
        <v>2</v>
      </c>
      <c r="C2268" s="320" t="s">
        <v>1446</v>
      </c>
      <c r="D2268" s="320" t="s">
        <v>1468</v>
      </c>
      <c r="E2268" s="325">
        <v>40452</v>
      </c>
      <c r="F2268" s="326">
        <v>40452</v>
      </c>
      <c r="G2268" s="320">
        <v>1</v>
      </c>
      <c r="H2268" s="320">
        <v>11284</v>
      </c>
      <c r="I2268" s="323">
        <v>5.87</v>
      </c>
      <c r="J2268" s="323">
        <v>5.68</v>
      </c>
      <c r="K2268" s="323">
        <v>0.19</v>
      </c>
    </row>
    <row r="2269" spans="1:11" x14ac:dyDescent="0.2">
      <c r="A2269" s="320" t="s">
        <v>1467</v>
      </c>
      <c r="B2269" s="320" t="s">
        <v>2</v>
      </c>
      <c r="C2269" s="320" t="s">
        <v>1446</v>
      </c>
      <c r="D2269" s="320" t="s">
        <v>1468</v>
      </c>
      <c r="E2269" s="325">
        <v>40452</v>
      </c>
      <c r="F2269" s="326">
        <v>40452</v>
      </c>
      <c r="G2269" s="320">
        <v>1</v>
      </c>
      <c r="H2269" s="320">
        <v>11258</v>
      </c>
      <c r="I2269" s="323">
        <v>17.440000000000001</v>
      </c>
      <c r="J2269" s="323">
        <v>12.36</v>
      </c>
      <c r="K2269" s="323">
        <v>5.08</v>
      </c>
    </row>
    <row r="2270" spans="1:11" hidden="1" x14ac:dyDescent="0.2">
      <c r="A2270" s="320" t="s">
        <v>1458</v>
      </c>
      <c r="B2270" s="320" t="s">
        <v>2</v>
      </c>
      <c r="C2270" s="320" t="s">
        <v>1446</v>
      </c>
      <c r="D2270" s="320" t="s">
        <v>1464</v>
      </c>
      <c r="E2270" s="325">
        <v>40455</v>
      </c>
      <c r="F2270" s="326">
        <v>40452</v>
      </c>
      <c r="G2270" s="320">
        <v>1</v>
      </c>
      <c r="H2270" s="320">
        <v>11541</v>
      </c>
      <c r="I2270" s="323">
        <v>7.12</v>
      </c>
      <c r="J2270" s="323">
        <v>6.62</v>
      </c>
      <c r="K2270" s="323">
        <v>0.5</v>
      </c>
    </row>
    <row r="2271" spans="1:11" hidden="1" x14ac:dyDescent="0.2">
      <c r="A2271" s="320" t="s">
        <v>1458</v>
      </c>
      <c r="B2271" s="320" t="s">
        <v>2</v>
      </c>
      <c r="C2271" s="320" t="s">
        <v>1446</v>
      </c>
      <c r="D2271" s="320" t="s">
        <v>1464</v>
      </c>
      <c r="E2271" s="325">
        <v>40455</v>
      </c>
      <c r="F2271" s="326">
        <v>40452</v>
      </c>
      <c r="G2271" s="320">
        <v>1</v>
      </c>
      <c r="H2271" s="320">
        <v>11577</v>
      </c>
      <c r="I2271" s="323">
        <v>6.94</v>
      </c>
      <c r="J2271" s="323">
        <v>6.6</v>
      </c>
      <c r="K2271" s="323">
        <v>0.34</v>
      </c>
    </row>
    <row r="2272" spans="1:11" hidden="1" x14ac:dyDescent="0.2">
      <c r="A2272" s="320" t="s">
        <v>1458</v>
      </c>
      <c r="B2272" s="320" t="s">
        <v>2</v>
      </c>
      <c r="C2272" s="320" t="s">
        <v>1446</v>
      </c>
      <c r="D2272" s="320" t="s">
        <v>1464</v>
      </c>
      <c r="E2272" s="325">
        <v>40455</v>
      </c>
      <c r="F2272" s="326">
        <v>40452</v>
      </c>
      <c r="G2272" s="320">
        <v>1</v>
      </c>
      <c r="H2272" s="320">
        <v>11688</v>
      </c>
      <c r="I2272" s="323">
        <v>7.21</v>
      </c>
      <c r="J2272" s="323">
        <v>6.58</v>
      </c>
      <c r="K2272" s="323">
        <v>0.63</v>
      </c>
    </row>
    <row r="2273" spans="1:11" x14ac:dyDescent="0.2">
      <c r="A2273" s="320" t="s">
        <v>1467</v>
      </c>
      <c r="B2273" s="320" t="s">
        <v>2</v>
      </c>
      <c r="C2273" s="320" t="s">
        <v>1446</v>
      </c>
      <c r="D2273" s="320" t="s">
        <v>1468</v>
      </c>
      <c r="E2273" s="325">
        <v>40455</v>
      </c>
      <c r="F2273" s="326">
        <v>40452</v>
      </c>
      <c r="G2273" s="320">
        <v>1</v>
      </c>
      <c r="H2273" s="320">
        <v>11580</v>
      </c>
      <c r="I2273" s="323">
        <v>18.54</v>
      </c>
      <c r="J2273" s="323">
        <v>12.44</v>
      </c>
      <c r="K2273" s="323">
        <v>6.1</v>
      </c>
    </row>
    <row r="2274" spans="1:11" x14ac:dyDescent="0.2">
      <c r="A2274" s="320" t="s">
        <v>1467</v>
      </c>
      <c r="B2274" s="320" t="s">
        <v>2</v>
      </c>
      <c r="C2274" s="320" t="s">
        <v>1446</v>
      </c>
      <c r="D2274" s="320" t="s">
        <v>1468</v>
      </c>
      <c r="E2274" s="325">
        <v>40455</v>
      </c>
      <c r="F2274" s="326">
        <v>40452</v>
      </c>
      <c r="G2274" s="320">
        <v>1</v>
      </c>
      <c r="H2274" s="320">
        <v>11699</v>
      </c>
      <c r="I2274" s="323">
        <v>17.25</v>
      </c>
      <c r="J2274" s="323">
        <v>12.41</v>
      </c>
      <c r="K2274" s="323">
        <v>4.84</v>
      </c>
    </row>
    <row r="2275" spans="1:11" x14ac:dyDescent="0.2">
      <c r="A2275" s="320" t="s">
        <v>1459</v>
      </c>
      <c r="B2275" s="320" t="s">
        <v>2</v>
      </c>
      <c r="C2275" s="320" t="s">
        <v>1446</v>
      </c>
      <c r="D2275" s="320" t="s">
        <v>1468</v>
      </c>
      <c r="E2275" s="325">
        <v>40456</v>
      </c>
      <c r="F2275" s="326">
        <v>40452</v>
      </c>
      <c r="G2275" s="320">
        <v>1</v>
      </c>
      <c r="H2275" s="320">
        <v>11868</v>
      </c>
      <c r="I2275" s="323">
        <v>14.33</v>
      </c>
      <c r="J2275" s="323">
        <v>11.99</v>
      </c>
      <c r="K2275" s="323">
        <v>2.34</v>
      </c>
    </row>
    <row r="2276" spans="1:11" hidden="1" x14ac:dyDescent="0.2">
      <c r="A2276" s="320" t="s">
        <v>1458</v>
      </c>
      <c r="B2276" s="320" t="s">
        <v>2</v>
      </c>
      <c r="C2276" s="320" t="s">
        <v>1446</v>
      </c>
      <c r="D2276" s="320" t="s">
        <v>1464</v>
      </c>
      <c r="E2276" s="325">
        <v>40456</v>
      </c>
      <c r="F2276" s="326">
        <v>40452</v>
      </c>
      <c r="G2276" s="320">
        <v>1</v>
      </c>
      <c r="H2276" s="320">
        <v>11761</v>
      </c>
      <c r="I2276" s="323">
        <v>7.12</v>
      </c>
      <c r="J2276" s="323">
        <v>6.58</v>
      </c>
      <c r="K2276" s="323">
        <v>0.54</v>
      </c>
    </row>
    <row r="2277" spans="1:11" hidden="1" x14ac:dyDescent="0.2">
      <c r="A2277" s="320" t="s">
        <v>1458</v>
      </c>
      <c r="B2277" s="320" t="s">
        <v>2</v>
      </c>
      <c r="C2277" s="320" t="s">
        <v>1446</v>
      </c>
      <c r="D2277" s="320" t="s">
        <v>1464</v>
      </c>
      <c r="E2277" s="325">
        <v>40456</v>
      </c>
      <c r="F2277" s="326">
        <v>40452</v>
      </c>
      <c r="G2277" s="320">
        <v>1</v>
      </c>
      <c r="H2277" s="320">
        <v>11851</v>
      </c>
      <c r="I2277" s="323">
        <v>7.24</v>
      </c>
      <c r="J2277" s="323">
        <v>6.58</v>
      </c>
      <c r="K2277" s="323">
        <v>0.66</v>
      </c>
    </row>
    <row r="2278" spans="1:11" hidden="1" x14ac:dyDescent="0.2">
      <c r="A2278" s="320" t="s">
        <v>1458</v>
      </c>
      <c r="B2278" s="320" t="s">
        <v>2</v>
      </c>
      <c r="C2278" s="320" t="s">
        <v>1446</v>
      </c>
      <c r="D2278" s="320" t="s">
        <v>1464</v>
      </c>
      <c r="E2278" s="325">
        <v>40456</v>
      </c>
      <c r="F2278" s="326">
        <v>40452</v>
      </c>
      <c r="G2278" s="320">
        <v>1</v>
      </c>
      <c r="H2278" s="320">
        <v>11883</v>
      </c>
      <c r="I2278" s="323">
        <v>6.69</v>
      </c>
      <c r="J2278" s="323">
        <v>6.55</v>
      </c>
      <c r="K2278" s="323">
        <v>0.14000000000000001</v>
      </c>
    </row>
    <row r="2279" spans="1:11" x14ac:dyDescent="0.2">
      <c r="A2279" s="320" t="s">
        <v>1467</v>
      </c>
      <c r="B2279" s="320" t="s">
        <v>2</v>
      </c>
      <c r="C2279" s="320" t="s">
        <v>1446</v>
      </c>
      <c r="D2279" s="320" t="s">
        <v>1468</v>
      </c>
      <c r="E2279" s="325">
        <v>40456</v>
      </c>
      <c r="F2279" s="326">
        <v>40452</v>
      </c>
      <c r="G2279" s="320">
        <v>1</v>
      </c>
      <c r="H2279" s="320">
        <v>11773</v>
      </c>
      <c r="I2279" s="323">
        <v>17.760000000000002</v>
      </c>
      <c r="J2279" s="323">
        <v>12.38</v>
      </c>
      <c r="K2279" s="323">
        <v>5.38</v>
      </c>
    </row>
    <row r="2280" spans="1:11" x14ac:dyDescent="0.2">
      <c r="A2280" s="320" t="s">
        <v>1467</v>
      </c>
      <c r="B2280" s="320" t="s">
        <v>2</v>
      </c>
      <c r="C2280" s="320" t="s">
        <v>1446</v>
      </c>
      <c r="D2280" s="320" t="s">
        <v>1468</v>
      </c>
      <c r="E2280" s="325">
        <v>40456</v>
      </c>
      <c r="F2280" s="326">
        <v>40452</v>
      </c>
      <c r="G2280" s="320">
        <v>1</v>
      </c>
      <c r="H2280" s="320">
        <v>11866</v>
      </c>
      <c r="I2280" s="323">
        <v>15.18</v>
      </c>
      <c r="J2280" s="323">
        <v>12.37</v>
      </c>
      <c r="K2280" s="323">
        <v>2.81</v>
      </c>
    </row>
    <row r="2281" spans="1:11" hidden="1" x14ac:dyDescent="0.2">
      <c r="A2281" s="320" t="s">
        <v>1458</v>
      </c>
      <c r="B2281" s="320" t="s">
        <v>2</v>
      </c>
      <c r="C2281" s="320" t="s">
        <v>1446</v>
      </c>
      <c r="D2281" s="320" t="s">
        <v>1464</v>
      </c>
      <c r="E2281" s="325">
        <v>40457</v>
      </c>
      <c r="F2281" s="326">
        <v>40452</v>
      </c>
      <c r="G2281" s="320">
        <v>1</v>
      </c>
      <c r="H2281" s="320">
        <v>11942</v>
      </c>
      <c r="I2281" s="323">
        <v>7.08</v>
      </c>
      <c r="J2281" s="323">
        <v>6.55</v>
      </c>
      <c r="K2281" s="323">
        <v>0.53</v>
      </c>
    </row>
    <row r="2282" spans="1:11" hidden="1" x14ac:dyDescent="0.2">
      <c r="A2282" s="320" t="s">
        <v>1458</v>
      </c>
      <c r="B2282" s="320" t="s">
        <v>2</v>
      </c>
      <c r="C2282" s="320" t="s">
        <v>1446</v>
      </c>
      <c r="D2282" s="320" t="s">
        <v>1464</v>
      </c>
      <c r="E2282" s="325">
        <v>40457</v>
      </c>
      <c r="F2282" s="326">
        <v>40452</v>
      </c>
      <c r="G2282" s="320">
        <v>1</v>
      </c>
      <c r="H2282" s="320">
        <v>12038</v>
      </c>
      <c r="I2282" s="323">
        <v>6.9</v>
      </c>
      <c r="J2282" s="323">
        <v>6.53</v>
      </c>
      <c r="K2282" s="323">
        <v>0.37</v>
      </c>
    </row>
    <row r="2283" spans="1:11" x14ac:dyDescent="0.2">
      <c r="A2283" s="320" t="s">
        <v>1467</v>
      </c>
      <c r="B2283" s="320" t="s">
        <v>2</v>
      </c>
      <c r="C2283" s="320" t="s">
        <v>1446</v>
      </c>
      <c r="D2283" s="320" t="s">
        <v>1468</v>
      </c>
      <c r="E2283" s="325">
        <v>40457</v>
      </c>
      <c r="F2283" s="326">
        <v>40452</v>
      </c>
      <c r="G2283" s="320">
        <v>1</v>
      </c>
      <c r="H2283" s="320">
        <v>11939</v>
      </c>
      <c r="I2283" s="323">
        <v>17.73</v>
      </c>
      <c r="J2283" s="323">
        <v>12.43</v>
      </c>
      <c r="K2283" s="323">
        <v>5.3</v>
      </c>
    </row>
    <row r="2284" spans="1:11" x14ac:dyDescent="0.2">
      <c r="A2284" s="320" t="s">
        <v>1467</v>
      </c>
      <c r="B2284" s="320" t="s">
        <v>2</v>
      </c>
      <c r="C2284" s="320" t="s">
        <v>1446</v>
      </c>
      <c r="D2284" s="320" t="s">
        <v>1468</v>
      </c>
      <c r="E2284" s="325">
        <v>40457</v>
      </c>
      <c r="F2284" s="326">
        <v>40452</v>
      </c>
      <c r="G2284" s="320">
        <v>1</v>
      </c>
      <c r="H2284" s="320">
        <v>12033</v>
      </c>
      <c r="I2284" s="323">
        <v>17.23</v>
      </c>
      <c r="J2284" s="323">
        <v>12.4</v>
      </c>
      <c r="K2284" s="323">
        <v>4.83</v>
      </c>
    </row>
    <row r="2285" spans="1:11" x14ac:dyDescent="0.2">
      <c r="A2285" s="320" t="s">
        <v>1459</v>
      </c>
      <c r="B2285" s="320" t="s">
        <v>2</v>
      </c>
      <c r="C2285" s="320" t="s">
        <v>1446</v>
      </c>
      <c r="D2285" s="320" t="s">
        <v>1468</v>
      </c>
      <c r="E2285" s="325">
        <v>40458</v>
      </c>
      <c r="F2285" s="326">
        <v>40452</v>
      </c>
      <c r="G2285" s="320">
        <v>1</v>
      </c>
      <c r="H2285" s="320">
        <v>12147</v>
      </c>
      <c r="I2285" s="323">
        <v>17.41</v>
      </c>
      <c r="J2285" s="323">
        <v>12.11</v>
      </c>
      <c r="K2285" s="323">
        <v>5.3</v>
      </c>
    </row>
    <row r="2286" spans="1:11" x14ac:dyDescent="0.2">
      <c r="A2286" s="320" t="s">
        <v>1459</v>
      </c>
      <c r="B2286" s="320" t="s">
        <v>2</v>
      </c>
      <c r="C2286" s="320" t="s">
        <v>1446</v>
      </c>
      <c r="D2286" s="320" t="s">
        <v>1468</v>
      </c>
      <c r="E2286" s="325">
        <v>40458</v>
      </c>
      <c r="F2286" s="326">
        <v>40452</v>
      </c>
      <c r="G2286" s="320">
        <v>1</v>
      </c>
      <c r="H2286" s="320">
        <v>12326</v>
      </c>
      <c r="I2286" s="323">
        <v>14.66</v>
      </c>
      <c r="J2286" s="323">
        <v>12.06</v>
      </c>
      <c r="K2286" s="323">
        <v>2.6</v>
      </c>
    </row>
    <row r="2287" spans="1:11" hidden="1" x14ac:dyDescent="0.2">
      <c r="A2287" s="320" t="s">
        <v>1458</v>
      </c>
      <c r="B2287" s="320" t="s">
        <v>2</v>
      </c>
      <c r="C2287" s="320" t="s">
        <v>1446</v>
      </c>
      <c r="D2287" s="320" t="s">
        <v>1464</v>
      </c>
      <c r="E2287" s="325">
        <v>40458</v>
      </c>
      <c r="F2287" s="326">
        <v>40452</v>
      </c>
      <c r="G2287" s="320">
        <v>1</v>
      </c>
      <c r="H2287" s="320">
        <v>12191</v>
      </c>
      <c r="I2287" s="323">
        <v>7.58</v>
      </c>
      <c r="J2287" s="323">
        <v>6.6</v>
      </c>
      <c r="K2287" s="323">
        <v>0.98</v>
      </c>
    </row>
    <row r="2288" spans="1:11" hidden="1" x14ac:dyDescent="0.2">
      <c r="A2288" s="320" t="s">
        <v>1458</v>
      </c>
      <c r="B2288" s="320" t="s">
        <v>2</v>
      </c>
      <c r="C2288" s="320" t="s">
        <v>1446</v>
      </c>
      <c r="D2288" s="320" t="s">
        <v>1464</v>
      </c>
      <c r="E2288" s="325">
        <v>40458</v>
      </c>
      <c r="F2288" s="326">
        <v>40452</v>
      </c>
      <c r="G2288" s="320">
        <v>1</v>
      </c>
      <c r="H2288" s="320">
        <v>12299</v>
      </c>
      <c r="I2288" s="323">
        <v>7.25</v>
      </c>
      <c r="J2288" s="323">
        <v>6.58</v>
      </c>
      <c r="K2288" s="323">
        <v>0.67</v>
      </c>
    </row>
    <row r="2289" spans="1:11" hidden="1" x14ac:dyDescent="0.2">
      <c r="A2289" s="320" t="s">
        <v>1470</v>
      </c>
      <c r="B2289" s="320" t="s">
        <v>2</v>
      </c>
      <c r="C2289" s="320" t="s">
        <v>1446</v>
      </c>
      <c r="D2289" s="320" t="s">
        <v>1464</v>
      </c>
      <c r="E2289" s="325">
        <v>40458</v>
      </c>
      <c r="F2289" s="326">
        <v>40452</v>
      </c>
      <c r="G2289" s="320">
        <v>1</v>
      </c>
      <c r="H2289" s="320">
        <v>12092</v>
      </c>
      <c r="I2289" s="323">
        <v>7</v>
      </c>
      <c r="J2289" s="323">
        <v>6.42</v>
      </c>
      <c r="K2289" s="323">
        <v>0.57999999999999996</v>
      </c>
    </row>
    <row r="2290" spans="1:11" hidden="1" x14ac:dyDescent="0.2">
      <c r="A2290" s="320" t="s">
        <v>1470</v>
      </c>
      <c r="B2290" s="320" t="s">
        <v>2</v>
      </c>
      <c r="C2290" s="320" t="s">
        <v>1446</v>
      </c>
      <c r="D2290" s="320" t="s">
        <v>1464</v>
      </c>
      <c r="E2290" s="325">
        <v>40458</v>
      </c>
      <c r="F2290" s="326">
        <v>40452</v>
      </c>
      <c r="G2290" s="320">
        <v>1</v>
      </c>
      <c r="H2290" s="320">
        <v>12219</v>
      </c>
      <c r="I2290" s="323">
        <v>6.94</v>
      </c>
      <c r="J2290" s="323">
        <v>6.41</v>
      </c>
      <c r="K2290" s="323">
        <v>0.53</v>
      </c>
    </row>
    <row r="2291" spans="1:11" hidden="1" x14ac:dyDescent="0.2">
      <c r="A2291" s="320" t="s">
        <v>1470</v>
      </c>
      <c r="B2291" s="320" t="s">
        <v>2</v>
      </c>
      <c r="C2291" s="320" t="s">
        <v>1446</v>
      </c>
      <c r="D2291" s="320" t="s">
        <v>1464</v>
      </c>
      <c r="E2291" s="325">
        <v>40458</v>
      </c>
      <c r="F2291" s="326">
        <v>40452</v>
      </c>
      <c r="G2291" s="320">
        <v>1</v>
      </c>
      <c r="H2291" s="320">
        <v>12300</v>
      </c>
      <c r="I2291" s="323">
        <v>6.7</v>
      </c>
      <c r="J2291" s="323">
        <v>6.4</v>
      </c>
      <c r="K2291" s="323">
        <v>0.3</v>
      </c>
    </row>
    <row r="2292" spans="1:11" x14ac:dyDescent="0.2">
      <c r="A2292" s="320" t="s">
        <v>1467</v>
      </c>
      <c r="B2292" s="320" t="s">
        <v>2</v>
      </c>
      <c r="C2292" s="320" t="s">
        <v>1446</v>
      </c>
      <c r="D2292" s="320" t="s">
        <v>1468</v>
      </c>
      <c r="E2292" s="325">
        <v>40458</v>
      </c>
      <c r="F2292" s="326">
        <v>40452</v>
      </c>
      <c r="G2292" s="320">
        <v>1</v>
      </c>
      <c r="H2292" s="320">
        <v>12151</v>
      </c>
      <c r="I2292" s="323">
        <v>17.89</v>
      </c>
      <c r="J2292" s="323">
        <v>12.42</v>
      </c>
      <c r="K2292" s="323">
        <v>5.47</v>
      </c>
    </row>
    <row r="2293" spans="1:11" hidden="1" x14ac:dyDescent="0.2">
      <c r="A2293" s="320" t="s">
        <v>1458</v>
      </c>
      <c r="B2293" s="320" t="s">
        <v>2</v>
      </c>
      <c r="C2293" s="320" t="s">
        <v>1446</v>
      </c>
      <c r="D2293" s="320" t="s">
        <v>1464</v>
      </c>
      <c r="E2293" s="325">
        <v>40459</v>
      </c>
      <c r="F2293" s="326">
        <v>40452</v>
      </c>
      <c r="G2293" s="320">
        <v>1</v>
      </c>
      <c r="H2293" s="320">
        <v>12523</v>
      </c>
      <c r="I2293" s="323">
        <v>6.85</v>
      </c>
      <c r="J2293" s="323">
        <v>6.55</v>
      </c>
      <c r="K2293" s="323">
        <v>0.3</v>
      </c>
    </row>
    <row r="2294" spans="1:11" x14ac:dyDescent="0.2">
      <c r="A2294" s="320" t="s">
        <v>1467</v>
      </c>
      <c r="B2294" s="320" t="s">
        <v>2</v>
      </c>
      <c r="C2294" s="320" t="s">
        <v>1446</v>
      </c>
      <c r="D2294" s="320" t="s">
        <v>1468</v>
      </c>
      <c r="E2294" s="325">
        <v>40458</v>
      </c>
      <c r="F2294" s="326">
        <v>40452</v>
      </c>
      <c r="G2294" s="320">
        <v>1</v>
      </c>
      <c r="H2294" s="320">
        <v>12309</v>
      </c>
      <c r="I2294" s="323">
        <v>15.19</v>
      </c>
      <c r="J2294" s="323">
        <v>12.38</v>
      </c>
      <c r="K2294" s="323">
        <v>2.81</v>
      </c>
    </row>
    <row r="2295" spans="1:11" x14ac:dyDescent="0.2">
      <c r="A2295" s="320" t="s">
        <v>1467</v>
      </c>
      <c r="B2295" s="320" t="s">
        <v>2</v>
      </c>
      <c r="C2295" s="320" t="s">
        <v>1446</v>
      </c>
      <c r="D2295" s="320" t="s">
        <v>1468</v>
      </c>
      <c r="E2295" s="325">
        <v>40459</v>
      </c>
      <c r="F2295" s="326">
        <v>40452</v>
      </c>
      <c r="G2295" s="320">
        <v>1</v>
      </c>
      <c r="H2295" s="320">
        <v>12485</v>
      </c>
      <c r="I2295" s="323">
        <v>15.96</v>
      </c>
      <c r="J2295" s="323">
        <v>12.34</v>
      </c>
      <c r="K2295" s="323">
        <v>3.62</v>
      </c>
    </row>
    <row r="2296" spans="1:11" x14ac:dyDescent="0.2">
      <c r="A2296" s="320" t="s">
        <v>1469</v>
      </c>
      <c r="B2296" s="320" t="s">
        <v>2</v>
      </c>
      <c r="C2296" s="320" t="s">
        <v>1446</v>
      </c>
      <c r="D2296" s="320" t="s">
        <v>1468</v>
      </c>
      <c r="E2296" s="325">
        <v>40462</v>
      </c>
      <c r="F2296" s="326">
        <v>40452</v>
      </c>
      <c r="G2296" s="320">
        <v>1</v>
      </c>
      <c r="H2296" s="320">
        <v>12763</v>
      </c>
      <c r="I2296" s="323">
        <v>6.11</v>
      </c>
      <c r="J2296" s="323">
        <v>5.66</v>
      </c>
      <c r="K2296" s="323">
        <v>0.45</v>
      </c>
    </row>
    <row r="2297" spans="1:11" x14ac:dyDescent="0.2">
      <c r="A2297" s="320" t="s">
        <v>1469</v>
      </c>
      <c r="B2297" s="320" t="s">
        <v>2</v>
      </c>
      <c r="C2297" s="320" t="s">
        <v>1446</v>
      </c>
      <c r="D2297" s="320" t="s">
        <v>1468</v>
      </c>
      <c r="E2297" s="325">
        <v>40462</v>
      </c>
      <c r="F2297" s="326">
        <v>40452</v>
      </c>
      <c r="G2297" s="320">
        <v>1</v>
      </c>
      <c r="H2297" s="320">
        <v>12816</v>
      </c>
      <c r="I2297" s="323">
        <v>6.13</v>
      </c>
      <c r="J2297" s="323">
        <v>5.65</v>
      </c>
      <c r="K2297" s="323">
        <v>0.48</v>
      </c>
    </row>
    <row r="2298" spans="1:11" x14ac:dyDescent="0.2">
      <c r="A2298" s="320" t="s">
        <v>1469</v>
      </c>
      <c r="B2298" s="320" t="s">
        <v>2</v>
      </c>
      <c r="C2298" s="320" t="s">
        <v>1446</v>
      </c>
      <c r="D2298" s="320" t="s">
        <v>1468</v>
      </c>
      <c r="E2298" s="325">
        <v>40462</v>
      </c>
      <c r="F2298" s="326">
        <v>40452</v>
      </c>
      <c r="G2298" s="320">
        <v>1</v>
      </c>
      <c r="H2298" s="320">
        <v>12951</v>
      </c>
      <c r="I2298" s="323">
        <v>6.33</v>
      </c>
      <c r="J2298" s="323">
        <v>5.63</v>
      </c>
      <c r="K2298" s="323">
        <v>0.7</v>
      </c>
    </row>
    <row r="2299" spans="1:11" hidden="1" x14ac:dyDescent="0.2">
      <c r="A2299" s="320" t="s">
        <v>1458</v>
      </c>
      <c r="B2299" s="320" t="s">
        <v>2</v>
      </c>
      <c r="C2299" s="320" t="s">
        <v>1446</v>
      </c>
      <c r="D2299" s="320" t="s">
        <v>1464</v>
      </c>
      <c r="E2299" s="325">
        <v>40462</v>
      </c>
      <c r="F2299" s="326">
        <v>40452</v>
      </c>
      <c r="G2299" s="320">
        <v>1</v>
      </c>
      <c r="H2299" s="320">
        <v>12818</v>
      </c>
      <c r="I2299" s="323">
        <v>7.33</v>
      </c>
      <c r="J2299" s="323">
        <v>6.61</v>
      </c>
      <c r="K2299" s="323">
        <v>0.72</v>
      </c>
    </row>
    <row r="2300" spans="1:11" hidden="1" x14ac:dyDescent="0.2">
      <c r="A2300" s="320" t="s">
        <v>1458</v>
      </c>
      <c r="B2300" s="320" t="s">
        <v>2</v>
      </c>
      <c r="C2300" s="320" t="s">
        <v>1446</v>
      </c>
      <c r="D2300" s="320" t="s">
        <v>1464</v>
      </c>
      <c r="E2300" s="325">
        <v>40462</v>
      </c>
      <c r="F2300" s="326">
        <v>40452</v>
      </c>
      <c r="G2300" s="320">
        <v>1</v>
      </c>
      <c r="H2300" s="320">
        <v>12875</v>
      </c>
      <c r="I2300" s="323">
        <v>7.31</v>
      </c>
      <c r="J2300" s="323">
        <v>6.59</v>
      </c>
      <c r="K2300" s="323">
        <v>0.72</v>
      </c>
    </row>
    <row r="2301" spans="1:11" hidden="1" x14ac:dyDescent="0.2">
      <c r="A2301" s="320" t="s">
        <v>1458</v>
      </c>
      <c r="B2301" s="320" t="s">
        <v>2</v>
      </c>
      <c r="C2301" s="320" t="s">
        <v>1446</v>
      </c>
      <c r="D2301" s="320" t="s">
        <v>1464</v>
      </c>
      <c r="E2301" s="325">
        <v>40462</v>
      </c>
      <c r="F2301" s="326">
        <v>40452</v>
      </c>
      <c r="G2301" s="320">
        <v>1</v>
      </c>
      <c r="H2301" s="320">
        <v>12923</v>
      </c>
      <c r="I2301" s="323">
        <v>6.84</v>
      </c>
      <c r="J2301" s="323">
        <v>6.58</v>
      </c>
      <c r="K2301" s="323">
        <v>0.26</v>
      </c>
    </row>
    <row r="2302" spans="1:11" x14ac:dyDescent="0.2">
      <c r="A2302" s="320" t="s">
        <v>1467</v>
      </c>
      <c r="B2302" s="320" t="s">
        <v>2</v>
      </c>
      <c r="C2302" s="320" t="s">
        <v>1446</v>
      </c>
      <c r="D2302" s="320" t="s">
        <v>1468</v>
      </c>
      <c r="E2302" s="325">
        <v>40462</v>
      </c>
      <c r="F2302" s="326">
        <v>40452</v>
      </c>
      <c r="G2302" s="320">
        <v>1</v>
      </c>
      <c r="H2302" s="320">
        <v>12815</v>
      </c>
      <c r="I2302" s="323">
        <v>18.28</v>
      </c>
      <c r="J2302" s="323">
        <v>12.4</v>
      </c>
      <c r="K2302" s="323">
        <v>5.88</v>
      </c>
    </row>
    <row r="2303" spans="1:11" x14ac:dyDescent="0.2">
      <c r="A2303" s="320" t="s">
        <v>1467</v>
      </c>
      <c r="B2303" s="320" t="s">
        <v>2</v>
      </c>
      <c r="C2303" s="320" t="s">
        <v>1446</v>
      </c>
      <c r="D2303" s="320" t="s">
        <v>1468</v>
      </c>
      <c r="E2303" s="325">
        <v>40462</v>
      </c>
      <c r="F2303" s="326">
        <v>40452</v>
      </c>
      <c r="G2303" s="320">
        <v>1</v>
      </c>
      <c r="H2303" s="320">
        <v>12933</v>
      </c>
      <c r="I2303" s="323">
        <v>17.2</v>
      </c>
      <c r="J2303" s="323">
        <v>12.37</v>
      </c>
      <c r="K2303" s="323">
        <v>4.83</v>
      </c>
    </row>
    <row r="2304" spans="1:11" x14ac:dyDescent="0.2">
      <c r="A2304" s="320" t="s">
        <v>1459</v>
      </c>
      <c r="B2304" s="320" t="s">
        <v>2</v>
      </c>
      <c r="C2304" s="320" t="s">
        <v>1446</v>
      </c>
      <c r="D2304" s="320" t="s">
        <v>1468</v>
      </c>
      <c r="E2304" s="325">
        <v>40463</v>
      </c>
      <c r="F2304" s="326">
        <v>40452</v>
      </c>
      <c r="G2304" s="320">
        <v>1</v>
      </c>
      <c r="H2304" s="320">
        <v>13146</v>
      </c>
      <c r="I2304" s="323">
        <v>14.37</v>
      </c>
      <c r="J2304" s="323">
        <v>12.01</v>
      </c>
      <c r="K2304" s="323">
        <v>2.36</v>
      </c>
    </row>
    <row r="2305" spans="1:11" x14ac:dyDescent="0.2">
      <c r="A2305" s="320" t="s">
        <v>1469</v>
      </c>
      <c r="B2305" s="320" t="s">
        <v>2</v>
      </c>
      <c r="C2305" s="320" t="s">
        <v>1446</v>
      </c>
      <c r="D2305" s="320" t="s">
        <v>1468</v>
      </c>
      <c r="E2305" s="325">
        <v>40463</v>
      </c>
      <c r="F2305" s="326">
        <v>40452</v>
      </c>
      <c r="G2305" s="320">
        <v>1</v>
      </c>
      <c r="H2305" s="320">
        <v>12997</v>
      </c>
      <c r="I2305" s="323">
        <v>6.12</v>
      </c>
      <c r="J2305" s="323">
        <v>5.71</v>
      </c>
      <c r="K2305" s="323">
        <v>0.41</v>
      </c>
    </row>
    <row r="2306" spans="1:11" x14ac:dyDescent="0.2">
      <c r="A2306" s="320" t="s">
        <v>1469</v>
      </c>
      <c r="B2306" s="320" t="s">
        <v>2</v>
      </c>
      <c r="C2306" s="320" t="s">
        <v>1446</v>
      </c>
      <c r="D2306" s="320" t="s">
        <v>1468</v>
      </c>
      <c r="E2306" s="325">
        <v>40463</v>
      </c>
      <c r="F2306" s="326">
        <v>40452</v>
      </c>
      <c r="G2306" s="320">
        <v>1</v>
      </c>
      <c r="H2306" s="320">
        <v>13096</v>
      </c>
      <c r="I2306" s="323">
        <v>6.06</v>
      </c>
      <c r="J2306" s="323">
        <v>5.7</v>
      </c>
      <c r="K2306" s="323">
        <v>0.36</v>
      </c>
    </row>
    <row r="2307" spans="1:11" x14ac:dyDescent="0.2">
      <c r="A2307" s="320" t="s">
        <v>1469</v>
      </c>
      <c r="B2307" s="320" t="s">
        <v>2</v>
      </c>
      <c r="C2307" s="320" t="s">
        <v>1446</v>
      </c>
      <c r="D2307" s="320" t="s">
        <v>1468</v>
      </c>
      <c r="E2307" s="325">
        <v>40463</v>
      </c>
      <c r="F2307" s="326">
        <v>40452</v>
      </c>
      <c r="G2307" s="320">
        <v>1</v>
      </c>
      <c r="H2307" s="320">
        <v>13161</v>
      </c>
      <c r="I2307" s="323">
        <v>6.14</v>
      </c>
      <c r="J2307" s="323">
        <v>5.69</v>
      </c>
      <c r="K2307" s="323">
        <v>0.45</v>
      </c>
    </row>
    <row r="2308" spans="1:11" hidden="1" x14ac:dyDescent="0.2">
      <c r="A2308" s="320" t="s">
        <v>1458</v>
      </c>
      <c r="B2308" s="320" t="s">
        <v>2</v>
      </c>
      <c r="C2308" s="320" t="s">
        <v>1446</v>
      </c>
      <c r="D2308" s="320" t="s">
        <v>1464</v>
      </c>
      <c r="E2308" s="325">
        <v>40463</v>
      </c>
      <c r="F2308" s="326">
        <v>40452</v>
      </c>
      <c r="G2308" s="320">
        <v>1</v>
      </c>
      <c r="H2308" s="320">
        <v>12993</v>
      </c>
      <c r="I2308" s="323">
        <v>7.19</v>
      </c>
      <c r="J2308" s="323">
        <v>6.57</v>
      </c>
      <c r="K2308" s="323">
        <v>0.62</v>
      </c>
    </row>
    <row r="2309" spans="1:11" hidden="1" x14ac:dyDescent="0.2">
      <c r="A2309" s="320" t="s">
        <v>1458</v>
      </c>
      <c r="B2309" s="320" t="s">
        <v>2</v>
      </c>
      <c r="C2309" s="320" t="s">
        <v>1446</v>
      </c>
      <c r="D2309" s="320" t="s">
        <v>1464</v>
      </c>
      <c r="E2309" s="325">
        <v>40463</v>
      </c>
      <c r="F2309" s="326">
        <v>40452</v>
      </c>
      <c r="G2309" s="320">
        <v>1</v>
      </c>
      <c r="H2309" s="320">
        <v>13126</v>
      </c>
      <c r="I2309" s="323">
        <v>7.26</v>
      </c>
      <c r="J2309" s="323">
        <v>6.55</v>
      </c>
      <c r="K2309" s="323">
        <v>0.71</v>
      </c>
    </row>
    <row r="2310" spans="1:11" hidden="1" x14ac:dyDescent="0.2">
      <c r="A2310" s="320" t="s">
        <v>1458</v>
      </c>
      <c r="B2310" s="320" t="s">
        <v>2</v>
      </c>
      <c r="C2310" s="320" t="s">
        <v>1446</v>
      </c>
      <c r="D2310" s="320" t="s">
        <v>1464</v>
      </c>
      <c r="E2310" s="325">
        <v>40463</v>
      </c>
      <c r="F2310" s="326">
        <v>40452</v>
      </c>
      <c r="G2310" s="320">
        <v>1</v>
      </c>
      <c r="H2310" s="320">
        <v>13155</v>
      </c>
      <c r="I2310" s="323">
        <v>6.77</v>
      </c>
      <c r="J2310" s="323">
        <v>6.55</v>
      </c>
      <c r="K2310" s="323">
        <v>0.22</v>
      </c>
    </row>
    <row r="2311" spans="1:11" x14ac:dyDescent="0.2">
      <c r="A2311" s="320" t="s">
        <v>1467</v>
      </c>
      <c r="B2311" s="320" t="s">
        <v>2</v>
      </c>
      <c r="C2311" s="320" t="s">
        <v>1446</v>
      </c>
      <c r="D2311" s="320" t="s">
        <v>1468</v>
      </c>
      <c r="E2311" s="325">
        <v>40463</v>
      </c>
      <c r="F2311" s="326">
        <v>40452</v>
      </c>
      <c r="G2311" s="320">
        <v>1</v>
      </c>
      <c r="H2311" s="320">
        <v>13008</v>
      </c>
      <c r="I2311" s="323">
        <v>17.82</v>
      </c>
      <c r="J2311" s="323">
        <v>12.34</v>
      </c>
      <c r="K2311" s="323">
        <v>5.48</v>
      </c>
    </row>
    <row r="2312" spans="1:11" x14ac:dyDescent="0.2">
      <c r="A2312" s="320" t="s">
        <v>1467</v>
      </c>
      <c r="B2312" s="320" t="s">
        <v>2</v>
      </c>
      <c r="C2312" s="320" t="s">
        <v>1446</v>
      </c>
      <c r="D2312" s="320" t="s">
        <v>1468</v>
      </c>
      <c r="E2312" s="325">
        <v>40463</v>
      </c>
      <c r="F2312" s="326">
        <v>40452</v>
      </c>
      <c r="G2312" s="320">
        <v>1</v>
      </c>
      <c r="H2312" s="320">
        <v>13138</v>
      </c>
      <c r="I2312" s="323">
        <v>15.81</v>
      </c>
      <c r="J2312" s="323">
        <v>12.32</v>
      </c>
      <c r="K2312" s="323">
        <v>3.49</v>
      </c>
    </row>
    <row r="2313" spans="1:11" x14ac:dyDescent="0.2">
      <c r="A2313" s="320" t="s">
        <v>1469</v>
      </c>
      <c r="B2313" s="320" t="s">
        <v>2</v>
      </c>
      <c r="C2313" s="320" t="s">
        <v>1446</v>
      </c>
      <c r="D2313" s="320" t="s">
        <v>1468</v>
      </c>
      <c r="E2313" s="325">
        <v>40464</v>
      </c>
      <c r="F2313" s="326">
        <v>40452</v>
      </c>
      <c r="G2313" s="320">
        <v>1</v>
      </c>
      <c r="H2313" s="320">
        <v>13189</v>
      </c>
      <c r="I2313" s="323">
        <v>6.19</v>
      </c>
      <c r="J2313" s="323">
        <v>5.7</v>
      </c>
      <c r="K2313" s="323">
        <v>0.49</v>
      </c>
    </row>
    <row r="2314" spans="1:11" x14ac:dyDescent="0.2">
      <c r="A2314" s="320" t="s">
        <v>1469</v>
      </c>
      <c r="B2314" s="320" t="s">
        <v>2</v>
      </c>
      <c r="C2314" s="320" t="s">
        <v>1446</v>
      </c>
      <c r="D2314" s="320" t="s">
        <v>1468</v>
      </c>
      <c r="E2314" s="325">
        <v>40464</v>
      </c>
      <c r="F2314" s="326">
        <v>40452</v>
      </c>
      <c r="G2314" s="320">
        <v>1</v>
      </c>
      <c r="H2314" s="320">
        <v>13251</v>
      </c>
      <c r="I2314" s="323">
        <v>6.21</v>
      </c>
      <c r="J2314" s="323">
        <v>5.68</v>
      </c>
      <c r="K2314" s="323">
        <v>0.53</v>
      </c>
    </row>
    <row r="2315" spans="1:11" x14ac:dyDescent="0.2">
      <c r="A2315" s="320" t="s">
        <v>1469</v>
      </c>
      <c r="B2315" s="320" t="s">
        <v>2</v>
      </c>
      <c r="C2315" s="320" t="s">
        <v>1446</v>
      </c>
      <c r="D2315" s="320" t="s">
        <v>1468</v>
      </c>
      <c r="E2315" s="325">
        <v>40464</v>
      </c>
      <c r="F2315" s="326">
        <v>40452</v>
      </c>
      <c r="G2315" s="320">
        <v>1</v>
      </c>
      <c r="H2315" s="320">
        <v>13289</v>
      </c>
      <c r="I2315" s="323">
        <v>5.96</v>
      </c>
      <c r="J2315" s="323">
        <v>5.67</v>
      </c>
      <c r="K2315" s="323">
        <v>0.28999999999999998</v>
      </c>
    </row>
    <row r="2316" spans="1:11" hidden="1" x14ac:dyDescent="0.2">
      <c r="A2316" s="320" t="s">
        <v>1458</v>
      </c>
      <c r="B2316" s="320" t="s">
        <v>2</v>
      </c>
      <c r="C2316" s="320" t="s">
        <v>1446</v>
      </c>
      <c r="D2316" s="320" t="s">
        <v>1464</v>
      </c>
      <c r="E2316" s="325">
        <v>40464</v>
      </c>
      <c r="F2316" s="326">
        <v>40452</v>
      </c>
      <c r="G2316" s="320">
        <v>1</v>
      </c>
      <c r="H2316" s="320">
        <v>13219</v>
      </c>
      <c r="I2316" s="323">
        <v>7.11</v>
      </c>
      <c r="J2316" s="323">
        <v>6.54</v>
      </c>
      <c r="K2316" s="323">
        <v>0.56999999999999995</v>
      </c>
    </row>
    <row r="2317" spans="1:11" hidden="1" x14ac:dyDescent="0.2">
      <c r="A2317" s="320" t="s">
        <v>1458</v>
      </c>
      <c r="B2317" s="320" t="s">
        <v>2</v>
      </c>
      <c r="C2317" s="320" t="s">
        <v>1446</v>
      </c>
      <c r="D2317" s="320" t="s">
        <v>1464</v>
      </c>
      <c r="E2317" s="325">
        <v>40464</v>
      </c>
      <c r="F2317" s="326">
        <v>40452</v>
      </c>
      <c r="G2317" s="320">
        <v>1</v>
      </c>
      <c r="H2317" s="320">
        <v>13299</v>
      </c>
      <c r="I2317" s="323">
        <v>6.73</v>
      </c>
      <c r="J2317" s="323">
        <v>6.52</v>
      </c>
      <c r="K2317" s="323">
        <v>0.21</v>
      </c>
    </row>
    <row r="2318" spans="1:11" x14ac:dyDescent="0.2">
      <c r="A2318" s="320" t="s">
        <v>1467</v>
      </c>
      <c r="B2318" s="320" t="s">
        <v>2</v>
      </c>
      <c r="C2318" s="320" t="s">
        <v>1446</v>
      </c>
      <c r="D2318" s="320" t="s">
        <v>1468</v>
      </c>
      <c r="E2318" s="325">
        <v>40464</v>
      </c>
      <c r="F2318" s="326">
        <v>40452</v>
      </c>
      <c r="G2318" s="320">
        <v>1</v>
      </c>
      <c r="H2318" s="320">
        <v>13222</v>
      </c>
      <c r="I2318" s="323">
        <v>18.39</v>
      </c>
      <c r="J2318" s="323">
        <v>12.44</v>
      </c>
      <c r="K2318" s="323">
        <v>5.95</v>
      </c>
    </row>
    <row r="2319" spans="1:11" x14ac:dyDescent="0.2">
      <c r="A2319" s="320" t="s">
        <v>1467</v>
      </c>
      <c r="B2319" s="320" t="s">
        <v>2</v>
      </c>
      <c r="C2319" s="320" t="s">
        <v>1446</v>
      </c>
      <c r="D2319" s="320" t="s">
        <v>1468</v>
      </c>
      <c r="E2319" s="325">
        <v>40464</v>
      </c>
      <c r="F2319" s="326">
        <v>40452</v>
      </c>
      <c r="G2319" s="320">
        <v>1</v>
      </c>
      <c r="H2319" s="320">
        <v>13301</v>
      </c>
      <c r="I2319" s="323">
        <v>16.91</v>
      </c>
      <c r="J2319" s="323">
        <v>12.39</v>
      </c>
      <c r="K2319" s="323">
        <v>4.5199999999999996</v>
      </c>
    </row>
    <row r="2320" spans="1:11" x14ac:dyDescent="0.2">
      <c r="A2320" s="320" t="s">
        <v>1459</v>
      </c>
      <c r="B2320" s="320" t="s">
        <v>2</v>
      </c>
      <c r="C2320" s="320" t="s">
        <v>1446</v>
      </c>
      <c r="D2320" s="320" t="s">
        <v>1468</v>
      </c>
      <c r="E2320" s="325">
        <v>40465</v>
      </c>
      <c r="F2320" s="326">
        <v>40452</v>
      </c>
      <c r="G2320" s="320">
        <v>1</v>
      </c>
      <c r="H2320" s="320">
        <v>13409</v>
      </c>
      <c r="I2320" s="323">
        <v>17.27</v>
      </c>
      <c r="J2320" s="323">
        <v>12.04</v>
      </c>
      <c r="K2320" s="323">
        <v>5.23</v>
      </c>
    </row>
    <row r="2321" spans="1:11" x14ac:dyDescent="0.2">
      <c r="A2321" s="320" t="s">
        <v>1459</v>
      </c>
      <c r="B2321" s="320" t="s">
        <v>2</v>
      </c>
      <c r="C2321" s="320" t="s">
        <v>1446</v>
      </c>
      <c r="D2321" s="320" t="s">
        <v>1468</v>
      </c>
      <c r="E2321" s="325">
        <v>40465</v>
      </c>
      <c r="F2321" s="326">
        <v>40452</v>
      </c>
      <c r="G2321" s="320">
        <v>1</v>
      </c>
      <c r="H2321" s="320">
        <v>13556</v>
      </c>
      <c r="I2321" s="323">
        <v>14.65</v>
      </c>
      <c r="J2321" s="323">
        <v>12</v>
      </c>
      <c r="K2321" s="323">
        <v>2.65</v>
      </c>
    </row>
    <row r="2322" spans="1:11" x14ac:dyDescent="0.2">
      <c r="A2322" s="320" t="s">
        <v>1469</v>
      </c>
      <c r="B2322" s="320" t="s">
        <v>2</v>
      </c>
      <c r="C2322" s="320" t="s">
        <v>1446</v>
      </c>
      <c r="D2322" s="320" t="s">
        <v>1468</v>
      </c>
      <c r="E2322" s="325">
        <v>40465</v>
      </c>
      <c r="F2322" s="326">
        <v>40452</v>
      </c>
      <c r="G2322" s="320">
        <v>1</v>
      </c>
      <c r="H2322" s="320">
        <v>13354</v>
      </c>
      <c r="I2322" s="323">
        <v>6.26</v>
      </c>
      <c r="J2322" s="323">
        <v>5.66</v>
      </c>
      <c r="K2322" s="323">
        <v>0.6</v>
      </c>
    </row>
    <row r="2323" spans="1:11" x14ac:dyDescent="0.2">
      <c r="A2323" s="320" t="s">
        <v>1469</v>
      </c>
      <c r="B2323" s="320" t="s">
        <v>2</v>
      </c>
      <c r="C2323" s="320" t="s">
        <v>1446</v>
      </c>
      <c r="D2323" s="320" t="s">
        <v>1468</v>
      </c>
      <c r="E2323" s="325">
        <v>40465</v>
      </c>
      <c r="F2323" s="326">
        <v>40452</v>
      </c>
      <c r="G2323" s="320">
        <v>1</v>
      </c>
      <c r="H2323" s="320">
        <v>13464</v>
      </c>
      <c r="I2323" s="323">
        <v>6.37</v>
      </c>
      <c r="J2323" s="323">
        <v>5.65</v>
      </c>
      <c r="K2323" s="323">
        <v>0.72</v>
      </c>
    </row>
    <row r="2324" spans="1:11" hidden="1" x14ac:dyDescent="0.2">
      <c r="A2324" s="320" t="s">
        <v>1458</v>
      </c>
      <c r="B2324" s="320" t="s">
        <v>2</v>
      </c>
      <c r="C2324" s="320" t="s">
        <v>1446</v>
      </c>
      <c r="D2324" s="320" t="s">
        <v>1464</v>
      </c>
      <c r="E2324" s="325">
        <v>40465</v>
      </c>
      <c r="F2324" s="326">
        <v>40452</v>
      </c>
      <c r="G2324" s="320">
        <v>1</v>
      </c>
      <c r="H2324" s="320">
        <v>13439</v>
      </c>
      <c r="I2324" s="323">
        <v>7.63</v>
      </c>
      <c r="J2324" s="323">
        <v>6.6</v>
      </c>
      <c r="K2324" s="323">
        <v>1.03</v>
      </c>
    </row>
    <row r="2325" spans="1:11" hidden="1" x14ac:dyDescent="0.2">
      <c r="A2325" s="320" t="s">
        <v>1458</v>
      </c>
      <c r="B2325" s="320" t="s">
        <v>2</v>
      </c>
      <c r="C2325" s="320" t="s">
        <v>1446</v>
      </c>
      <c r="D2325" s="320" t="s">
        <v>1464</v>
      </c>
      <c r="E2325" s="325">
        <v>40465</v>
      </c>
      <c r="F2325" s="326">
        <v>40452</v>
      </c>
      <c r="G2325" s="320">
        <v>1</v>
      </c>
      <c r="H2325" s="320">
        <v>13532</v>
      </c>
      <c r="I2325" s="323">
        <v>7.38</v>
      </c>
      <c r="J2325" s="323">
        <v>6.59</v>
      </c>
      <c r="K2325" s="323">
        <v>0.79</v>
      </c>
    </row>
    <row r="2326" spans="1:11" hidden="1" x14ac:dyDescent="0.2">
      <c r="A2326" s="320" t="s">
        <v>1461</v>
      </c>
      <c r="B2326" s="320" t="s">
        <v>2</v>
      </c>
      <c r="C2326" s="320" t="s">
        <v>1446</v>
      </c>
      <c r="D2326" s="320" t="s">
        <v>1464</v>
      </c>
      <c r="E2326" s="325">
        <v>40465</v>
      </c>
      <c r="F2326" s="326">
        <v>40452</v>
      </c>
      <c r="G2326" s="320">
        <v>1</v>
      </c>
      <c r="H2326" s="320">
        <v>13402</v>
      </c>
      <c r="I2326" s="323">
        <v>7.3</v>
      </c>
      <c r="J2326" s="323">
        <v>6.71</v>
      </c>
      <c r="K2326" s="323">
        <v>0.59</v>
      </c>
    </row>
    <row r="2327" spans="1:11" hidden="1" x14ac:dyDescent="0.2">
      <c r="A2327" s="320" t="s">
        <v>1461</v>
      </c>
      <c r="B2327" s="320" t="s">
        <v>2</v>
      </c>
      <c r="C2327" s="320" t="s">
        <v>1446</v>
      </c>
      <c r="D2327" s="320" t="s">
        <v>1464</v>
      </c>
      <c r="E2327" s="325">
        <v>40465</v>
      </c>
      <c r="F2327" s="326">
        <v>40452</v>
      </c>
      <c r="G2327" s="320">
        <v>1</v>
      </c>
      <c r="H2327" s="320">
        <v>13529</v>
      </c>
      <c r="I2327" s="323">
        <v>7.37</v>
      </c>
      <c r="J2327" s="323">
        <v>6.7</v>
      </c>
      <c r="K2327" s="323">
        <v>0.67</v>
      </c>
    </row>
    <row r="2328" spans="1:11" x14ac:dyDescent="0.2">
      <c r="A2328" s="320" t="s">
        <v>1467</v>
      </c>
      <c r="B2328" s="320" t="s">
        <v>2</v>
      </c>
      <c r="C2328" s="320" t="s">
        <v>1446</v>
      </c>
      <c r="D2328" s="320" t="s">
        <v>1468</v>
      </c>
      <c r="E2328" s="325">
        <v>40465</v>
      </c>
      <c r="F2328" s="326">
        <v>40452</v>
      </c>
      <c r="G2328" s="320">
        <v>1</v>
      </c>
      <c r="H2328" s="320">
        <v>13416</v>
      </c>
      <c r="I2328" s="323">
        <v>17.62</v>
      </c>
      <c r="J2328" s="323">
        <v>12.33</v>
      </c>
      <c r="K2328" s="323">
        <v>5.29</v>
      </c>
    </row>
    <row r="2329" spans="1:11" x14ac:dyDescent="0.2">
      <c r="A2329" s="320" t="s">
        <v>1467</v>
      </c>
      <c r="B2329" s="320" t="s">
        <v>2</v>
      </c>
      <c r="C2329" s="320" t="s">
        <v>1446</v>
      </c>
      <c r="D2329" s="320" t="s">
        <v>1468</v>
      </c>
      <c r="E2329" s="325">
        <v>40465</v>
      </c>
      <c r="F2329" s="326">
        <v>40452</v>
      </c>
      <c r="G2329" s="320">
        <v>1</v>
      </c>
      <c r="H2329" s="320">
        <v>13561</v>
      </c>
      <c r="I2329" s="323">
        <v>15.48</v>
      </c>
      <c r="J2329" s="323">
        <v>12.31</v>
      </c>
      <c r="K2329" s="323">
        <v>3.17</v>
      </c>
    </row>
    <row r="2330" spans="1:11" x14ac:dyDescent="0.2">
      <c r="A2330" s="320" t="s">
        <v>1469</v>
      </c>
      <c r="B2330" s="320" t="s">
        <v>2</v>
      </c>
      <c r="C2330" s="320" t="s">
        <v>1446</v>
      </c>
      <c r="D2330" s="320" t="s">
        <v>1468</v>
      </c>
      <c r="E2330" s="325">
        <v>40466</v>
      </c>
      <c r="F2330" s="326">
        <v>40452</v>
      </c>
      <c r="G2330" s="320">
        <v>1</v>
      </c>
      <c r="H2330" s="320">
        <v>13617</v>
      </c>
      <c r="I2330" s="323">
        <v>6.39</v>
      </c>
      <c r="J2330" s="323">
        <v>5.7</v>
      </c>
      <c r="K2330" s="323">
        <v>0.69</v>
      </c>
    </row>
    <row r="2331" spans="1:11" hidden="1" x14ac:dyDescent="0.2">
      <c r="A2331" s="320" t="s">
        <v>1458</v>
      </c>
      <c r="B2331" s="320" t="s">
        <v>2</v>
      </c>
      <c r="C2331" s="320" t="s">
        <v>1446</v>
      </c>
      <c r="D2331" s="320" t="s">
        <v>1464</v>
      </c>
      <c r="E2331" s="325">
        <v>40466</v>
      </c>
      <c r="F2331" s="326">
        <v>40452</v>
      </c>
      <c r="G2331" s="320">
        <v>1</v>
      </c>
      <c r="H2331" s="320">
        <v>13680</v>
      </c>
      <c r="I2331" s="323">
        <v>6.91</v>
      </c>
      <c r="J2331" s="323">
        <v>6.58</v>
      </c>
      <c r="K2331" s="323">
        <v>0.33</v>
      </c>
    </row>
    <row r="2332" spans="1:11" x14ac:dyDescent="0.2">
      <c r="A2332" s="320" t="s">
        <v>1469</v>
      </c>
      <c r="B2332" s="320" t="s">
        <v>2</v>
      </c>
      <c r="C2332" s="320" t="s">
        <v>1446</v>
      </c>
      <c r="D2332" s="320" t="s">
        <v>1468</v>
      </c>
      <c r="E2332" s="325">
        <v>40466</v>
      </c>
      <c r="F2332" s="326">
        <v>40452</v>
      </c>
      <c r="G2332" s="320">
        <v>1</v>
      </c>
      <c r="H2332" s="320">
        <v>13717</v>
      </c>
      <c r="I2332" s="323">
        <v>6.07</v>
      </c>
      <c r="J2332" s="323">
        <v>5.69</v>
      </c>
      <c r="K2332" s="323">
        <v>0.38</v>
      </c>
    </row>
    <row r="2333" spans="1:11" x14ac:dyDescent="0.2">
      <c r="A2333" s="320" t="s">
        <v>1467</v>
      </c>
      <c r="B2333" s="320" t="s">
        <v>2</v>
      </c>
      <c r="C2333" s="320" t="s">
        <v>1446</v>
      </c>
      <c r="D2333" s="320" t="s">
        <v>1468</v>
      </c>
      <c r="E2333" s="325">
        <v>40466</v>
      </c>
      <c r="F2333" s="326">
        <v>40452</v>
      </c>
      <c r="G2333" s="320">
        <v>1</v>
      </c>
      <c r="H2333" s="320">
        <v>13722</v>
      </c>
      <c r="I2333" s="323">
        <v>15.98</v>
      </c>
      <c r="J2333" s="323">
        <v>12.35</v>
      </c>
      <c r="K2333" s="323">
        <v>3.63</v>
      </c>
    </row>
    <row r="2334" spans="1:11" hidden="1" x14ac:dyDescent="0.2">
      <c r="A2334" s="320" t="s">
        <v>1458</v>
      </c>
      <c r="B2334" s="320" t="s">
        <v>2</v>
      </c>
      <c r="C2334" s="320" t="s">
        <v>1446</v>
      </c>
      <c r="D2334" s="320" t="s">
        <v>1464</v>
      </c>
      <c r="E2334" s="325">
        <v>40469</v>
      </c>
      <c r="F2334" s="326">
        <v>40452</v>
      </c>
      <c r="G2334" s="320">
        <v>1</v>
      </c>
      <c r="H2334" s="320">
        <v>13999</v>
      </c>
      <c r="I2334" s="323">
        <v>7.31</v>
      </c>
      <c r="J2334" s="323">
        <v>6.64</v>
      </c>
      <c r="K2334" s="323">
        <v>0.67</v>
      </c>
    </row>
    <row r="2335" spans="1:11" hidden="1" x14ac:dyDescent="0.2">
      <c r="A2335" s="320" t="s">
        <v>1458</v>
      </c>
      <c r="B2335" s="320" t="s">
        <v>2</v>
      </c>
      <c r="C2335" s="320" t="s">
        <v>1446</v>
      </c>
      <c r="D2335" s="320" t="s">
        <v>1464</v>
      </c>
      <c r="E2335" s="325">
        <v>40469</v>
      </c>
      <c r="F2335" s="326">
        <v>40452</v>
      </c>
      <c r="G2335" s="320">
        <v>1</v>
      </c>
      <c r="H2335" s="320">
        <v>14090</v>
      </c>
      <c r="I2335" s="323">
        <v>7.29</v>
      </c>
      <c r="J2335" s="323">
        <v>6.63</v>
      </c>
      <c r="K2335" s="323">
        <v>0.66</v>
      </c>
    </row>
    <row r="2336" spans="1:11" hidden="1" x14ac:dyDescent="0.2">
      <c r="A2336" s="320" t="s">
        <v>1458</v>
      </c>
      <c r="B2336" s="320" t="s">
        <v>2</v>
      </c>
      <c r="C2336" s="320" t="s">
        <v>1446</v>
      </c>
      <c r="D2336" s="320" t="s">
        <v>1464</v>
      </c>
      <c r="E2336" s="325">
        <v>40469</v>
      </c>
      <c r="F2336" s="326">
        <v>40452</v>
      </c>
      <c r="G2336" s="320">
        <v>1</v>
      </c>
      <c r="H2336" s="320">
        <v>14136</v>
      </c>
      <c r="I2336" s="323">
        <v>6.8</v>
      </c>
      <c r="J2336" s="323">
        <v>6.63</v>
      </c>
      <c r="K2336" s="323">
        <v>0.17</v>
      </c>
    </row>
    <row r="2337" spans="1:11" x14ac:dyDescent="0.2">
      <c r="A2337" s="320" t="s">
        <v>1467</v>
      </c>
      <c r="B2337" s="320" t="s">
        <v>2</v>
      </c>
      <c r="C2337" s="320" t="s">
        <v>1446</v>
      </c>
      <c r="D2337" s="320" t="s">
        <v>1468</v>
      </c>
      <c r="E2337" s="325">
        <v>40469</v>
      </c>
      <c r="F2337" s="326">
        <v>40452</v>
      </c>
      <c r="G2337" s="320">
        <v>1</v>
      </c>
      <c r="H2337" s="320">
        <v>14006</v>
      </c>
      <c r="I2337" s="323">
        <v>18.27</v>
      </c>
      <c r="J2337" s="323">
        <v>12.37</v>
      </c>
      <c r="K2337" s="323">
        <v>5.9</v>
      </c>
    </row>
    <row r="2338" spans="1:11" x14ac:dyDescent="0.2">
      <c r="A2338" s="320" t="s">
        <v>1467</v>
      </c>
      <c r="B2338" s="320" t="s">
        <v>2</v>
      </c>
      <c r="C2338" s="320" t="s">
        <v>1446</v>
      </c>
      <c r="D2338" s="320" t="s">
        <v>1468</v>
      </c>
      <c r="E2338" s="325">
        <v>40469</v>
      </c>
      <c r="F2338" s="326">
        <v>40452</v>
      </c>
      <c r="G2338" s="320">
        <v>1</v>
      </c>
      <c r="H2338" s="320">
        <v>14146</v>
      </c>
      <c r="I2338" s="323">
        <v>16.690000000000001</v>
      </c>
      <c r="J2338" s="323">
        <v>12.33</v>
      </c>
      <c r="K2338" s="323">
        <v>4.3600000000000003</v>
      </c>
    </row>
    <row r="2339" spans="1:11" x14ac:dyDescent="0.2">
      <c r="A2339" s="320" t="s">
        <v>1467</v>
      </c>
      <c r="B2339" s="320" t="s">
        <v>2</v>
      </c>
      <c r="C2339" s="320" t="s">
        <v>1446</v>
      </c>
      <c r="D2339" s="320" t="s">
        <v>1468</v>
      </c>
      <c r="E2339" s="325">
        <v>40470</v>
      </c>
      <c r="F2339" s="326">
        <v>40452</v>
      </c>
      <c r="G2339" s="320">
        <v>1</v>
      </c>
      <c r="H2339" s="320">
        <v>14213</v>
      </c>
      <c r="I2339" s="323">
        <v>17.82</v>
      </c>
      <c r="J2339" s="323">
        <v>12.42</v>
      </c>
      <c r="K2339" s="323">
        <v>5.4</v>
      </c>
    </row>
    <row r="2340" spans="1:11" hidden="1" x14ac:dyDescent="0.2">
      <c r="A2340" s="320" t="s">
        <v>1458</v>
      </c>
      <c r="B2340" s="320" t="s">
        <v>2</v>
      </c>
      <c r="C2340" s="320" t="s">
        <v>1446</v>
      </c>
      <c r="D2340" s="320" t="s">
        <v>1464</v>
      </c>
      <c r="E2340" s="325">
        <v>40470</v>
      </c>
      <c r="F2340" s="326">
        <v>40452</v>
      </c>
      <c r="G2340" s="320">
        <v>1</v>
      </c>
      <c r="H2340" s="320">
        <v>14195</v>
      </c>
      <c r="I2340" s="323">
        <v>7.16</v>
      </c>
      <c r="J2340" s="323">
        <v>6.61</v>
      </c>
      <c r="K2340" s="323">
        <v>0.55000000000000004</v>
      </c>
    </row>
    <row r="2341" spans="1:11" hidden="1" x14ac:dyDescent="0.2">
      <c r="A2341" s="320" t="s">
        <v>1458</v>
      </c>
      <c r="B2341" s="320" t="s">
        <v>2</v>
      </c>
      <c r="C2341" s="320" t="s">
        <v>1446</v>
      </c>
      <c r="D2341" s="320" t="s">
        <v>1464</v>
      </c>
      <c r="E2341" s="325">
        <v>40470</v>
      </c>
      <c r="F2341" s="326">
        <v>40452</v>
      </c>
      <c r="G2341" s="320">
        <v>1</v>
      </c>
      <c r="H2341" s="320">
        <v>14310</v>
      </c>
      <c r="I2341" s="323">
        <v>7.3</v>
      </c>
      <c r="J2341" s="323">
        <v>6.59</v>
      </c>
      <c r="K2341" s="323">
        <v>0.71</v>
      </c>
    </row>
    <row r="2342" spans="1:11" hidden="1" x14ac:dyDescent="0.2">
      <c r="A2342" s="320" t="s">
        <v>1458</v>
      </c>
      <c r="B2342" s="320" t="s">
        <v>2</v>
      </c>
      <c r="C2342" s="320" t="s">
        <v>1446</v>
      </c>
      <c r="D2342" s="320" t="s">
        <v>1464</v>
      </c>
      <c r="E2342" s="325">
        <v>40470</v>
      </c>
      <c r="F2342" s="326">
        <v>40452</v>
      </c>
      <c r="G2342" s="320">
        <v>1</v>
      </c>
      <c r="H2342" s="320">
        <v>14339</v>
      </c>
      <c r="I2342" s="323">
        <v>6.75</v>
      </c>
      <c r="J2342" s="323">
        <v>6.58</v>
      </c>
      <c r="K2342" s="323">
        <v>0.17</v>
      </c>
    </row>
    <row r="2343" spans="1:11" x14ac:dyDescent="0.2">
      <c r="A2343" s="320" t="s">
        <v>1467</v>
      </c>
      <c r="B2343" s="320" t="s">
        <v>2</v>
      </c>
      <c r="C2343" s="320" t="s">
        <v>1446</v>
      </c>
      <c r="D2343" s="320" t="s">
        <v>1468</v>
      </c>
      <c r="E2343" s="325">
        <v>40470</v>
      </c>
      <c r="F2343" s="326">
        <v>40452</v>
      </c>
      <c r="G2343" s="320">
        <v>1</v>
      </c>
      <c r="H2343" s="320">
        <v>14329</v>
      </c>
      <c r="I2343" s="323">
        <v>15.53</v>
      </c>
      <c r="J2343" s="323">
        <v>12.38</v>
      </c>
      <c r="K2343" s="323">
        <v>3.15</v>
      </c>
    </row>
    <row r="2344" spans="1:11" x14ac:dyDescent="0.2">
      <c r="A2344" s="320" t="s">
        <v>1456</v>
      </c>
      <c r="B2344" s="320" t="s">
        <v>2</v>
      </c>
      <c r="C2344" s="320" t="s">
        <v>1446</v>
      </c>
      <c r="D2344" s="320" t="s">
        <v>1468</v>
      </c>
      <c r="E2344" s="325">
        <v>40470</v>
      </c>
      <c r="F2344" s="326">
        <v>40452</v>
      </c>
      <c r="G2344" s="320">
        <v>1</v>
      </c>
      <c r="H2344" s="320">
        <v>14333</v>
      </c>
      <c r="I2344" s="323">
        <v>12.9</v>
      </c>
      <c r="J2344" s="323">
        <v>10.91</v>
      </c>
      <c r="K2344" s="323">
        <v>1.99</v>
      </c>
    </row>
    <row r="2345" spans="1:11" hidden="1" x14ac:dyDescent="0.2">
      <c r="A2345" s="320" t="s">
        <v>1458</v>
      </c>
      <c r="B2345" s="320" t="s">
        <v>2</v>
      </c>
      <c r="C2345" s="320" t="s">
        <v>1446</v>
      </c>
      <c r="D2345" s="320" t="s">
        <v>1464</v>
      </c>
      <c r="E2345" s="325">
        <v>40471</v>
      </c>
      <c r="F2345" s="326">
        <v>40452</v>
      </c>
      <c r="G2345" s="320">
        <v>1</v>
      </c>
      <c r="H2345" s="320">
        <v>14417</v>
      </c>
      <c r="I2345" s="323">
        <v>7.12</v>
      </c>
      <c r="J2345" s="323">
        <v>6.57</v>
      </c>
      <c r="K2345" s="323">
        <v>0.55000000000000004</v>
      </c>
    </row>
    <row r="2346" spans="1:11" hidden="1" x14ac:dyDescent="0.2">
      <c r="A2346" s="320" t="s">
        <v>1458</v>
      </c>
      <c r="B2346" s="320" t="s">
        <v>2</v>
      </c>
      <c r="C2346" s="320" t="s">
        <v>1446</v>
      </c>
      <c r="D2346" s="320" t="s">
        <v>1464</v>
      </c>
      <c r="E2346" s="325">
        <v>40471</v>
      </c>
      <c r="F2346" s="326">
        <v>40452</v>
      </c>
      <c r="G2346" s="320">
        <v>1</v>
      </c>
      <c r="H2346" s="320">
        <v>14523</v>
      </c>
      <c r="I2346" s="323">
        <v>6.95</v>
      </c>
      <c r="J2346" s="323">
        <v>6.55</v>
      </c>
      <c r="K2346" s="323">
        <v>0.4</v>
      </c>
    </row>
    <row r="2347" spans="1:11" x14ac:dyDescent="0.2">
      <c r="A2347" s="320" t="s">
        <v>1467</v>
      </c>
      <c r="B2347" s="320" t="s">
        <v>2</v>
      </c>
      <c r="C2347" s="320" t="s">
        <v>1446</v>
      </c>
      <c r="D2347" s="320" t="s">
        <v>1468</v>
      </c>
      <c r="E2347" s="325">
        <v>40471</v>
      </c>
      <c r="F2347" s="326">
        <v>40452</v>
      </c>
      <c r="G2347" s="320">
        <v>1</v>
      </c>
      <c r="H2347" s="320">
        <v>14418</v>
      </c>
      <c r="I2347" s="323">
        <v>18.420000000000002</v>
      </c>
      <c r="J2347" s="323">
        <v>12.36</v>
      </c>
      <c r="K2347" s="323">
        <v>6.06</v>
      </c>
    </row>
    <row r="2348" spans="1:11" x14ac:dyDescent="0.2">
      <c r="A2348" s="320" t="s">
        <v>1467</v>
      </c>
      <c r="B2348" s="320" t="s">
        <v>2</v>
      </c>
      <c r="C2348" s="320" t="s">
        <v>1446</v>
      </c>
      <c r="D2348" s="320" t="s">
        <v>1468</v>
      </c>
      <c r="E2348" s="325">
        <v>40471</v>
      </c>
      <c r="F2348" s="326">
        <v>40452</v>
      </c>
      <c r="G2348" s="320">
        <v>1</v>
      </c>
      <c r="H2348" s="320">
        <v>14522</v>
      </c>
      <c r="I2348" s="323">
        <v>17.559999999999999</v>
      </c>
      <c r="J2348" s="323">
        <v>12.33</v>
      </c>
      <c r="K2348" s="323">
        <v>5.23</v>
      </c>
    </row>
    <row r="2349" spans="1:11" x14ac:dyDescent="0.2">
      <c r="A2349" s="320" t="s">
        <v>1459</v>
      </c>
      <c r="B2349" s="320" t="s">
        <v>2</v>
      </c>
      <c r="C2349" s="320" t="s">
        <v>1446</v>
      </c>
      <c r="D2349" s="320" t="s">
        <v>1468</v>
      </c>
      <c r="E2349" s="325">
        <v>40472</v>
      </c>
      <c r="F2349" s="326">
        <v>40452</v>
      </c>
      <c r="G2349" s="320">
        <v>1</v>
      </c>
      <c r="H2349" s="320">
        <v>14626</v>
      </c>
      <c r="I2349" s="323">
        <v>17.239999999999998</v>
      </c>
      <c r="J2349" s="323">
        <v>12.14</v>
      </c>
      <c r="K2349" s="323">
        <v>5.0999999999999996</v>
      </c>
    </row>
    <row r="2350" spans="1:11" x14ac:dyDescent="0.2">
      <c r="A2350" s="320" t="s">
        <v>1459</v>
      </c>
      <c r="B2350" s="320" t="s">
        <v>2</v>
      </c>
      <c r="C2350" s="320" t="s">
        <v>1446</v>
      </c>
      <c r="D2350" s="320" t="s">
        <v>1468</v>
      </c>
      <c r="E2350" s="325">
        <v>40472</v>
      </c>
      <c r="F2350" s="326">
        <v>40452</v>
      </c>
      <c r="G2350" s="320">
        <v>1</v>
      </c>
      <c r="H2350" s="320">
        <v>14774</v>
      </c>
      <c r="I2350" s="323">
        <v>14.63</v>
      </c>
      <c r="J2350" s="323">
        <v>12.11</v>
      </c>
      <c r="K2350" s="323">
        <v>2.52</v>
      </c>
    </row>
    <row r="2351" spans="1:11" hidden="1" x14ac:dyDescent="0.2">
      <c r="A2351" s="320" t="s">
        <v>1458</v>
      </c>
      <c r="B2351" s="320" t="s">
        <v>2</v>
      </c>
      <c r="C2351" s="320" t="s">
        <v>1446</v>
      </c>
      <c r="D2351" s="320" t="s">
        <v>1464</v>
      </c>
      <c r="E2351" s="325">
        <v>40472</v>
      </c>
      <c r="F2351" s="326">
        <v>40452</v>
      </c>
      <c r="G2351" s="320">
        <v>1</v>
      </c>
      <c r="H2351" s="320">
        <v>14657</v>
      </c>
      <c r="I2351" s="323">
        <v>7.65</v>
      </c>
      <c r="J2351" s="323">
        <v>6.63</v>
      </c>
      <c r="K2351" s="323">
        <v>1.02</v>
      </c>
    </row>
    <row r="2352" spans="1:11" hidden="1" x14ac:dyDescent="0.2">
      <c r="A2352" s="320" t="s">
        <v>1458</v>
      </c>
      <c r="B2352" s="320" t="s">
        <v>2</v>
      </c>
      <c r="C2352" s="320" t="s">
        <v>1446</v>
      </c>
      <c r="D2352" s="320" t="s">
        <v>1464</v>
      </c>
      <c r="E2352" s="325">
        <v>40472</v>
      </c>
      <c r="F2352" s="326">
        <v>40452</v>
      </c>
      <c r="G2352" s="320">
        <v>1</v>
      </c>
      <c r="H2352" s="320">
        <v>14755</v>
      </c>
      <c r="I2352" s="323">
        <v>7.34</v>
      </c>
      <c r="J2352" s="323">
        <v>6.62</v>
      </c>
      <c r="K2352" s="323">
        <v>0.72</v>
      </c>
    </row>
    <row r="2353" spans="1:11" hidden="1" x14ac:dyDescent="0.2">
      <c r="A2353" s="320" t="s">
        <v>1470</v>
      </c>
      <c r="B2353" s="320" t="s">
        <v>2</v>
      </c>
      <c r="C2353" s="320" t="s">
        <v>1446</v>
      </c>
      <c r="D2353" s="320" t="s">
        <v>1464</v>
      </c>
      <c r="E2353" s="325">
        <v>40472</v>
      </c>
      <c r="F2353" s="326">
        <v>40452</v>
      </c>
      <c r="G2353" s="320">
        <v>1</v>
      </c>
      <c r="H2353" s="320">
        <v>14612</v>
      </c>
      <c r="I2353" s="323">
        <v>6.97</v>
      </c>
      <c r="J2353" s="323">
        <v>6.42</v>
      </c>
      <c r="K2353" s="323">
        <v>0.55000000000000004</v>
      </c>
    </row>
    <row r="2354" spans="1:11" hidden="1" x14ac:dyDescent="0.2">
      <c r="A2354" s="320" t="s">
        <v>1470</v>
      </c>
      <c r="B2354" s="320" t="s">
        <v>2</v>
      </c>
      <c r="C2354" s="320" t="s">
        <v>1446</v>
      </c>
      <c r="D2354" s="320" t="s">
        <v>1464</v>
      </c>
      <c r="E2354" s="325">
        <v>40472</v>
      </c>
      <c r="F2354" s="326">
        <v>40452</v>
      </c>
      <c r="G2354" s="320">
        <v>1</v>
      </c>
      <c r="H2354" s="320">
        <v>14699</v>
      </c>
      <c r="I2354" s="323">
        <v>6.96</v>
      </c>
      <c r="J2354" s="323">
        <v>6.41</v>
      </c>
      <c r="K2354" s="323">
        <v>0.55000000000000004</v>
      </c>
    </row>
    <row r="2355" spans="1:11" hidden="1" x14ac:dyDescent="0.2">
      <c r="A2355" s="320" t="s">
        <v>1470</v>
      </c>
      <c r="B2355" s="320" t="s">
        <v>2</v>
      </c>
      <c r="C2355" s="320" t="s">
        <v>1446</v>
      </c>
      <c r="D2355" s="320" t="s">
        <v>1464</v>
      </c>
      <c r="E2355" s="325">
        <v>40472</v>
      </c>
      <c r="F2355" s="326">
        <v>40452</v>
      </c>
      <c r="G2355" s="320">
        <v>1</v>
      </c>
      <c r="H2355" s="320">
        <v>14768</v>
      </c>
      <c r="I2355" s="323">
        <v>6.83</v>
      </c>
      <c r="J2355" s="323">
        <v>6.4</v>
      </c>
      <c r="K2355" s="323">
        <v>0.43</v>
      </c>
    </row>
    <row r="2356" spans="1:11" x14ac:dyDescent="0.2">
      <c r="A2356" s="320" t="s">
        <v>1467</v>
      </c>
      <c r="B2356" s="320" t="s">
        <v>2</v>
      </c>
      <c r="C2356" s="320" t="s">
        <v>1446</v>
      </c>
      <c r="D2356" s="320" t="s">
        <v>1468</v>
      </c>
      <c r="E2356" s="325">
        <v>40472</v>
      </c>
      <c r="F2356" s="326">
        <v>40452</v>
      </c>
      <c r="G2356" s="320">
        <v>1</v>
      </c>
      <c r="H2356" s="320">
        <v>14625</v>
      </c>
      <c r="I2356" s="323">
        <v>17.73</v>
      </c>
      <c r="J2356" s="323">
        <v>12.4</v>
      </c>
      <c r="K2356" s="323">
        <v>5.33</v>
      </c>
    </row>
    <row r="2357" spans="1:11" hidden="1" x14ac:dyDescent="0.2">
      <c r="A2357" s="320" t="s">
        <v>1458</v>
      </c>
      <c r="B2357" s="320" t="s">
        <v>2</v>
      </c>
      <c r="C2357" s="320" t="s">
        <v>1446</v>
      </c>
      <c r="D2357" s="320" t="s">
        <v>1464</v>
      </c>
      <c r="E2357" s="325">
        <v>40473</v>
      </c>
      <c r="F2357" s="326">
        <v>40452</v>
      </c>
      <c r="G2357" s="320">
        <v>1</v>
      </c>
      <c r="H2357" s="320">
        <v>14941</v>
      </c>
      <c r="I2357" s="323">
        <v>7.02</v>
      </c>
      <c r="J2357" s="323">
        <v>6.59</v>
      </c>
      <c r="K2357" s="323">
        <v>0.43</v>
      </c>
    </row>
    <row r="2358" spans="1:11" x14ac:dyDescent="0.2">
      <c r="A2358" s="320" t="s">
        <v>1467</v>
      </c>
      <c r="B2358" s="320" t="s">
        <v>2</v>
      </c>
      <c r="C2358" s="320" t="s">
        <v>1446</v>
      </c>
      <c r="D2358" s="320" t="s">
        <v>1468</v>
      </c>
      <c r="E2358" s="325">
        <v>40472</v>
      </c>
      <c r="F2358" s="326">
        <v>40452</v>
      </c>
      <c r="G2358" s="320">
        <v>1</v>
      </c>
      <c r="H2358" s="320">
        <v>14772</v>
      </c>
      <c r="I2358" s="323">
        <v>15.3</v>
      </c>
      <c r="J2358" s="323">
        <v>12.38</v>
      </c>
      <c r="K2358" s="323">
        <v>2.92</v>
      </c>
    </row>
    <row r="2359" spans="1:11" x14ac:dyDescent="0.2">
      <c r="A2359" s="320" t="s">
        <v>1467</v>
      </c>
      <c r="B2359" s="320" t="s">
        <v>2</v>
      </c>
      <c r="C2359" s="320" t="s">
        <v>1446</v>
      </c>
      <c r="D2359" s="320" t="s">
        <v>1468</v>
      </c>
      <c r="E2359" s="325">
        <v>40473</v>
      </c>
      <c r="F2359" s="326">
        <v>40452</v>
      </c>
      <c r="G2359" s="320">
        <v>1</v>
      </c>
      <c r="H2359" s="320">
        <v>14931</v>
      </c>
      <c r="I2359" s="323">
        <v>15.87</v>
      </c>
      <c r="J2359" s="323">
        <v>12.33</v>
      </c>
      <c r="K2359" s="323">
        <v>3.54</v>
      </c>
    </row>
    <row r="2360" spans="1:11" x14ac:dyDescent="0.2">
      <c r="A2360" s="320" t="s">
        <v>1469</v>
      </c>
      <c r="B2360" s="320" t="s">
        <v>2</v>
      </c>
      <c r="C2360" s="320" t="s">
        <v>1446</v>
      </c>
      <c r="D2360" s="320" t="s">
        <v>1468</v>
      </c>
      <c r="E2360" s="325">
        <v>40476</v>
      </c>
      <c r="F2360" s="326">
        <v>40452</v>
      </c>
      <c r="G2360" s="320">
        <v>1</v>
      </c>
      <c r="H2360" s="320">
        <v>15201</v>
      </c>
      <c r="I2360" s="323">
        <v>6.03</v>
      </c>
      <c r="J2360" s="323">
        <v>5.67</v>
      </c>
      <c r="K2360" s="323">
        <v>0.36</v>
      </c>
    </row>
    <row r="2361" spans="1:11" x14ac:dyDescent="0.2">
      <c r="A2361" s="320" t="s">
        <v>1469</v>
      </c>
      <c r="B2361" s="320" t="s">
        <v>2</v>
      </c>
      <c r="C2361" s="320" t="s">
        <v>1446</v>
      </c>
      <c r="D2361" s="320" t="s">
        <v>1468</v>
      </c>
      <c r="E2361" s="325">
        <v>40476</v>
      </c>
      <c r="F2361" s="326">
        <v>40452</v>
      </c>
      <c r="G2361" s="320">
        <v>1</v>
      </c>
      <c r="H2361" s="320">
        <v>15283</v>
      </c>
      <c r="I2361" s="323">
        <v>6</v>
      </c>
      <c r="J2361" s="323">
        <v>5.66</v>
      </c>
      <c r="K2361" s="323">
        <v>0.34</v>
      </c>
    </row>
    <row r="2362" spans="1:11" x14ac:dyDescent="0.2">
      <c r="A2362" s="320" t="s">
        <v>1469</v>
      </c>
      <c r="B2362" s="320" t="s">
        <v>2</v>
      </c>
      <c r="C2362" s="320" t="s">
        <v>1446</v>
      </c>
      <c r="D2362" s="320" t="s">
        <v>1468</v>
      </c>
      <c r="E2362" s="325">
        <v>40476</v>
      </c>
      <c r="F2362" s="326">
        <v>40452</v>
      </c>
      <c r="G2362" s="320">
        <v>1</v>
      </c>
      <c r="H2362" s="320">
        <v>15352</v>
      </c>
      <c r="I2362" s="323">
        <v>6.06</v>
      </c>
      <c r="J2362" s="323">
        <v>5.65</v>
      </c>
      <c r="K2362" s="323">
        <v>0.41</v>
      </c>
    </row>
    <row r="2363" spans="1:11" hidden="1" x14ac:dyDescent="0.2">
      <c r="A2363" s="320" t="s">
        <v>1458</v>
      </c>
      <c r="B2363" s="320" t="s">
        <v>2</v>
      </c>
      <c r="C2363" s="320" t="s">
        <v>1446</v>
      </c>
      <c r="D2363" s="320" t="s">
        <v>1464</v>
      </c>
      <c r="E2363" s="325">
        <v>40476</v>
      </c>
      <c r="F2363" s="326">
        <v>40452</v>
      </c>
      <c r="G2363" s="320">
        <v>1</v>
      </c>
      <c r="H2363" s="320">
        <v>15221</v>
      </c>
      <c r="I2363" s="323">
        <v>7.43</v>
      </c>
      <c r="J2363" s="323">
        <v>6.67</v>
      </c>
      <c r="K2363" s="323">
        <v>0.76</v>
      </c>
    </row>
    <row r="2364" spans="1:11" hidden="1" x14ac:dyDescent="0.2">
      <c r="A2364" s="320" t="s">
        <v>1458</v>
      </c>
      <c r="B2364" s="320" t="s">
        <v>2</v>
      </c>
      <c r="C2364" s="320" t="s">
        <v>1446</v>
      </c>
      <c r="D2364" s="320" t="s">
        <v>1464</v>
      </c>
      <c r="E2364" s="325">
        <v>40476</v>
      </c>
      <c r="F2364" s="326">
        <v>40452</v>
      </c>
      <c r="G2364" s="320">
        <v>1</v>
      </c>
      <c r="H2364" s="320">
        <v>15308</v>
      </c>
      <c r="I2364" s="323">
        <v>7.25</v>
      </c>
      <c r="J2364" s="323">
        <v>6.64</v>
      </c>
      <c r="K2364" s="323">
        <v>0.61</v>
      </c>
    </row>
    <row r="2365" spans="1:11" x14ac:dyDescent="0.2">
      <c r="A2365" s="320" t="s">
        <v>1467</v>
      </c>
      <c r="B2365" s="320" t="s">
        <v>2</v>
      </c>
      <c r="C2365" s="320" t="s">
        <v>1446</v>
      </c>
      <c r="D2365" s="320" t="s">
        <v>1468</v>
      </c>
      <c r="E2365" s="325">
        <v>40476</v>
      </c>
      <c r="F2365" s="326">
        <v>40452</v>
      </c>
      <c r="G2365" s="320">
        <v>1</v>
      </c>
      <c r="H2365" s="320">
        <v>15233</v>
      </c>
      <c r="I2365" s="323">
        <v>17.760000000000002</v>
      </c>
      <c r="J2365" s="323">
        <v>12.45</v>
      </c>
      <c r="K2365" s="323">
        <v>5.31</v>
      </c>
    </row>
    <row r="2366" spans="1:11" x14ac:dyDescent="0.2">
      <c r="A2366" s="320" t="s">
        <v>1467</v>
      </c>
      <c r="B2366" s="320" t="s">
        <v>2</v>
      </c>
      <c r="C2366" s="320" t="s">
        <v>1446</v>
      </c>
      <c r="D2366" s="320" t="s">
        <v>1468</v>
      </c>
      <c r="E2366" s="325">
        <v>40476</v>
      </c>
      <c r="F2366" s="326">
        <v>40452</v>
      </c>
      <c r="G2366" s="320">
        <v>1</v>
      </c>
      <c r="H2366" s="320">
        <v>15299</v>
      </c>
      <c r="I2366" s="323">
        <v>16.649999999999999</v>
      </c>
      <c r="J2366" s="323">
        <v>12.41</v>
      </c>
      <c r="K2366" s="323">
        <v>4.24</v>
      </c>
    </row>
    <row r="2367" spans="1:11" x14ac:dyDescent="0.2">
      <c r="A2367" s="320" t="s">
        <v>1459</v>
      </c>
      <c r="B2367" s="320" t="s">
        <v>2</v>
      </c>
      <c r="C2367" s="320" t="s">
        <v>1446</v>
      </c>
      <c r="D2367" s="320" t="s">
        <v>1468</v>
      </c>
      <c r="E2367" s="325">
        <v>40477</v>
      </c>
      <c r="F2367" s="326">
        <v>40452</v>
      </c>
      <c r="G2367" s="320">
        <v>1</v>
      </c>
      <c r="H2367" s="320">
        <v>15532</v>
      </c>
      <c r="I2367" s="323">
        <v>14.28</v>
      </c>
      <c r="J2367" s="323">
        <v>12.1</v>
      </c>
      <c r="K2367" s="323">
        <v>2.1800000000000002</v>
      </c>
    </row>
    <row r="2368" spans="1:11" x14ac:dyDescent="0.2">
      <c r="A2368" s="320" t="s">
        <v>1469</v>
      </c>
      <c r="B2368" s="320" t="s">
        <v>2</v>
      </c>
      <c r="C2368" s="320" t="s">
        <v>1446</v>
      </c>
      <c r="D2368" s="320" t="s">
        <v>1468</v>
      </c>
      <c r="E2368" s="325">
        <v>40477</v>
      </c>
      <c r="F2368" s="326">
        <v>40452</v>
      </c>
      <c r="G2368" s="320">
        <v>1</v>
      </c>
      <c r="H2368" s="320">
        <v>15394</v>
      </c>
      <c r="I2368" s="323">
        <v>6.18</v>
      </c>
      <c r="J2368" s="323">
        <v>5.72</v>
      </c>
      <c r="K2368" s="323">
        <v>0.46</v>
      </c>
    </row>
    <row r="2369" spans="1:11" x14ac:dyDescent="0.2">
      <c r="A2369" s="320" t="s">
        <v>1469</v>
      </c>
      <c r="B2369" s="320" t="s">
        <v>2</v>
      </c>
      <c r="C2369" s="320" t="s">
        <v>1446</v>
      </c>
      <c r="D2369" s="320" t="s">
        <v>1468</v>
      </c>
      <c r="E2369" s="325">
        <v>40477</v>
      </c>
      <c r="F2369" s="326">
        <v>40452</v>
      </c>
      <c r="G2369" s="320">
        <v>1</v>
      </c>
      <c r="H2369" s="320">
        <v>15484</v>
      </c>
      <c r="I2369" s="323">
        <v>6.37</v>
      </c>
      <c r="J2369" s="323">
        <v>5.72</v>
      </c>
      <c r="K2369" s="323">
        <v>0.65</v>
      </c>
    </row>
    <row r="2370" spans="1:11" x14ac:dyDescent="0.2">
      <c r="A2370" s="320" t="s">
        <v>1469</v>
      </c>
      <c r="B2370" s="320" t="s">
        <v>2</v>
      </c>
      <c r="C2370" s="320" t="s">
        <v>1446</v>
      </c>
      <c r="D2370" s="320" t="s">
        <v>1468</v>
      </c>
      <c r="E2370" s="325">
        <v>40477</v>
      </c>
      <c r="F2370" s="326">
        <v>40452</v>
      </c>
      <c r="G2370" s="320">
        <v>1</v>
      </c>
      <c r="H2370" s="320">
        <v>15557</v>
      </c>
      <c r="I2370" s="323">
        <v>6.23</v>
      </c>
      <c r="J2370" s="323">
        <v>5.71</v>
      </c>
      <c r="K2370" s="323">
        <v>0.52</v>
      </c>
    </row>
    <row r="2371" spans="1:11" hidden="1" x14ac:dyDescent="0.2">
      <c r="A2371" s="320" t="s">
        <v>1458</v>
      </c>
      <c r="B2371" s="320" t="s">
        <v>2</v>
      </c>
      <c r="C2371" s="320" t="s">
        <v>1446</v>
      </c>
      <c r="D2371" s="320" t="s">
        <v>1464</v>
      </c>
      <c r="E2371" s="325">
        <v>40477</v>
      </c>
      <c r="F2371" s="326">
        <v>40452</v>
      </c>
      <c r="G2371" s="320">
        <v>1</v>
      </c>
      <c r="H2371" s="320">
        <v>15399</v>
      </c>
      <c r="I2371" s="323">
        <v>7.18</v>
      </c>
      <c r="J2371" s="323">
        <v>6.63</v>
      </c>
      <c r="K2371" s="323">
        <v>0.55000000000000004</v>
      </c>
    </row>
    <row r="2372" spans="1:11" hidden="1" x14ac:dyDescent="0.2">
      <c r="A2372" s="320" t="s">
        <v>1458</v>
      </c>
      <c r="B2372" s="320" t="s">
        <v>2</v>
      </c>
      <c r="C2372" s="320" t="s">
        <v>1446</v>
      </c>
      <c r="D2372" s="320" t="s">
        <v>1464</v>
      </c>
      <c r="E2372" s="325">
        <v>40477</v>
      </c>
      <c r="F2372" s="326">
        <v>40452</v>
      </c>
      <c r="G2372" s="320">
        <v>1</v>
      </c>
      <c r="H2372" s="320">
        <v>15510</v>
      </c>
      <c r="I2372" s="323">
        <v>7.14</v>
      </c>
      <c r="J2372" s="323">
        <v>6.61</v>
      </c>
      <c r="K2372" s="323">
        <v>0.53</v>
      </c>
    </row>
    <row r="2373" spans="1:11" hidden="1" x14ac:dyDescent="0.2">
      <c r="A2373" s="320" t="s">
        <v>1458</v>
      </c>
      <c r="B2373" s="320" t="s">
        <v>2</v>
      </c>
      <c r="C2373" s="320" t="s">
        <v>1446</v>
      </c>
      <c r="D2373" s="320" t="s">
        <v>1464</v>
      </c>
      <c r="E2373" s="325">
        <v>40477</v>
      </c>
      <c r="F2373" s="326">
        <v>40452</v>
      </c>
      <c r="G2373" s="320">
        <v>1</v>
      </c>
      <c r="H2373" s="320">
        <v>15545</v>
      </c>
      <c r="I2373" s="323">
        <v>6.75</v>
      </c>
      <c r="J2373" s="323">
        <v>6.6</v>
      </c>
      <c r="K2373" s="323">
        <v>0.15</v>
      </c>
    </row>
    <row r="2374" spans="1:11" x14ac:dyDescent="0.2">
      <c r="A2374" s="320" t="s">
        <v>1467</v>
      </c>
      <c r="B2374" s="320" t="s">
        <v>2</v>
      </c>
      <c r="C2374" s="320" t="s">
        <v>1446</v>
      </c>
      <c r="D2374" s="320" t="s">
        <v>1468</v>
      </c>
      <c r="E2374" s="325">
        <v>40477</v>
      </c>
      <c r="F2374" s="326">
        <v>40452</v>
      </c>
      <c r="G2374" s="320">
        <v>1</v>
      </c>
      <c r="H2374" s="320">
        <v>15422</v>
      </c>
      <c r="I2374" s="323">
        <v>18.010000000000002</v>
      </c>
      <c r="J2374" s="323">
        <v>12.37</v>
      </c>
      <c r="K2374" s="323">
        <v>5.64</v>
      </c>
    </row>
    <row r="2375" spans="1:11" x14ac:dyDescent="0.2">
      <c r="A2375" s="320" t="s">
        <v>1467</v>
      </c>
      <c r="B2375" s="320" t="s">
        <v>2</v>
      </c>
      <c r="C2375" s="320" t="s">
        <v>1446</v>
      </c>
      <c r="D2375" s="320" t="s">
        <v>1468</v>
      </c>
      <c r="E2375" s="325">
        <v>40477</v>
      </c>
      <c r="F2375" s="326">
        <v>40452</v>
      </c>
      <c r="G2375" s="320">
        <v>1</v>
      </c>
      <c r="H2375" s="320">
        <v>15531</v>
      </c>
      <c r="I2375" s="323">
        <v>15.56</v>
      </c>
      <c r="J2375" s="323">
        <v>12.34</v>
      </c>
      <c r="K2375" s="323">
        <v>3.22</v>
      </c>
    </row>
    <row r="2376" spans="1:11" x14ac:dyDescent="0.2">
      <c r="A2376" s="320" t="s">
        <v>1469</v>
      </c>
      <c r="B2376" s="320" t="s">
        <v>2</v>
      </c>
      <c r="C2376" s="320" t="s">
        <v>1446</v>
      </c>
      <c r="D2376" s="320" t="s">
        <v>1468</v>
      </c>
      <c r="E2376" s="325">
        <v>40478</v>
      </c>
      <c r="F2376" s="326">
        <v>40452</v>
      </c>
      <c r="G2376" s="320">
        <v>1</v>
      </c>
      <c r="H2376" s="320">
        <v>15580</v>
      </c>
      <c r="I2376" s="323">
        <v>6.4</v>
      </c>
      <c r="J2376" s="323">
        <v>5.71</v>
      </c>
      <c r="K2376" s="323">
        <v>0.69</v>
      </c>
    </row>
    <row r="2377" spans="1:11" x14ac:dyDescent="0.2">
      <c r="A2377" s="320" t="s">
        <v>1469</v>
      </c>
      <c r="B2377" s="320" t="s">
        <v>2</v>
      </c>
      <c r="C2377" s="320" t="s">
        <v>1446</v>
      </c>
      <c r="D2377" s="320" t="s">
        <v>1468</v>
      </c>
      <c r="E2377" s="325">
        <v>40478</v>
      </c>
      <c r="F2377" s="326">
        <v>40452</v>
      </c>
      <c r="G2377" s="320">
        <v>1</v>
      </c>
      <c r="H2377" s="320">
        <v>15658</v>
      </c>
      <c r="I2377" s="323">
        <v>6.28</v>
      </c>
      <c r="J2377" s="323">
        <v>5.7</v>
      </c>
      <c r="K2377" s="323">
        <v>0.57999999999999996</v>
      </c>
    </row>
    <row r="2378" spans="1:11" x14ac:dyDescent="0.2">
      <c r="A2378" s="320" t="s">
        <v>1469</v>
      </c>
      <c r="B2378" s="320" t="s">
        <v>2</v>
      </c>
      <c r="C2378" s="320" t="s">
        <v>1446</v>
      </c>
      <c r="D2378" s="320" t="s">
        <v>1468</v>
      </c>
      <c r="E2378" s="325">
        <v>40478</v>
      </c>
      <c r="F2378" s="326">
        <v>40452</v>
      </c>
      <c r="G2378" s="320">
        <v>1</v>
      </c>
      <c r="H2378" s="320">
        <v>15698</v>
      </c>
      <c r="I2378" s="323">
        <v>6.39</v>
      </c>
      <c r="J2378" s="323">
        <v>5.75</v>
      </c>
      <c r="K2378" s="323">
        <v>0.64</v>
      </c>
    </row>
    <row r="2379" spans="1:11" hidden="1" x14ac:dyDescent="0.2">
      <c r="A2379" s="320" t="s">
        <v>1458</v>
      </c>
      <c r="B2379" s="320" t="s">
        <v>2</v>
      </c>
      <c r="C2379" s="320" t="s">
        <v>1446</v>
      </c>
      <c r="D2379" s="320" t="s">
        <v>1464</v>
      </c>
      <c r="E2379" s="325">
        <v>40478</v>
      </c>
      <c r="F2379" s="326">
        <v>40452</v>
      </c>
      <c r="G2379" s="320">
        <v>1</v>
      </c>
      <c r="H2379" s="320">
        <v>15593</v>
      </c>
      <c r="I2379" s="323">
        <v>7.14</v>
      </c>
      <c r="J2379" s="323">
        <v>6.6</v>
      </c>
      <c r="K2379" s="323">
        <v>0.54</v>
      </c>
    </row>
    <row r="2380" spans="1:11" hidden="1" x14ac:dyDescent="0.2">
      <c r="A2380" s="320" t="s">
        <v>1458</v>
      </c>
      <c r="B2380" s="320" t="s">
        <v>2</v>
      </c>
      <c r="C2380" s="320" t="s">
        <v>1446</v>
      </c>
      <c r="D2380" s="320" t="s">
        <v>1464</v>
      </c>
      <c r="E2380" s="325">
        <v>40478</v>
      </c>
      <c r="F2380" s="326">
        <v>40452</v>
      </c>
      <c r="G2380" s="320">
        <v>1</v>
      </c>
      <c r="H2380" s="320">
        <v>15665</v>
      </c>
      <c r="I2380" s="323">
        <v>6.83</v>
      </c>
      <c r="J2380" s="323">
        <v>6.57</v>
      </c>
      <c r="K2380" s="323">
        <v>0.26</v>
      </c>
    </row>
    <row r="2381" spans="1:11" x14ac:dyDescent="0.2">
      <c r="A2381" s="320" t="s">
        <v>1467</v>
      </c>
      <c r="B2381" s="320" t="s">
        <v>2</v>
      </c>
      <c r="C2381" s="320" t="s">
        <v>1446</v>
      </c>
      <c r="D2381" s="320" t="s">
        <v>1468</v>
      </c>
      <c r="E2381" s="325">
        <v>40478</v>
      </c>
      <c r="F2381" s="326">
        <v>40452</v>
      </c>
      <c r="G2381" s="320">
        <v>1</v>
      </c>
      <c r="H2381" s="320">
        <v>15602</v>
      </c>
      <c r="I2381" s="323">
        <v>18.8</v>
      </c>
      <c r="J2381" s="323">
        <v>12.49</v>
      </c>
      <c r="K2381" s="323">
        <v>6.31</v>
      </c>
    </row>
    <row r="2382" spans="1:11" x14ac:dyDescent="0.2">
      <c r="A2382" s="320" t="s">
        <v>1467</v>
      </c>
      <c r="B2382" s="320" t="s">
        <v>2</v>
      </c>
      <c r="C2382" s="320" t="s">
        <v>1446</v>
      </c>
      <c r="D2382" s="320" t="s">
        <v>1468</v>
      </c>
      <c r="E2382" s="325">
        <v>40478</v>
      </c>
      <c r="F2382" s="326">
        <v>40452</v>
      </c>
      <c r="G2382" s="320">
        <v>1</v>
      </c>
      <c r="H2382" s="320">
        <v>15678</v>
      </c>
      <c r="I2382" s="323">
        <v>16.91</v>
      </c>
      <c r="J2382" s="323">
        <v>12.4</v>
      </c>
      <c r="K2382" s="323">
        <v>4.51</v>
      </c>
    </row>
    <row r="2383" spans="1:11" x14ac:dyDescent="0.2">
      <c r="A2383" s="320" t="s">
        <v>1459</v>
      </c>
      <c r="B2383" s="320" t="s">
        <v>2</v>
      </c>
      <c r="C2383" s="320" t="s">
        <v>1446</v>
      </c>
      <c r="D2383" s="320" t="s">
        <v>1468</v>
      </c>
      <c r="E2383" s="325">
        <v>40479</v>
      </c>
      <c r="F2383" s="326">
        <v>40452</v>
      </c>
      <c r="G2383" s="320">
        <v>1</v>
      </c>
      <c r="H2383" s="320">
        <v>15786</v>
      </c>
      <c r="I2383" s="323">
        <v>17.14</v>
      </c>
      <c r="J2383" s="323">
        <v>12.21</v>
      </c>
      <c r="K2383" s="323">
        <v>4.93</v>
      </c>
    </row>
    <row r="2384" spans="1:11" x14ac:dyDescent="0.2">
      <c r="A2384" s="320" t="s">
        <v>1459</v>
      </c>
      <c r="B2384" s="320" t="s">
        <v>2</v>
      </c>
      <c r="C2384" s="320" t="s">
        <v>1446</v>
      </c>
      <c r="D2384" s="320" t="s">
        <v>1468</v>
      </c>
      <c r="E2384" s="325">
        <v>40479</v>
      </c>
      <c r="F2384" s="326">
        <v>40452</v>
      </c>
      <c r="G2384" s="320">
        <v>1</v>
      </c>
      <c r="H2384" s="320">
        <v>15945</v>
      </c>
      <c r="I2384" s="323">
        <v>14.75</v>
      </c>
      <c r="J2384" s="323">
        <v>12.09</v>
      </c>
      <c r="K2384" s="323">
        <v>2.66</v>
      </c>
    </row>
    <row r="2385" spans="1:11" x14ac:dyDescent="0.2">
      <c r="A2385" s="320" t="s">
        <v>1469</v>
      </c>
      <c r="B2385" s="320" t="s">
        <v>2</v>
      </c>
      <c r="C2385" s="320" t="s">
        <v>1446</v>
      </c>
      <c r="D2385" s="320" t="s">
        <v>1468</v>
      </c>
      <c r="E2385" s="325">
        <v>40479</v>
      </c>
      <c r="F2385" s="326">
        <v>40452</v>
      </c>
      <c r="G2385" s="320">
        <v>1</v>
      </c>
      <c r="H2385" s="320">
        <v>15726</v>
      </c>
      <c r="I2385" s="323">
        <v>6.36</v>
      </c>
      <c r="J2385" s="323">
        <v>5.68</v>
      </c>
      <c r="K2385" s="323">
        <v>0.68</v>
      </c>
    </row>
    <row r="2386" spans="1:11" x14ac:dyDescent="0.2">
      <c r="A2386" s="320" t="s">
        <v>1469</v>
      </c>
      <c r="B2386" s="320" t="s">
        <v>2</v>
      </c>
      <c r="C2386" s="320" t="s">
        <v>1446</v>
      </c>
      <c r="D2386" s="320" t="s">
        <v>1468</v>
      </c>
      <c r="E2386" s="325">
        <v>40479</v>
      </c>
      <c r="F2386" s="326">
        <v>40452</v>
      </c>
      <c r="G2386" s="320">
        <v>1</v>
      </c>
      <c r="H2386" s="320">
        <v>15919</v>
      </c>
      <c r="I2386" s="323">
        <v>6.25</v>
      </c>
      <c r="J2386" s="323">
        <v>5.65</v>
      </c>
      <c r="K2386" s="323">
        <v>0.6</v>
      </c>
    </row>
    <row r="2387" spans="1:11" hidden="1" x14ac:dyDescent="0.2">
      <c r="A2387" s="320" t="s">
        <v>1458</v>
      </c>
      <c r="B2387" s="320" t="s">
        <v>2</v>
      </c>
      <c r="C2387" s="320" t="s">
        <v>1446</v>
      </c>
      <c r="D2387" s="320" t="s">
        <v>1464</v>
      </c>
      <c r="E2387" s="325">
        <v>40479</v>
      </c>
      <c r="F2387" s="326">
        <v>40452</v>
      </c>
      <c r="G2387" s="320">
        <v>1</v>
      </c>
      <c r="H2387" s="320">
        <v>15823</v>
      </c>
      <c r="I2387" s="323">
        <v>7.6</v>
      </c>
      <c r="J2387" s="323">
        <v>6.65</v>
      </c>
      <c r="K2387" s="323">
        <v>0.95</v>
      </c>
    </row>
    <row r="2388" spans="1:11" hidden="1" x14ac:dyDescent="0.2">
      <c r="A2388" s="320" t="s">
        <v>1458</v>
      </c>
      <c r="B2388" s="320" t="s">
        <v>2</v>
      </c>
      <c r="C2388" s="320" t="s">
        <v>1446</v>
      </c>
      <c r="D2388" s="320" t="s">
        <v>1464</v>
      </c>
      <c r="E2388" s="325">
        <v>40479</v>
      </c>
      <c r="F2388" s="326">
        <v>40452</v>
      </c>
      <c r="G2388" s="320">
        <v>1</v>
      </c>
      <c r="H2388" s="320">
        <v>15913</v>
      </c>
      <c r="I2388" s="323">
        <v>7.28</v>
      </c>
      <c r="J2388" s="323">
        <v>6.64</v>
      </c>
      <c r="K2388" s="323">
        <v>0.64</v>
      </c>
    </row>
    <row r="2389" spans="1:11" hidden="1" x14ac:dyDescent="0.2">
      <c r="A2389" s="320" t="s">
        <v>1461</v>
      </c>
      <c r="B2389" s="320" t="s">
        <v>2</v>
      </c>
      <c r="C2389" s="320" t="s">
        <v>1446</v>
      </c>
      <c r="D2389" s="320" t="s">
        <v>1464</v>
      </c>
      <c r="E2389" s="325">
        <v>40479</v>
      </c>
      <c r="F2389" s="326">
        <v>40452</v>
      </c>
      <c r="G2389" s="320">
        <v>1</v>
      </c>
      <c r="H2389" s="320">
        <v>15743</v>
      </c>
      <c r="I2389" s="323">
        <v>7.53</v>
      </c>
      <c r="J2389" s="323">
        <v>6.71</v>
      </c>
      <c r="K2389" s="323">
        <v>0.82</v>
      </c>
    </row>
    <row r="2390" spans="1:11" hidden="1" x14ac:dyDescent="0.2">
      <c r="A2390" s="320" t="s">
        <v>1461</v>
      </c>
      <c r="B2390" s="320" t="s">
        <v>2</v>
      </c>
      <c r="C2390" s="320" t="s">
        <v>1446</v>
      </c>
      <c r="D2390" s="320" t="s">
        <v>1464</v>
      </c>
      <c r="E2390" s="325">
        <v>40479</v>
      </c>
      <c r="F2390" s="326">
        <v>40452</v>
      </c>
      <c r="G2390" s="320">
        <v>1</v>
      </c>
      <c r="H2390" s="320">
        <v>15915</v>
      </c>
      <c r="I2390" s="323">
        <v>7.38</v>
      </c>
      <c r="J2390" s="323">
        <v>6.68</v>
      </c>
      <c r="K2390" s="323">
        <v>0.7</v>
      </c>
    </row>
    <row r="2391" spans="1:11" x14ac:dyDescent="0.2">
      <c r="A2391" s="320" t="s">
        <v>1467</v>
      </c>
      <c r="B2391" s="320" t="s">
        <v>2</v>
      </c>
      <c r="C2391" s="320" t="s">
        <v>1446</v>
      </c>
      <c r="D2391" s="320" t="s">
        <v>1468</v>
      </c>
      <c r="E2391" s="325">
        <v>40479</v>
      </c>
      <c r="F2391" s="326">
        <v>40452</v>
      </c>
      <c r="G2391" s="320">
        <v>1</v>
      </c>
      <c r="H2391" s="320">
        <v>15783</v>
      </c>
      <c r="I2391" s="323">
        <v>18.05</v>
      </c>
      <c r="J2391" s="323">
        <v>12.42</v>
      </c>
      <c r="K2391" s="323">
        <v>5.63</v>
      </c>
    </row>
    <row r="2392" spans="1:11" x14ac:dyDescent="0.2">
      <c r="A2392" s="320" t="s">
        <v>1467</v>
      </c>
      <c r="B2392" s="320" t="s">
        <v>2</v>
      </c>
      <c r="C2392" s="320" t="s">
        <v>1446</v>
      </c>
      <c r="D2392" s="320" t="s">
        <v>1468</v>
      </c>
      <c r="E2392" s="325">
        <v>40479</v>
      </c>
      <c r="F2392" s="326">
        <v>40452</v>
      </c>
      <c r="G2392" s="320">
        <v>1</v>
      </c>
      <c r="H2392" s="320">
        <v>15934</v>
      </c>
      <c r="I2392" s="323">
        <v>15.75</v>
      </c>
      <c r="J2392" s="323">
        <v>12.37</v>
      </c>
      <c r="K2392" s="323">
        <v>3.38</v>
      </c>
    </row>
    <row r="2393" spans="1:11" x14ac:dyDescent="0.2">
      <c r="A2393" s="320" t="s">
        <v>1469</v>
      </c>
      <c r="B2393" s="320" t="s">
        <v>2</v>
      </c>
      <c r="C2393" s="320" t="s">
        <v>1446</v>
      </c>
      <c r="D2393" s="320" t="s">
        <v>1468</v>
      </c>
      <c r="E2393" s="325">
        <v>40480</v>
      </c>
      <c r="F2393" s="326">
        <v>40452</v>
      </c>
      <c r="G2393" s="320">
        <v>1</v>
      </c>
      <c r="H2393" s="320">
        <v>16007</v>
      </c>
      <c r="I2393" s="323">
        <v>6.31</v>
      </c>
      <c r="J2393" s="323">
        <v>5.73</v>
      </c>
      <c r="K2393" s="323">
        <v>0.57999999999999996</v>
      </c>
    </row>
    <row r="2394" spans="1:11" hidden="1" x14ac:dyDescent="0.2">
      <c r="A2394" s="320" t="s">
        <v>1458</v>
      </c>
      <c r="B2394" s="320" t="s">
        <v>2</v>
      </c>
      <c r="C2394" s="320" t="s">
        <v>1446</v>
      </c>
      <c r="D2394" s="320" t="s">
        <v>1464</v>
      </c>
      <c r="E2394" s="325">
        <v>40480</v>
      </c>
      <c r="F2394" s="326">
        <v>40452</v>
      </c>
      <c r="G2394" s="320">
        <v>1</v>
      </c>
      <c r="H2394" s="320">
        <v>16064</v>
      </c>
      <c r="I2394" s="323">
        <v>6.97</v>
      </c>
      <c r="J2394" s="323">
        <v>6.61</v>
      </c>
      <c r="K2394" s="323">
        <v>0.36</v>
      </c>
    </row>
    <row r="2395" spans="1:11" x14ac:dyDescent="0.2">
      <c r="A2395" s="320" t="s">
        <v>1469</v>
      </c>
      <c r="B2395" s="320" t="s">
        <v>2</v>
      </c>
      <c r="C2395" s="320" t="s">
        <v>1446</v>
      </c>
      <c r="D2395" s="320" t="s">
        <v>1468</v>
      </c>
      <c r="E2395" s="325">
        <v>40480</v>
      </c>
      <c r="F2395" s="326">
        <v>40452</v>
      </c>
      <c r="G2395" s="320">
        <v>1</v>
      </c>
      <c r="H2395" s="320">
        <v>16101</v>
      </c>
      <c r="I2395" s="323">
        <v>5.99</v>
      </c>
      <c r="J2395" s="323">
        <v>5.72</v>
      </c>
      <c r="K2395" s="323">
        <v>0.27</v>
      </c>
    </row>
    <row r="2396" spans="1:11" x14ac:dyDescent="0.2">
      <c r="A2396" s="320" t="s">
        <v>1467</v>
      </c>
      <c r="B2396" s="320" t="s">
        <v>2</v>
      </c>
      <c r="C2396" s="320" t="s">
        <v>1446</v>
      </c>
      <c r="D2396" s="320" t="s">
        <v>1468</v>
      </c>
      <c r="E2396" s="325">
        <v>40480</v>
      </c>
      <c r="F2396" s="326">
        <v>40452</v>
      </c>
      <c r="G2396" s="320">
        <v>1</v>
      </c>
      <c r="H2396" s="320">
        <v>16077</v>
      </c>
      <c r="I2396" s="323">
        <v>16.03</v>
      </c>
      <c r="J2396" s="323">
        <v>12.34</v>
      </c>
      <c r="K2396" s="323">
        <v>3.69</v>
      </c>
    </row>
    <row r="2397" spans="1:11" hidden="1" x14ac:dyDescent="0.2">
      <c r="A2397" s="320" t="s">
        <v>1458</v>
      </c>
      <c r="B2397" s="320" t="s">
        <v>2</v>
      </c>
      <c r="C2397" s="320" t="s">
        <v>1446</v>
      </c>
      <c r="D2397" s="320" t="s">
        <v>1464</v>
      </c>
      <c r="E2397" s="325">
        <v>40483</v>
      </c>
      <c r="F2397" s="326">
        <v>40483</v>
      </c>
      <c r="G2397" s="320">
        <v>1</v>
      </c>
      <c r="H2397" s="320">
        <v>16365</v>
      </c>
      <c r="I2397" s="323">
        <v>7.17</v>
      </c>
      <c r="J2397" s="323">
        <v>6.65</v>
      </c>
      <c r="K2397" s="323">
        <v>0.52</v>
      </c>
    </row>
    <row r="2398" spans="1:11" hidden="1" x14ac:dyDescent="0.2">
      <c r="A2398" s="320" t="s">
        <v>1458</v>
      </c>
      <c r="B2398" s="320" t="s">
        <v>2</v>
      </c>
      <c r="C2398" s="320" t="s">
        <v>1446</v>
      </c>
      <c r="D2398" s="320" t="s">
        <v>1464</v>
      </c>
      <c r="E2398" s="325">
        <v>40483</v>
      </c>
      <c r="F2398" s="326">
        <v>40483</v>
      </c>
      <c r="G2398" s="320">
        <v>1</v>
      </c>
      <c r="H2398" s="320">
        <v>16393</v>
      </c>
      <c r="I2398" s="323">
        <v>7.02</v>
      </c>
      <c r="J2398" s="323">
        <v>6.65</v>
      </c>
      <c r="K2398" s="323">
        <v>0.37</v>
      </c>
    </row>
    <row r="2399" spans="1:11" hidden="1" x14ac:dyDescent="0.2">
      <c r="A2399" s="320" t="s">
        <v>1458</v>
      </c>
      <c r="B2399" s="320" t="s">
        <v>2</v>
      </c>
      <c r="C2399" s="320" t="s">
        <v>1446</v>
      </c>
      <c r="D2399" s="320" t="s">
        <v>1464</v>
      </c>
      <c r="E2399" s="325">
        <v>40483</v>
      </c>
      <c r="F2399" s="326">
        <v>40483</v>
      </c>
      <c r="G2399" s="320">
        <v>1</v>
      </c>
      <c r="H2399" s="320">
        <v>16509</v>
      </c>
      <c r="I2399" s="323">
        <v>7.31</v>
      </c>
      <c r="J2399" s="323">
        <v>6.63</v>
      </c>
      <c r="K2399" s="323">
        <v>0.68</v>
      </c>
    </row>
    <row r="2400" spans="1:11" x14ac:dyDescent="0.2">
      <c r="A2400" s="320" t="s">
        <v>1467</v>
      </c>
      <c r="B2400" s="320" t="s">
        <v>2</v>
      </c>
      <c r="C2400" s="320" t="s">
        <v>1446</v>
      </c>
      <c r="D2400" s="320" t="s">
        <v>1468</v>
      </c>
      <c r="E2400" s="325">
        <v>40483</v>
      </c>
      <c r="F2400" s="326">
        <v>40483</v>
      </c>
      <c r="G2400" s="320">
        <v>1</v>
      </c>
      <c r="H2400" s="320">
        <v>16401</v>
      </c>
      <c r="I2400" s="323">
        <v>18.12</v>
      </c>
      <c r="J2400" s="323">
        <v>12.48</v>
      </c>
      <c r="K2400" s="323">
        <v>5.64</v>
      </c>
    </row>
    <row r="2401" spans="1:11" x14ac:dyDescent="0.2">
      <c r="A2401" s="320" t="s">
        <v>1467</v>
      </c>
      <c r="B2401" s="320" t="s">
        <v>2</v>
      </c>
      <c r="C2401" s="320" t="s">
        <v>1446</v>
      </c>
      <c r="D2401" s="320" t="s">
        <v>1468</v>
      </c>
      <c r="E2401" s="325">
        <v>40483</v>
      </c>
      <c r="F2401" s="326">
        <v>40483</v>
      </c>
      <c r="G2401" s="320">
        <v>1</v>
      </c>
      <c r="H2401" s="320">
        <v>16529</v>
      </c>
      <c r="I2401" s="323">
        <v>17.399999999999999</v>
      </c>
      <c r="J2401" s="323">
        <v>12.46</v>
      </c>
      <c r="K2401" s="323">
        <v>4.9400000000000004</v>
      </c>
    </row>
    <row r="2402" spans="1:11" x14ac:dyDescent="0.2">
      <c r="A2402" s="320" t="s">
        <v>1459</v>
      </c>
      <c r="B2402" s="320" t="s">
        <v>2</v>
      </c>
      <c r="C2402" s="320" t="s">
        <v>1446</v>
      </c>
      <c r="D2402" s="320" t="s">
        <v>1468</v>
      </c>
      <c r="E2402" s="325">
        <v>40484</v>
      </c>
      <c r="F2402" s="326">
        <v>40483</v>
      </c>
      <c r="G2402" s="320">
        <v>1</v>
      </c>
      <c r="H2402" s="320">
        <v>16712</v>
      </c>
      <c r="I2402" s="323">
        <v>14.53</v>
      </c>
      <c r="J2402" s="323">
        <v>12.17</v>
      </c>
      <c r="K2402" s="323">
        <v>2.36</v>
      </c>
    </row>
    <row r="2403" spans="1:11" x14ac:dyDescent="0.2">
      <c r="A2403" s="320" t="s">
        <v>1467</v>
      </c>
      <c r="B2403" s="320" t="s">
        <v>2</v>
      </c>
      <c r="C2403" s="320" t="s">
        <v>1446</v>
      </c>
      <c r="D2403" s="320" t="s">
        <v>1468</v>
      </c>
      <c r="E2403" s="325">
        <v>40484</v>
      </c>
      <c r="F2403" s="326">
        <v>40483</v>
      </c>
      <c r="G2403" s="320">
        <v>1</v>
      </c>
      <c r="H2403" s="320">
        <v>16599</v>
      </c>
      <c r="I2403" s="323">
        <v>18.350000000000001</v>
      </c>
      <c r="J2403" s="323">
        <v>12.46</v>
      </c>
      <c r="K2403" s="323">
        <v>5.89</v>
      </c>
    </row>
    <row r="2404" spans="1:11" hidden="1" x14ac:dyDescent="0.2">
      <c r="A2404" s="320" t="s">
        <v>1458</v>
      </c>
      <c r="B2404" s="320" t="s">
        <v>2</v>
      </c>
      <c r="C2404" s="320" t="s">
        <v>1446</v>
      </c>
      <c r="D2404" s="320" t="s">
        <v>1464</v>
      </c>
      <c r="E2404" s="325">
        <v>40484</v>
      </c>
      <c r="F2404" s="326">
        <v>40483</v>
      </c>
      <c r="G2404" s="320">
        <v>1</v>
      </c>
      <c r="H2404" s="320">
        <v>16576</v>
      </c>
      <c r="I2404" s="323">
        <v>7.17</v>
      </c>
      <c r="J2404" s="323">
        <v>6.62</v>
      </c>
      <c r="K2404" s="323">
        <v>0.55000000000000004</v>
      </c>
    </row>
    <row r="2405" spans="1:11" hidden="1" x14ac:dyDescent="0.2">
      <c r="A2405" s="320" t="s">
        <v>1458</v>
      </c>
      <c r="B2405" s="320" t="s">
        <v>2</v>
      </c>
      <c r="C2405" s="320" t="s">
        <v>1446</v>
      </c>
      <c r="D2405" s="320" t="s">
        <v>1464</v>
      </c>
      <c r="E2405" s="325">
        <v>40484</v>
      </c>
      <c r="F2405" s="326">
        <v>40483</v>
      </c>
      <c r="G2405" s="320">
        <v>1</v>
      </c>
      <c r="H2405" s="320">
        <v>16715</v>
      </c>
      <c r="I2405" s="323">
        <v>7.5</v>
      </c>
      <c r="J2405" s="323">
        <v>6.6</v>
      </c>
      <c r="K2405" s="323">
        <v>0.9</v>
      </c>
    </row>
    <row r="2406" spans="1:11" x14ac:dyDescent="0.2">
      <c r="A2406" s="320" t="s">
        <v>1467</v>
      </c>
      <c r="B2406" s="320" t="s">
        <v>2</v>
      </c>
      <c r="C2406" s="320" t="s">
        <v>1446</v>
      </c>
      <c r="D2406" s="320" t="s">
        <v>1468</v>
      </c>
      <c r="E2406" s="325">
        <v>40484</v>
      </c>
      <c r="F2406" s="326">
        <v>40483</v>
      </c>
      <c r="G2406" s="320">
        <v>1</v>
      </c>
      <c r="H2406" s="320">
        <v>16709</v>
      </c>
      <c r="I2406" s="323">
        <v>15.66</v>
      </c>
      <c r="J2406" s="323">
        <v>12.39</v>
      </c>
      <c r="K2406" s="323">
        <v>3.27</v>
      </c>
    </row>
    <row r="2407" spans="1:11" x14ac:dyDescent="0.2">
      <c r="A2407" s="320" t="s">
        <v>1467</v>
      </c>
      <c r="B2407" s="320" t="s">
        <v>2</v>
      </c>
      <c r="C2407" s="320" t="s">
        <v>1446</v>
      </c>
      <c r="D2407" s="320" t="s">
        <v>1468</v>
      </c>
      <c r="E2407" s="325">
        <v>40485</v>
      </c>
      <c r="F2407" s="326">
        <v>40483</v>
      </c>
      <c r="G2407" s="320">
        <v>1</v>
      </c>
      <c r="H2407" s="320">
        <v>16790</v>
      </c>
      <c r="I2407" s="323">
        <v>19.079999999999998</v>
      </c>
      <c r="J2407" s="323">
        <v>12.51</v>
      </c>
      <c r="K2407" s="323">
        <v>6.57</v>
      </c>
    </row>
    <row r="2408" spans="1:11" hidden="1" x14ac:dyDescent="0.2">
      <c r="A2408" s="320" t="s">
        <v>1458</v>
      </c>
      <c r="B2408" s="320" t="s">
        <v>2</v>
      </c>
      <c r="C2408" s="320" t="s">
        <v>1446</v>
      </c>
      <c r="D2408" s="320" t="s">
        <v>1464</v>
      </c>
      <c r="E2408" s="325">
        <v>40485</v>
      </c>
      <c r="F2408" s="326">
        <v>40483</v>
      </c>
      <c r="G2408" s="320">
        <v>1</v>
      </c>
      <c r="H2408" s="320">
        <v>16767</v>
      </c>
      <c r="I2408" s="323">
        <v>7.02</v>
      </c>
      <c r="J2408" s="323">
        <v>6.6</v>
      </c>
      <c r="K2408" s="323">
        <v>0.42</v>
      </c>
    </row>
    <row r="2409" spans="1:11" hidden="1" x14ac:dyDescent="0.2">
      <c r="A2409" s="320" t="s">
        <v>1458</v>
      </c>
      <c r="B2409" s="320" t="s">
        <v>2</v>
      </c>
      <c r="C2409" s="320" t="s">
        <v>1446</v>
      </c>
      <c r="D2409" s="320" t="s">
        <v>1464</v>
      </c>
      <c r="E2409" s="325">
        <v>40485</v>
      </c>
      <c r="F2409" s="326">
        <v>40483</v>
      </c>
      <c r="G2409" s="320">
        <v>1</v>
      </c>
      <c r="H2409" s="320">
        <v>16879</v>
      </c>
      <c r="I2409" s="323">
        <v>7.01</v>
      </c>
      <c r="J2409" s="323">
        <v>6.58</v>
      </c>
      <c r="K2409" s="323">
        <v>0.43</v>
      </c>
    </row>
    <row r="2410" spans="1:11" x14ac:dyDescent="0.2">
      <c r="A2410" s="320" t="s">
        <v>1467</v>
      </c>
      <c r="B2410" s="320" t="s">
        <v>2</v>
      </c>
      <c r="C2410" s="320" t="s">
        <v>1446</v>
      </c>
      <c r="D2410" s="320" t="s">
        <v>1468</v>
      </c>
      <c r="E2410" s="325">
        <v>40485</v>
      </c>
      <c r="F2410" s="326">
        <v>40483</v>
      </c>
      <c r="G2410" s="320">
        <v>1</v>
      </c>
      <c r="H2410" s="320">
        <v>16892</v>
      </c>
      <c r="I2410" s="323">
        <v>17</v>
      </c>
      <c r="J2410" s="323">
        <v>12.47</v>
      </c>
      <c r="K2410" s="323">
        <v>4.53</v>
      </c>
    </row>
    <row r="2411" spans="1:11" x14ac:dyDescent="0.2">
      <c r="A2411" s="320" t="s">
        <v>1459</v>
      </c>
      <c r="B2411" s="320" t="s">
        <v>2</v>
      </c>
      <c r="C2411" s="320" t="s">
        <v>1446</v>
      </c>
      <c r="D2411" s="320" t="s">
        <v>1468</v>
      </c>
      <c r="E2411" s="325">
        <v>40486</v>
      </c>
      <c r="F2411" s="326">
        <v>40483</v>
      </c>
      <c r="G2411" s="320">
        <v>1</v>
      </c>
      <c r="H2411" s="320">
        <v>16975</v>
      </c>
      <c r="I2411" s="323">
        <v>17.809999999999999</v>
      </c>
      <c r="J2411" s="323">
        <v>12.19</v>
      </c>
      <c r="K2411" s="323">
        <v>5.62</v>
      </c>
    </row>
    <row r="2412" spans="1:11" x14ac:dyDescent="0.2">
      <c r="A2412" s="320" t="s">
        <v>1459</v>
      </c>
      <c r="B2412" s="320" t="s">
        <v>2</v>
      </c>
      <c r="C2412" s="320" t="s">
        <v>1446</v>
      </c>
      <c r="D2412" s="320" t="s">
        <v>1468</v>
      </c>
      <c r="E2412" s="325">
        <v>40486</v>
      </c>
      <c r="F2412" s="326">
        <v>40483</v>
      </c>
      <c r="G2412" s="320">
        <v>1</v>
      </c>
      <c r="H2412" s="320">
        <v>17063</v>
      </c>
      <c r="I2412" s="323">
        <v>14.44</v>
      </c>
      <c r="J2412" s="323">
        <v>12.1</v>
      </c>
      <c r="K2412" s="323">
        <v>2.34</v>
      </c>
    </row>
    <row r="2413" spans="1:11" x14ac:dyDescent="0.2">
      <c r="A2413" s="320" t="s">
        <v>1467</v>
      </c>
      <c r="B2413" s="320" t="s">
        <v>2</v>
      </c>
      <c r="C2413" s="320" t="s">
        <v>1446</v>
      </c>
      <c r="D2413" s="320" t="s">
        <v>1468</v>
      </c>
      <c r="E2413" s="325">
        <v>40486</v>
      </c>
      <c r="F2413" s="326">
        <v>40483</v>
      </c>
      <c r="G2413" s="320">
        <v>1</v>
      </c>
      <c r="H2413" s="320">
        <v>16976</v>
      </c>
      <c r="I2413" s="323">
        <v>17.920000000000002</v>
      </c>
      <c r="J2413" s="323">
        <v>12.48</v>
      </c>
      <c r="K2413" s="323">
        <v>5.44</v>
      </c>
    </row>
    <row r="2414" spans="1:11" hidden="1" x14ac:dyDescent="0.2">
      <c r="A2414" s="320" t="s">
        <v>1458</v>
      </c>
      <c r="B2414" s="320" t="s">
        <v>2</v>
      </c>
      <c r="C2414" s="320" t="s">
        <v>1446</v>
      </c>
      <c r="D2414" s="320" t="s">
        <v>1464</v>
      </c>
      <c r="E2414" s="325">
        <v>40486</v>
      </c>
      <c r="F2414" s="326">
        <v>40483</v>
      </c>
      <c r="G2414" s="320">
        <v>1</v>
      </c>
      <c r="H2414" s="320">
        <v>16961</v>
      </c>
      <c r="I2414" s="323">
        <v>7.43</v>
      </c>
      <c r="J2414" s="323">
        <v>6.65</v>
      </c>
      <c r="K2414" s="323">
        <v>0.78</v>
      </c>
    </row>
    <row r="2415" spans="1:11" hidden="1" x14ac:dyDescent="0.2">
      <c r="A2415" s="320" t="s">
        <v>1458</v>
      </c>
      <c r="B2415" s="320" t="s">
        <v>2</v>
      </c>
      <c r="C2415" s="320" t="s">
        <v>1446</v>
      </c>
      <c r="D2415" s="320" t="s">
        <v>1464</v>
      </c>
      <c r="E2415" s="325">
        <v>40486</v>
      </c>
      <c r="F2415" s="326">
        <v>40483</v>
      </c>
      <c r="G2415" s="320">
        <v>1</v>
      </c>
      <c r="H2415" s="320">
        <v>17081</v>
      </c>
      <c r="I2415" s="323">
        <v>7.24</v>
      </c>
      <c r="J2415" s="323">
        <v>6.63</v>
      </c>
      <c r="K2415" s="323">
        <v>0.61</v>
      </c>
    </row>
    <row r="2416" spans="1:11" hidden="1" x14ac:dyDescent="0.2">
      <c r="A2416" s="320" t="s">
        <v>1473</v>
      </c>
      <c r="B2416" s="320" t="s">
        <v>2</v>
      </c>
      <c r="C2416" s="320" t="s">
        <v>1446</v>
      </c>
      <c r="D2416" s="320" t="s">
        <v>1464</v>
      </c>
      <c r="E2416" s="325">
        <v>40486</v>
      </c>
      <c r="F2416" s="326">
        <v>40483</v>
      </c>
      <c r="G2416" s="320">
        <v>1</v>
      </c>
      <c r="H2416" s="320">
        <v>17050</v>
      </c>
      <c r="I2416" s="323">
        <v>7.08</v>
      </c>
      <c r="J2416" s="323">
        <v>6.39</v>
      </c>
      <c r="K2416" s="323">
        <v>0.69</v>
      </c>
    </row>
    <row r="2417" spans="1:11" hidden="1" x14ac:dyDescent="0.2">
      <c r="A2417" s="320" t="s">
        <v>1473</v>
      </c>
      <c r="B2417" s="320" t="s">
        <v>2</v>
      </c>
      <c r="C2417" s="320" t="s">
        <v>1446</v>
      </c>
      <c r="D2417" s="320" t="s">
        <v>1464</v>
      </c>
      <c r="E2417" s="325">
        <v>40486</v>
      </c>
      <c r="F2417" s="326">
        <v>40483</v>
      </c>
      <c r="G2417" s="320">
        <v>1</v>
      </c>
      <c r="H2417" s="320">
        <v>17085</v>
      </c>
      <c r="I2417" s="323">
        <v>6.53</v>
      </c>
      <c r="J2417" s="323">
        <v>6.37</v>
      </c>
      <c r="K2417" s="323">
        <v>0.16</v>
      </c>
    </row>
    <row r="2418" spans="1:11" hidden="1" x14ac:dyDescent="0.2">
      <c r="A2418" s="320" t="s">
        <v>1470</v>
      </c>
      <c r="B2418" s="320" t="s">
        <v>2</v>
      </c>
      <c r="C2418" s="320" t="s">
        <v>1446</v>
      </c>
      <c r="D2418" s="320" t="s">
        <v>1464</v>
      </c>
      <c r="E2418" s="325">
        <v>40486</v>
      </c>
      <c r="F2418" s="326">
        <v>40483</v>
      </c>
      <c r="G2418" s="320">
        <v>1</v>
      </c>
      <c r="H2418" s="320">
        <v>16944</v>
      </c>
      <c r="I2418" s="323">
        <v>7.04</v>
      </c>
      <c r="J2418" s="323">
        <v>6.41</v>
      </c>
      <c r="K2418" s="323">
        <v>0.63</v>
      </c>
    </row>
    <row r="2419" spans="1:11" x14ac:dyDescent="0.2">
      <c r="A2419" s="320" t="s">
        <v>1467</v>
      </c>
      <c r="B2419" s="320" t="s">
        <v>2</v>
      </c>
      <c r="C2419" s="320" t="s">
        <v>1446</v>
      </c>
      <c r="D2419" s="320" t="s">
        <v>1468</v>
      </c>
      <c r="E2419" s="325">
        <v>40486</v>
      </c>
      <c r="F2419" s="326">
        <v>40483</v>
      </c>
      <c r="G2419" s="320">
        <v>1</v>
      </c>
      <c r="H2419" s="320">
        <v>17067</v>
      </c>
      <c r="I2419" s="323">
        <v>15.3</v>
      </c>
      <c r="J2419" s="323">
        <v>12.43</v>
      </c>
      <c r="K2419" s="323">
        <v>2.87</v>
      </c>
    </row>
    <row r="2420" spans="1:11" hidden="1" x14ac:dyDescent="0.2">
      <c r="A2420" s="320" t="s">
        <v>1458</v>
      </c>
      <c r="B2420" s="320" t="s">
        <v>2</v>
      </c>
      <c r="C2420" s="320" t="s">
        <v>1446</v>
      </c>
      <c r="D2420" s="320" t="s">
        <v>1464</v>
      </c>
      <c r="E2420" s="325">
        <v>40487</v>
      </c>
      <c r="F2420" s="326">
        <v>40483</v>
      </c>
      <c r="G2420" s="320">
        <v>1</v>
      </c>
      <c r="H2420" s="320">
        <v>17260</v>
      </c>
      <c r="I2420" s="323">
        <v>7.11</v>
      </c>
      <c r="J2420" s="323">
        <v>6.69</v>
      </c>
      <c r="K2420" s="323">
        <v>0.42</v>
      </c>
    </row>
    <row r="2421" spans="1:11" x14ac:dyDescent="0.2">
      <c r="A2421" s="320" t="s">
        <v>1467</v>
      </c>
      <c r="B2421" s="320" t="s">
        <v>2</v>
      </c>
      <c r="C2421" s="320" t="s">
        <v>1446</v>
      </c>
      <c r="D2421" s="320" t="s">
        <v>1468</v>
      </c>
      <c r="E2421" s="325">
        <v>40487</v>
      </c>
      <c r="F2421" s="326">
        <v>40483</v>
      </c>
      <c r="G2421" s="320">
        <v>1</v>
      </c>
      <c r="H2421" s="320">
        <v>17264</v>
      </c>
      <c r="I2421" s="323">
        <v>15.72</v>
      </c>
      <c r="J2421" s="323">
        <v>12.42</v>
      </c>
      <c r="K2421" s="323">
        <v>3.3</v>
      </c>
    </row>
    <row r="2422" spans="1:11" x14ac:dyDescent="0.2">
      <c r="A2422" s="320" t="s">
        <v>1469</v>
      </c>
      <c r="B2422" s="320" t="s">
        <v>2</v>
      </c>
      <c r="C2422" s="320" t="s">
        <v>1446</v>
      </c>
      <c r="D2422" s="320" t="s">
        <v>1468</v>
      </c>
      <c r="E2422" s="325">
        <v>40490</v>
      </c>
      <c r="F2422" s="326">
        <v>40483</v>
      </c>
      <c r="G2422" s="320">
        <v>1</v>
      </c>
      <c r="H2422" s="320">
        <v>17418</v>
      </c>
      <c r="I2422" s="323">
        <v>6.2</v>
      </c>
      <c r="J2422" s="323">
        <v>5.74</v>
      </c>
      <c r="K2422" s="323">
        <v>0.46</v>
      </c>
    </row>
    <row r="2423" spans="1:11" x14ac:dyDescent="0.2">
      <c r="A2423" s="320" t="s">
        <v>1469</v>
      </c>
      <c r="B2423" s="320" t="s">
        <v>2</v>
      </c>
      <c r="C2423" s="320" t="s">
        <v>1446</v>
      </c>
      <c r="D2423" s="320" t="s">
        <v>1468</v>
      </c>
      <c r="E2423" s="325">
        <v>40490</v>
      </c>
      <c r="F2423" s="326">
        <v>40483</v>
      </c>
      <c r="G2423" s="320">
        <v>1</v>
      </c>
      <c r="H2423" s="320">
        <v>17464</v>
      </c>
      <c r="I2423" s="323">
        <v>6.19</v>
      </c>
      <c r="J2423" s="323">
        <v>5.73</v>
      </c>
      <c r="K2423" s="323">
        <v>0.46</v>
      </c>
    </row>
    <row r="2424" spans="1:11" x14ac:dyDescent="0.2">
      <c r="A2424" s="320" t="s">
        <v>1469</v>
      </c>
      <c r="B2424" s="320" t="s">
        <v>2</v>
      </c>
      <c r="C2424" s="320" t="s">
        <v>1446</v>
      </c>
      <c r="D2424" s="320" t="s">
        <v>1468</v>
      </c>
      <c r="E2424" s="325">
        <v>40490</v>
      </c>
      <c r="F2424" s="326">
        <v>40483</v>
      </c>
      <c r="G2424" s="320">
        <v>1</v>
      </c>
      <c r="H2424" s="320">
        <v>17543</v>
      </c>
      <c r="I2424" s="323">
        <v>6.21</v>
      </c>
      <c r="J2424" s="323">
        <v>5.73</v>
      </c>
      <c r="K2424" s="323">
        <v>0.48</v>
      </c>
    </row>
    <row r="2425" spans="1:11" x14ac:dyDescent="0.2">
      <c r="A2425" s="320" t="s">
        <v>1469</v>
      </c>
      <c r="B2425" s="320" t="s">
        <v>2</v>
      </c>
      <c r="C2425" s="320" t="s">
        <v>1446</v>
      </c>
      <c r="D2425" s="320" t="s">
        <v>1468</v>
      </c>
      <c r="E2425" s="325">
        <v>40490</v>
      </c>
      <c r="F2425" s="326">
        <v>40483</v>
      </c>
      <c r="G2425" s="320">
        <v>1</v>
      </c>
      <c r="H2425" s="320">
        <v>17584</v>
      </c>
      <c r="I2425" s="323">
        <v>6.14</v>
      </c>
      <c r="J2425" s="323">
        <v>5.71</v>
      </c>
      <c r="K2425" s="323">
        <v>0.43</v>
      </c>
    </row>
    <row r="2426" spans="1:11" x14ac:dyDescent="0.2">
      <c r="A2426" s="320" t="s">
        <v>1467</v>
      </c>
      <c r="B2426" s="320" t="s">
        <v>2</v>
      </c>
      <c r="C2426" s="320" t="s">
        <v>1446</v>
      </c>
      <c r="D2426" s="320" t="s">
        <v>1468</v>
      </c>
      <c r="E2426" s="325">
        <v>40490</v>
      </c>
      <c r="F2426" s="326">
        <v>40483</v>
      </c>
      <c r="G2426" s="320">
        <v>1</v>
      </c>
      <c r="H2426" s="320">
        <v>17459</v>
      </c>
      <c r="I2426" s="323">
        <v>18.190000000000001</v>
      </c>
      <c r="J2426" s="323">
        <v>12.5</v>
      </c>
      <c r="K2426" s="323">
        <v>5.69</v>
      </c>
    </row>
    <row r="2427" spans="1:11" hidden="1" x14ac:dyDescent="0.2">
      <c r="A2427" s="320" t="s">
        <v>1458</v>
      </c>
      <c r="B2427" s="320" t="s">
        <v>2</v>
      </c>
      <c r="C2427" s="320" t="s">
        <v>1446</v>
      </c>
      <c r="D2427" s="320" t="s">
        <v>1464</v>
      </c>
      <c r="E2427" s="325">
        <v>40490</v>
      </c>
      <c r="F2427" s="326">
        <v>40483</v>
      </c>
      <c r="G2427" s="320">
        <v>1</v>
      </c>
      <c r="H2427" s="320">
        <v>17443</v>
      </c>
      <c r="I2427" s="323">
        <v>7.36</v>
      </c>
      <c r="J2427" s="323">
        <v>6.65</v>
      </c>
      <c r="K2427" s="323">
        <v>0.71</v>
      </c>
    </row>
    <row r="2428" spans="1:11" hidden="1" x14ac:dyDescent="0.2">
      <c r="A2428" s="320" t="s">
        <v>1458</v>
      </c>
      <c r="B2428" s="320" t="s">
        <v>2</v>
      </c>
      <c r="C2428" s="320" t="s">
        <v>1446</v>
      </c>
      <c r="D2428" s="320" t="s">
        <v>1464</v>
      </c>
      <c r="E2428" s="325">
        <v>40490</v>
      </c>
      <c r="F2428" s="326">
        <v>40483</v>
      </c>
      <c r="G2428" s="320">
        <v>1</v>
      </c>
      <c r="H2428" s="320">
        <v>17574</v>
      </c>
      <c r="I2428" s="323">
        <v>7.37</v>
      </c>
      <c r="J2428" s="323">
        <v>6.62</v>
      </c>
      <c r="K2428" s="323">
        <v>0.75</v>
      </c>
    </row>
    <row r="2429" spans="1:11" x14ac:dyDescent="0.2">
      <c r="A2429" s="320" t="s">
        <v>1467</v>
      </c>
      <c r="B2429" s="320" t="s">
        <v>2</v>
      </c>
      <c r="C2429" s="320" t="s">
        <v>1446</v>
      </c>
      <c r="D2429" s="320" t="s">
        <v>1468</v>
      </c>
      <c r="E2429" s="325">
        <v>40490</v>
      </c>
      <c r="F2429" s="326">
        <v>40483</v>
      </c>
      <c r="G2429" s="320">
        <v>1</v>
      </c>
      <c r="H2429" s="320">
        <v>17577</v>
      </c>
      <c r="I2429" s="323">
        <v>16.95</v>
      </c>
      <c r="J2429" s="323">
        <v>12.46</v>
      </c>
      <c r="K2429" s="323">
        <v>4.49</v>
      </c>
    </row>
    <row r="2430" spans="1:11" x14ac:dyDescent="0.2">
      <c r="A2430" s="320" t="s">
        <v>1459</v>
      </c>
      <c r="B2430" s="320" t="s">
        <v>2</v>
      </c>
      <c r="C2430" s="320" t="s">
        <v>1446</v>
      </c>
      <c r="D2430" s="320" t="s">
        <v>1468</v>
      </c>
      <c r="E2430" s="325">
        <v>40491</v>
      </c>
      <c r="F2430" s="326">
        <v>40483</v>
      </c>
      <c r="G2430" s="320">
        <v>1</v>
      </c>
      <c r="H2430" s="320">
        <v>17755</v>
      </c>
      <c r="I2430" s="323">
        <v>14.96</v>
      </c>
      <c r="J2430" s="323">
        <v>12.15</v>
      </c>
      <c r="K2430" s="323">
        <v>2.81</v>
      </c>
    </row>
    <row r="2431" spans="1:11" x14ac:dyDescent="0.2">
      <c r="A2431" s="320" t="s">
        <v>1469</v>
      </c>
      <c r="B2431" s="320" t="s">
        <v>2</v>
      </c>
      <c r="C2431" s="320" t="s">
        <v>1446</v>
      </c>
      <c r="D2431" s="320" t="s">
        <v>1468</v>
      </c>
      <c r="E2431" s="325">
        <v>40491</v>
      </c>
      <c r="F2431" s="326">
        <v>40483</v>
      </c>
      <c r="G2431" s="320">
        <v>1</v>
      </c>
      <c r="H2431" s="320">
        <v>17622</v>
      </c>
      <c r="I2431" s="323">
        <v>6.05</v>
      </c>
      <c r="J2431" s="323">
        <v>5.71</v>
      </c>
      <c r="K2431" s="323">
        <v>0.34</v>
      </c>
    </row>
    <row r="2432" spans="1:11" x14ac:dyDescent="0.2">
      <c r="A2432" s="320" t="s">
        <v>1469</v>
      </c>
      <c r="B2432" s="320" t="s">
        <v>2</v>
      </c>
      <c r="C2432" s="320" t="s">
        <v>1446</v>
      </c>
      <c r="D2432" s="320" t="s">
        <v>1468</v>
      </c>
      <c r="E2432" s="325">
        <v>40491</v>
      </c>
      <c r="F2432" s="326">
        <v>40483</v>
      </c>
      <c r="G2432" s="320">
        <v>1</v>
      </c>
      <c r="H2432" s="320">
        <v>17706</v>
      </c>
      <c r="I2432" s="323">
        <v>6.29</v>
      </c>
      <c r="J2432" s="323">
        <v>5.7</v>
      </c>
      <c r="K2432" s="323">
        <v>0.59</v>
      </c>
    </row>
    <row r="2433" spans="1:11" x14ac:dyDescent="0.2">
      <c r="A2433" s="320" t="s">
        <v>1469</v>
      </c>
      <c r="B2433" s="320" t="s">
        <v>2</v>
      </c>
      <c r="C2433" s="320" t="s">
        <v>1446</v>
      </c>
      <c r="D2433" s="320" t="s">
        <v>1468</v>
      </c>
      <c r="E2433" s="325">
        <v>40491</v>
      </c>
      <c r="F2433" s="326">
        <v>40483</v>
      </c>
      <c r="G2433" s="320">
        <v>1</v>
      </c>
      <c r="H2433" s="320">
        <v>17769</v>
      </c>
      <c r="I2433" s="323">
        <v>6.1</v>
      </c>
      <c r="J2433" s="323">
        <v>5.69</v>
      </c>
      <c r="K2433" s="323">
        <v>0.41</v>
      </c>
    </row>
    <row r="2434" spans="1:11" x14ac:dyDescent="0.2">
      <c r="A2434" s="320" t="s">
        <v>1467</v>
      </c>
      <c r="B2434" s="320" t="s">
        <v>2</v>
      </c>
      <c r="C2434" s="320" t="s">
        <v>1446</v>
      </c>
      <c r="D2434" s="320" t="s">
        <v>1468</v>
      </c>
      <c r="E2434" s="325">
        <v>40491</v>
      </c>
      <c r="F2434" s="326">
        <v>40483</v>
      </c>
      <c r="G2434" s="320">
        <v>1</v>
      </c>
      <c r="H2434" s="320">
        <v>17645</v>
      </c>
      <c r="I2434" s="323">
        <v>17.899999999999999</v>
      </c>
      <c r="J2434" s="323">
        <v>12.46</v>
      </c>
      <c r="K2434" s="323">
        <v>5.44</v>
      </c>
    </row>
    <row r="2435" spans="1:11" hidden="1" x14ac:dyDescent="0.2">
      <c r="A2435" s="320" t="s">
        <v>1458</v>
      </c>
      <c r="B2435" s="320" t="s">
        <v>2</v>
      </c>
      <c r="C2435" s="320" t="s">
        <v>1446</v>
      </c>
      <c r="D2435" s="320" t="s">
        <v>1464</v>
      </c>
      <c r="E2435" s="325">
        <v>40491</v>
      </c>
      <c r="F2435" s="326">
        <v>40483</v>
      </c>
      <c r="G2435" s="320">
        <v>1</v>
      </c>
      <c r="H2435" s="320">
        <v>17623</v>
      </c>
      <c r="I2435" s="323">
        <v>7.1</v>
      </c>
      <c r="J2435" s="323">
        <v>6.61</v>
      </c>
      <c r="K2435" s="323">
        <v>0.49</v>
      </c>
    </row>
    <row r="2436" spans="1:11" hidden="1" x14ac:dyDescent="0.2">
      <c r="A2436" s="320" t="s">
        <v>1458</v>
      </c>
      <c r="B2436" s="320" t="s">
        <v>2</v>
      </c>
      <c r="C2436" s="320" t="s">
        <v>1446</v>
      </c>
      <c r="D2436" s="320" t="s">
        <v>1464</v>
      </c>
      <c r="E2436" s="325">
        <v>40491</v>
      </c>
      <c r="F2436" s="326">
        <v>40483</v>
      </c>
      <c r="G2436" s="320">
        <v>1</v>
      </c>
      <c r="H2436" s="320">
        <v>17724</v>
      </c>
      <c r="I2436" s="323">
        <v>7.22</v>
      </c>
      <c r="J2436" s="323">
        <v>6.6</v>
      </c>
      <c r="K2436" s="323">
        <v>0.62</v>
      </c>
    </row>
    <row r="2437" spans="1:11" hidden="1" x14ac:dyDescent="0.2">
      <c r="A2437" s="320" t="s">
        <v>1458</v>
      </c>
      <c r="B2437" s="320" t="s">
        <v>2</v>
      </c>
      <c r="C2437" s="320" t="s">
        <v>1446</v>
      </c>
      <c r="D2437" s="320" t="s">
        <v>1464</v>
      </c>
      <c r="E2437" s="325">
        <v>40491</v>
      </c>
      <c r="F2437" s="326">
        <v>40483</v>
      </c>
      <c r="G2437" s="320">
        <v>1</v>
      </c>
      <c r="H2437" s="320">
        <v>17762</v>
      </c>
      <c r="I2437" s="323">
        <v>6.97</v>
      </c>
      <c r="J2437" s="323">
        <v>6.59</v>
      </c>
      <c r="K2437" s="323">
        <v>0.38</v>
      </c>
    </row>
    <row r="2438" spans="1:11" x14ac:dyDescent="0.2">
      <c r="A2438" s="320" t="s">
        <v>1467</v>
      </c>
      <c r="B2438" s="320" t="s">
        <v>2</v>
      </c>
      <c r="C2438" s="320" t="s">
        <v>1446</v>
      </c>
      <c r="D2438" s="320" t="s">
        <v>1468</v>
      </c>
      <c r="E2438" s="325">
        <v>40491</v>
      </c>
      <c r="F2438" s="326">
        <v>40483</v>
      </c>
      <c r="G2438" s="320">
        <v>1</v>
      </c>
      <c r="H2438" s="320">
        <v>17754</v>
      </c>
      <c r="I2438" s="323">
        <v>16.11</v>
      </c>
      <c r="J2438" s="323">
        <v>12.42</v>
      </c>
      <c r="K2438" s="323">
        <v>3.69</v>
      </c>
    </row>
    <row r="2439" spans="1:11" x14ac:dyDescent="0.2">
      <c r="A2439" s="320" t="s">
        <v>1469</v>
      </c>
      <c r="B2439" s="320" t="s">
        <v>2</v>
      </c>
      <c r="C2439" s="320" t="s">
        <v>1446</v>
      </c>
      <c r="D2439" s="320" t="s">
        <v>1468</v>
      </c>
      <c r="E2439" s="325">
        <v>40492</v>
      </c>
      <c r="F2439" s="326">
        <v>40483</v>
      </c>
      <c r="G2439" s="320">
        <v>1</v>
      </c>
      <c r="H2439" s="320">
        <v>17786</v>
      </c>
      <c r="I2439" s="323">
        <v>6.07</v>
      </c>
      <c r="J2439" s="323">
        <v>5.68</v>
      </c>
      <c r="K2439" s="323">
        <v>0.39</v>
      </c>
    </row>
    <row r="2440" spans="1:11" x14ac:dyDescent="0.2">
      <c r="A2440" s="320" t="s">
        <v>1469</v>
      </c>
      <c r="B2440" s="320" t="s">
        <v>2</v>
      </c>
      <c r="C2440" s="320" t="s">
        <v>1446</v>
      </c>
      <c r="D2440" s="320" t="s">
        <v>1468</v>
      </c>
      <c r="E2440" s="325">
        <v>40492</v>
      </c>
      <c r="F2440" s="326">
        <v>40483</v>
      </c>
      <c r="G2440" s="320">
        <v>1</v>
      </c>
      <c r="H2440" s="320">
        <v>17817</v>
      </c>
      <c r="I2440" s="323">
        <v>6.21</v>
      </c>
      <c r="J2440" s="323">
        <v>5.67</v>
      </c>
      <c r="K2440" s="323">
        <v>0.54</v>
      </c>
    </row>
    <row r="2441" spans="1:11" x14ac:dyDescent="0.2">
      <c r="A2441" s="320" t="s">
        <v>1469</v>
      </c>
      <c r="B2441" s="320" t="s">
        <v>2</v>
      </c>
      <c r="C2441" s="320" t="s">
        <v>1446</v>
      </c>
      <c r="D2441" s="320" t="s">
        <v>1468</v>
      </c>
      <c r="E2441" s="325">
        <v>40492</v>
      </c>
      <c r="F2441" s="326">
        <v>40483</v>
      </c>
      <c r="G2441" s="320">
        <v>1</v>
      </c>
      <c r="H2441" s="320">
        <v>17889</v>
      </c>
      <c r="I2441" s="323">
        <v>6.06</v>
      </c>
      <c r="J2441" s="323">
        <v>5.67</v>
      </c>
      <c r="K2441" s="323">
        <v>0.39</v>
      </c>
    </row>
    <row r="2442" spans="1:11" x14ac:dyDescent="0.2">
      <c r="A2442" s="320" t="s">
        <v>1467</v>
      </c>
      <c r="B2442" s="320" t="s">
        <v>2</v>
      </c>
      <c r="C2442" s="320" t="s">
        <v>1446</v>
      </c>
      <c r="D2442" s="320" t="s">
        <v>1468</v>
      </c>
      <c r="E2442" s="325">
        <v>40492</v>
      </c>
      <c r="F2442" s="326">
        <v>40483</v>
      </c>
      <c r="G2442" s="320">
        <v>1</v>
      </c>
      <c r="H2442" s="320">
        <v>17815</v>
      </c>
      <c r="I2442" s="323">
        <v>18.260000000000002</v>
      </c>
      <c r="J2442" s="323">
        <v>12.52</v>
      </c>
      <c r="K2442" s="323">
        <v>5.74</v>
      </c>
    </row>
    <row r="2443" spans="1:11" hidden="1" x14ac:dyDescent="0.2">
      <c r="A2443" s="320" t="s">
        <v>1458</v>
      </c>
      <c r="B2443" s="320" t="s">
        <v>2</v>
      </c>
      <c r="C2443" s="320" t="s">
        <v>1446</v>
      </c>
      <c r="D2443" s="320" t="s">
        <v>1464</v>
      </c>
      <c r="E2443" s="325">
        <v>40492</v>
      </c>
      <c r="F2443" s="326">
        <v>40483</v>
      </c>
      <c r="G2443" s="320">
        <v>1</v>
      </c>
      <c r="H2443" s="320">
        <v>17820</v>
      </c>
      <c r="I2443" s="323">
        <v>7.03</v>
      </c>
      <c r="J2443" s="323">
        <v>6.57</v>
      </c>
      <c r="K2443" s="323">
        <v>0.46</v>
      </c>
    </row>
    <row r="2444" spans="1:11" hidden="1" x14ac:dyDescent="0.2">
      <c r="A2444" s="320" t="s">
        <v>1458</v>
      </c>
      <c r="B2444" s="320" t="s">
        <v>2</v>
      </c>
      <c r="C2444" s="320" t="s">
        <v>1446</v>
      </c>
      <c r="D2444" s="320" t="s">
        <v>1464</v>
      </c>
      <c r="E2444" s="325">
        <v>40492</v>
      </c>
      <c r="F2444" s="326">
        <v>40483</v>
      </c>
      <c r="G2444" s="320">
        <v>1</v>
      </c>
      <c r="H2444" s="320">
        <v>17919</v>
      </c>
      <c r="I2444" s="323">
        <v>6.89</v>
      </c>
      <c r="J2444" s="323">
        <v>6.55</v>
      </c>
      <c r="K2444" s="323">
        <v>0.34</v>
      </c>
    </row>
    <row r="2445" spans="1:11" x14ac:dyDescent="0.2">
      <c r="A2445" s="320" t="s">
        <v>1467</v>
      </c>
      <c r="B2445" s="320" t="s">
        <v>2</v>
      </c>
      <c r="C2445" s="320" t="s">
        <v>1446</v>
      </c>
      <c r="D2445" s="320" t="s">
        <v>1468</v>
      </c>
      <c r="E2445" s="325">
        <v>40492</v>
      </c>
      <c r="F2445" s="326">
        <v>40483</v>
      </c>
      <c r="G2445" s="320">
        <v>1</v>
      </c>
      <c r="H2445" s="320">
        <v>17924</v>
      </c>
      <c r="I2445" s="323">
        <v>17.52</v>
      </c>
      <c r="J2445" s="323">
        <v>12.46</v>
      </c>
      <c r="K2445" s="323">
        <v>5.0599999999999996</v>
      </c>
    </row>
    <row r="2446" spans="1:11" x14ac:dyDescent="0.2">
      <c r="A2446" s="320" t="s">
        <v>1459</v>
      </c>
      <c r="B2446" s="320" t="s">
        <v>2</v>
      </c>
      <c r="C2446" s="320" t="s">
        <v>1446</v>
      </c>
      <c r="D2446" s="320" t="s">
        <v>1468</v>
      </c>
      <c r="E2446" s="325">
        <v>40493</v>
      </c>
      <c r="F2446" s="326">
        <v>40483</v>
      </c>
      <c r="G2446" s="320">
        <v>1</v>
      </c>
      <c r="H2446" s="320">
        <v>18010</v>
      </c>
      <c r="I2446" s="323">
        <v>16.489999999999998</v>
      </c>
      <c r="J2446" s="323">
        <v>12.15</v>
      </c>
      <c r="K2446" s="323">
        <v>4.34</v>
      </c>
    </row>
    <row r="2447" spans="1:11" x14ac:dyDescent="0.2">
      <c r="A2447" s="320" t="s">
        <v>1459</v>
      </c>
      <c r="B2447" s="320" t="s">
        <v>2</v>
      </c>
      <c r="C2447" s="320" t="s">
        <v>1446</v>
      </c>
      <c r="D2447" s="320" t="s">
        <v>1468</v>
      </c>
      <c r="E2447" s="325">
        <v>40493</v>
      </c>
      <c r="F2447" s="326">
        <v>40483</v>
      </c>
      <c r="G2447" s="320">
        <v>1</v>
      </c>
      <c r="H2447" s="320">
        <v>18148</v>
      </c>
      <c r="I2447" s="323">
        <v>14.33</v>
      </c>
      <c r="J2447" s="323">
        <v>12.12</v>
      </c>
      <c r="K2447" s="323">
        <v>2.21</v>
      </c>
    </row>
    <row r="2448" spans="1:11" x14ac:dyDescent="0.2">
      <c r="A2448" s="320" t="s">
        <v>1469</v>
      </c>
      <c r="B2448" s="320" t="s">
        <v>2</v>
      </c>
      <c r="C2448" s="320" t="s">
        <v>1446</v>
      </c>
      <c r="D2448" s="320" t="s">
        <v>1468</v>
      </c>
      <c r="E2448" s="325">
        <v>40493</v>
      </c>
      <c r="F2448" s="326">
        <v>40483</v>
      </c>
      <c r="G2448" s="320">
        <v>1</v>
      </c>
      <c r="H2448" s="320">
        <v>17943</v>
      </c>
      <c r="I2448" s="323">
        <v>6.06</v>
      </c>
      <c r="J2448" s="323">
        <v>5.73</v>
      </c>
      <c r="K2448" s="323">
        <v>0.33</v>
      </c>
    </row>
    <row r="2449" spans="1:11" x14ac:dyDescent="0.2">
      <c r="A2449" s="320" t="s">
        <v>1469</v>
      </c>
      <c r="B2449" s="320" t="s">
        <v>2</v>
      </c>
      <c r="C2449" s="320" t="s">
        <v>1446</v>
      </c>
      <c r="D2449" s="320" t="s">
        <v>1468</v>
      </c>
      <c r="E2449" s="325">
        <v>40493</v>
      </c>
      <c r="F2449" s="326">
        <v>40483</v>
      </c>
      <c r="G2449" s="320">
        <v>1</v>
      </c>
      <c r="H2449" s="320">
        <v>18004</v>
      </c>
      <c r="I2449" s="323">
        <v>6.27</v>
      </c>
      <c r="J2449" s="323">
        <v>5.74</v>
      </c>
      <c r="K2449" s="323">
        <v>0.53</v>
      </c>
    </row>
    <row r="2450" spans="1:11" x14ac:dyDescent="0.2">
      <c r="A2450" s="320" t="s">
        <v>1467</v>
      </c>
      <c r="B2450" s="320" t="s">
        <v>2</v>
      </c>
      <c r="C2450" s="320" t="s">
        <v>1446</v>
      </c>
      <c r="D2450" s="320" t="s">
        <v>1468</v>
      </c>
      <c r="E2450" s="325">
        <v>40493</v>
      </c>
      <c r="F2450" s="326">
        <v>40483</v>
      </c>
      <c r="G2450" s="320">
        <v>1</v>
      </c>
      <c r="H2450" s="320">
        <v>17994</v>
      </c>
      <c r="I2450" s="323">
        <v>16.61</v>
      </c>
      <c r="J2450" s="323">
        <v>12.35</v>
      </c>
      <c r="K2450" s="323">
        <v>4.26</v>
      </c>
    </row>
    <row r="2451" spans="1:11" hidden="1" x14ac:dyDescent="0.2">
      <c r="A2451" s="320" t="s">
        <v>1458</v>
      </c>
      <c r="B2451" s="320" t="s">
        <v>2</v>
      </c>
      <c r="C2451" s="320" t="s">
        <v>1446</v>
      </c>
      <c r="D2451" s="320" t="s">
        <v>1464</v>
      </c>
      <c r="E2451" s="325">
        <v>40493</v>
      </c>
      <c r="F2451" s="326">
        <v>40483</v>
      </c>
      <c r="G2451" s="320">
        <v>1</v>
      </c>
      <c r="H2451" s="320">
        <v>18022</v>
      </c>
      <c r="I2451" s="323">
        <v>7.56</v>
      </c>
      <c r="J2451" s="323">
        <v>6.64</v>
      </c>
      <c r="K2451" s="323">
        <v>0.92</v>
      </c>
    </row>
    <row r="2452" spans="1:11" hidden="1" x14ac:dyDescent="0.2">
      <c r="A2452" s="320" t="s">
        <v>1458</v>
      </c>
      <c r="B2452" s="320" t="s">
        <v>2</v>
      </c>
      <c r="C2452" s="320" t="s">
        <v>1446</v>
      </c>
      <c r="D2452" s="320" t="s">
        <v>1464</v>
      </c>
      <c r="E2452" s="325">
        <v>40493</v>
      </c>
      <c r="F2452" s="326">
        <v>40483</v>
      </c>
      <c r="G2452" s="320">
        <v>1</v>
      </c>
      <c r="H2452" s="320">
        <v>18126</v>
      </c>
      <c r="I2452" s="323">
        <v>7.39</v>
      </c>
      <c r="J2452" s="323">
        <v>6.62</v>
      </c>
      <c r="K2452" s="323">
        <v>0.77</v>
      </c>
    </row>
    <row r="2453" spans="1:11" hidden="1" x14ac:dyDescent="0.2">
      <c r="A2453" s="320" t="s">
        <v>1461</v>
      </c>
      <c r="B2453" s="320" t="s">
        <v>2</v>
      </c>
      <c r="C2453" s="320" t="s">
        <v>1446</v>
      </c>
      <c r="D2453" s="320" t="s">
        <v>1464</v>
      </c>
      <c r="E2453" s="325">
        <v>40493</v>
      </c>
      <c r="F2453" s="326">
        <v>40483</v>
      </c>
      <c r="G2453" s="320">
        <v>1</v>
      </c>
      <c r="H2453" s="320">
        <v>17959</v>
      </c>
      <c r="I2453" s="323">
        <v>7.42</v>
      </c>
      <c r="J2453" s="323">
        <v>6.66</v>
      </c>
      <c r="K2453" s="323">
        <v>0.76</v>
      </c>
    </row>
    <row r="2454" spans="1:11" hidden="1" x14ac:dyDescent="0.2">
      <c r="A2454" s="320" t="s">
        <v>1461</v>
      </c>
      <c r="B2454" s="320" t="s">
        <v>2</v>
      </c>
      <c r="C2454" s="320" t="s">
        <v>1446</v>
      </c>
      <c r="D2454" s="320" t="s">
        <v>1464</v>
      </c>
      <c r="E2454" s="325">
        <v>40493</v>
      </c>
      <c r="F2454" s="326">
        <v>40483</v>
      </c>
      <c r="G2454" s="320">
        <v>1</v>
      </c>
      <c r="H2454" s="320">
        <v>18123</v>
      </c>
      <c r="I2454" s="323">
        <v>7.55</v>
      </c>
      <c r="J2454" s="323">
        <v>6.74</v>
      </c>
      <c r="K2454" s="323">
        <v>0.81</v>
      </c>
    </row>
    <row r="2455" spans="1:11" x14ac:dyDescent="0.2">
      <c r="A2455" s="320" t="s">
        <v>1467</v>
      </c>
      <c r="B2455" s="320" t="s">
        <v>2</v>
      </c>
      <c r="C2455" s="320" t="s">
        <v>1446</v>
      </c>
      <c r="D2455" s="320" t="s">
        <v>1468</v>
      </c>
      <c r="E2455" s="325">
        <v>40493</v>
      </c>
      <c r="F2455" s="326">
        <v>40483</v>
      </c>
      <c r="G2455" s="320">
        <v>1</v>
      </c>
      <c r="H2455" s="320">
        <v>18147</v>
      </c>
      <c r="I2455" s="323">
        <v>16.09</v>
      </c>
      <c r="J2455" s="323">
        <v>12.45</v>
      </c>
      <c r="K2455" s="323">
        <v>3.64</v>
      </c>
    </row>
    <row r="2456" spans="1:11" x14ac:dyDescent="0.2">
      <c r="A2456" s="320" t="s">
        <v>1469</v>
      </c>
      <c r="B2456" s="320" t="s">
        <v>2</v>
      </c>
      <c r="C2456" s="320" t="s">
        <v>1446</v>
      </c>
      <c r="D2456" s="320" t="s">
        <v>1468</v>
      </c>
      <c r="E2456" s="325">
        <v>40494</v>
      </c>
      <c r="F2456" s="326">
        <v>40483</v>
      </c>
      <c r="G2456" s="320">
        <v>1</v>
      </c>
      <c r="H2456" s="320">
        <v>18171</v>
      </c>
      <c r="I2456" s="323">
        <v>6.22</v>
      </c>
      <c r="J2456" s="323">
        <v>5.72</v>
      </c>
      <c r="K2456" s="323">
        <v>0.5</v>
      </c>
    </row>
    <row r="2457" spans="1:11" x14ac:dyDescent="0.2">
      <c r="A2457" s="320" t="s">
        <v>1469</v>
      </c>
      <c r="B2457" s="320" t="s">
        <v>2</v>
      </c>
      <c r="C2457" s="320" t="s">
        <v>1446</v>
      </c>
      <c r="D2457" s="320" t="s">
        <v>1468</v>
      </c>
      <c r="E2457" s="325">
        <v>40494</v>
      </c>
      <c r="F2457" s="326">
        <v>40483</v>
      </c>
      <c r="G2457" s="320">
        <v>1</v>
      </c>
      <c r="H2457" s="320">
        <v>18197</v>
      </c>
      <c r="I2457" s="323">
        <v>6.08</v>
      </c>
      <c r="J2457" s="323">
        <v>5.71</v>
      </c>
      <c r="K2457" s="323">
        <v>0.37</v>
      </c>
    </row>
    <row r="2458" spans="1:11" x14ac:dyDescent="0.2">
      <c r="A2458" s="320" t="s">
        <v>1469</v>
      </c>
      <c r="B2458" s="320" t="s">
        <v>2</v>
      </c>
      <c r="C2458" s="320" t="s">
        <v>1446</v>
      </c>
      <c r="D2458" s="320" t="s">
        <v>1468</v>
      </c>
      <c r="E2458" s="325">
        <v>40494</v>
      </c>
      <c r="F2458" s="326">
        <v>40483</v>
      </c>
      <c r="G2458" s="320">
        <v>1</v>
      </c>
      <c r="H2458" s="320">
        <v>18235</v>
      </c>
      <c r="I2458" s="323">
        <v>5.83</v>
      </c>
      <c r="J2458" s="323">
        <v>5.7</v>
      </c>
      <c r="K2458" s="323">
        <v>0.13</v>
      </c>
    </row>
    <row r="2459" spans="1:11" hidden="1" x14ac:dyDescent="0.2">
      <c r="A2459" s="320" t="s">
        <v>1458</v>
      </c>
      <c r="B2459" s="320" t="s">
        <v>2</v>
      </c>
      <c r="C2459" s="320" t="s">
        <v>1446</v>
      </c>
      <c r="D2459" s="320" t="s">
        <v>1464</v>
      </c>
      <c r="E2459" s="325">
        <v>40494</v>
      </c>
      <c r="F2459" s="326">
        <v>40483</v>
      </c>
      <c r="G2459" s="320">
        <v>1</v>
      </c>
      <c r="H2459" s="320">
        <v>18308</v>
      </c>
      <c r="I2459" s="323">
        <v>6.9</v>
      </c>
      <c r="J2459" s="323">
        <v>6.6</v>
      </c>
      <c r="K2459" s="323">
        <v>0.3</v>
      </c>
    </row>
    <row r="2460" spans="1:11" x14ac:dyDescent="0.2">
      <c r="A2460" s="320" t="s">
        <v>1467</v>
      </c>
      <c r="B2460" s="320" t="s">
        <v>2</v>
      </c>
      <c r="C2460" s="320" t="s">
        <v>1446</v>
      </c>
      <c r="D2460" s="320" t="s">
        <v>1468</v>
      </c>
      <c r="E2460" s="325">
        <v>40494</v>
      </c>
      <c r="F2460" s="326">
        <v>40483</v>
      </c>
      <c r="G2460" s="320">
        <v>1</v>
      </c>
      <c r="H2460" s="320">
        <v>18315</v>
      </c>
      <c r="I2460" s="323">
        <v>16</v>
      </c>
      <c r="J2460" s="323">
        <v>12.41</v>
      </c>
      <c r="K2460" s="323">
        <v>3.59</v>
      </c>
    </row>
    <row r="2461" spans="1:11" x14ac:dyDescent="0.2">
      <c r="A2461" s="320" t="s">
        <v>1467</v>
      </c>
      <c r="B2461" s="320" t="s">
        <v>2</v>
      </c>
      <c r="C2461" s="320" t="s">
        <v>1446</v>
      </c>
      <c r="D2461" s="320" t="s">
        <v>1468</v>
      </c>
      <c r="E2461" s="325">
        <v>40497</v>
      </c>
      <c r="F2461" s="326">
        <v>40483</v>
      </c>
      <c r="G2461" s="320">
        <v>1</v>
      </c>
      <c r="H2461" s="320">
        <v>18662</v>
      </c>
      <c r="I2461" s="323">
        <v>17.84</v>
      </c>
      <c r="J2461" s="323">
        <v>12.48</v>
      </c>
      <c r="K2461" s="323">
        <v>5.36</v>
      </c>
    </row>
    <row r="2462" spans="1:11" hidden="1" x14ac:dyDescent="0.2">
      <c r="A2462" s="320" t="s">
        <v>1458</v>
      </c>
      <c r="B2462" s="320" t="s">
        <v>2</v>
      </c>
      <c r="C2462" s="320" t="s">
        <v>1446</v>
      </c>
      <c r="D2462" s="320" t="s">
        <v>1464</v>
      </c>
      <c r="E2462" s="325">
        <v>40497</v>
      </c>
      <c r="F2462" s="326">
        <v>40483</v>
      </c>
      <c r="G2462" s="320">
        <v>1</v>
      </c>
      <c r="H2462" s="320">
        <v>18634</v>
      </c>
      <c r="I2462" s="323">
        <v>7.32</v>
      </c>
      <c r="J2462" s="323">
        <v>6.64</v>
      </c>
      <c r="K2462" s="323">
        <v>0.68</v>
      </c>
    </row>
    <row r="2463" spans="1:11" hidden="1" x14ac:dyDescent="0.2">
      <c r="A2463" s="320" t="s">
        <v>1458</v>
      </c>
      <c r="B2463" s="320" t="s">
        <v>2</v>
      </c>
      <c r="C2463" s="320" t="s">
        <v>1446</v>
      </c>
      <c r="D2463" s="320" t="s">
        <v>1464</v>
      </c>
      <c r="E2463" s="325">
        <v>40497</v>
      </c>
      <c r="F2463" s="326">
        <v>40483</v>
      </c>
      <c r="G2463" s="320">
        <v>1</v>
      </c>
      <c r="H2463" s="320">
        <v>18762</v>
      </c>
      <c r="I2463" s="323">
        <v>7.47</v>
      </c>
      <c r="J2463" s="323">
        <v>6.65</v>
      </c>
      <c r="K2463" s="323">
        <v>0.82</v>
      </c>
    </row>
    <row r="2464" spans="1:11" hidden="1" x14ac:dyDescent="0.2">
      <c r="A2464" s="320" t="s">
        <v>1458</v>
      </c>
      <c r="B2464" s="320" t="s">
        <v>2</v>
      </c>
      <c r="C2464" s="320" t="s">
        <v>1446</v>
      </c>
      <c r="D2464" s="320" t="s">
        <v>1464</v>
      </c>
      <c r="E2464" s="325">
        <v>40497</v>
      </c>
      <c r="F2464" s="326">
        <v>40483</v>
      </c>
      <c r="G2464" s="320">
        <v>1</v>
      </c>
      <c r="H2464" s="320">
        <v>18782</v>
      </c>
      <c r="I2464" s="323">
        <v>6.74</v>
      </c>
      <c r="J2464" s="323">
        <v>6.65</v>
      </c>
      <c r="K2464" s="323">
        <v>0.09</v>
      </c>
    </row>
    <row r="2465" spans="1:11" x14ac:dyDescent="0.2">
      <c r="A2465" s="320" t="s">
        <v>1467</v>
      </c>
      <c r="B2465" s="320" t="s">
        <v>2</v>
      </c>
      <c r="C2465" s="320" t="s">
        <v>1446</v>
      </c>
      <c r="D2465" s="320" t="s">
        <v>1468</v>
      </c>
      <c r="E2465" s="325">
        <v>40497</v>
      </c>
      <c r="F2465" s="326">
        <v>40483</v>
      </c>
      <c r="G2465" s="320">
        <v>1</v>
      </c>
      <c r="H2465" s="320">
        <v>18779</v>
      </c>
      <c r="I2465" s="323">
        <v>16.920000000000002</v>
      </c>
      <c r="J2465" s="323">
        <v>12.48</v>
      </c>
      <c r="K2465" s="323">
        <v>4.4400000000000004</v>
      </c>
    </row>
    <row r="2466" spans="1:11" x14ac:dyDescent="0.2">
      <c r="A2466" s="320" t="s">
        <v>1459</v>
      </c>
      <c r="B2466" s="320" t="s">
        <v>2</v>
      </c>
      <c r="C2466" s="320" t="s">
        <v>1446</v>
      </c>
      <c r="D2466" s="320" t="s">
        <v>1468</v>
      </c>
      <c r="E2466" s="325">
        <v>40498</v>
      </c>
      <c r="F2466" s="326">
        <v>40483</v>
      </c>
      <c r="G2466" s="320">
        <v>1</v>
      </c>
      <c r="H2466" s="320">
        <v>18913</v>
      </c>
      <c r="I2466" s="323">
        <v>14.67</v>
      </c>
      <c r="J2466" s="323">
        <v>12.12</v>
      </c>
      <c r="K2466" s="323">
        <v>2.5499999999999998</v>
      </c>
    </row>
    <row r="2467" spans="1:11" x14ac:dyDescent="0.2">
      <c r="A2467" s="320" t="s">
        <v>1467</v>
      </c>
      <c r="B2467" s="320" t="s">
        <v>2</v>
      </c>
      <c r="C2467" s="320" t="s">
        <v>1446</v>
      </c>
      <c r="D2467" s="320" t="s">
        <v>1468</v>
      </c>
      <c r="E2467" s="325">
        <v>40498</v>
      </c>
      <c r="F2467" s="326">
        <v>40483</v>
      </c>
      <c r="G2467" s="320">
        <v>1</v>
      </c>
      <c r="H2467" s="320">
        <v>18830</v>
      </c>
      <c r="I2467" s="323">
        <v>17.8</v>
      </c>
      <c r="J2467" s="323">
        <v>12.44</v>
      </c>
      <c r="K2467" s="323">
        <v>5.36</v>
      </c>
    </row>
    <row r="2468" spans="1:11" hidden="1" x14ac:dyDescent="0.2">
      <c r="A2468" s="320" t="s">
        <v>1469</v>
      </c>
      <c r="B2468" s="320" t="s">
        <v>2</v>
      </c>
      <c r="C2468" s="320" t="s">
        <v>1446</v>
      </c>
      <c r="D2468" s="320" t="s">
        <v>1466</v>
      </c>
      <c r="E2468" s="325">
        <v>40498</v>
      </c>
      <c r="F2468" s="326">
        <v>40483</v>
      </c>
      <c r="G2468" s="320">
        <v>1</v>
      </c>
      <c r="H2468" s="320">
        <v>18915</v>
      </c>
      <c r="I2468" s="323">
        <v>6.02</v>
      </c>
      <c r="J2468" s="323">
        <v>5.63</v>
      </c>
      <c r="K2468" s="323">
        <v>0.39</v>
      </c>
    </row>
    <row r="2469" spans="1:11" hidden="1" x14ac:dyDescent="0.2">
      <c r="A2469" s="320" t="s">
        <v>1458</v>
      </c>
      <c r="B2469" s="320" t="s">
        <v>2</v>
      </c>
      <c r="C2469" s="320" t="s">
        <v>1446</v>
      </c>
      <c r="D2469" s="320" t="s">
        <v>1464</v>
      </c>
      <c r="E2469" s="325">
        <v>40498</v>
      </c>
      <c r="F2469" s="326">
        <v>40483</v>
      </c>
      <c r="G2469" s="320">
        <v>1</v>
      </c>
      <c r="H2469" s="320">
        <v>18817</v>
      </c>
      <c r="I2469" s="323">
        <v>7.19</v>
      </c>
      <c r="J2469" s="323">
        <v>6.63</v>
      </c>
      <c r="K2469" s="323">
        <v>0.56000000000000005</v>
      </c>
    </row>
    <row r="2470" spans="1:11" hidden="1" x14ac:dyDescent="0.2">
      <c r="A2470" s="320" t="s">
        <v>1458</v>
      </c>
      <c r="B2470" s="320" t="s">
        <v>2</v>
      </c>
      <c r="C2470" s="320" t="s">
        <v>1446</v>
      </c>
      <c r="D2470" s="320" t="s">
        <v>1464</v>
      </c>
      <c r="E2470" s="325">
        <v>40498</v>
      </c>
      <c r="F2470" s="326">
        <v>40483</v>
      </c>
      <c r="G2470" s="320">
        <v>1</v>
      </c>
      <c r="H2470" s="320">
        <v>18920</v>
      </c>
      <c r="I2470" s="323">
        <v>7.33</v>
      </c>
      <c r="J2470" s="323">
        <v>6.6</v>
      </c>
      <c r="K2470" s="323">
        <v>0.73</v>
      </c>
    </row>
    <row r="2471" spans="1:11" x14ac:dyDescent="0.2">
      <c r="A2471" s="320" t="s">
        <v>1467</v>
      </c>
      <c r="B2471" s="320" t="s">
        <v>2</v>
      </c>
      <c r="C2471" s="320" t="s">
        <v>1446</v>
      </c>
      <c r="D2471" s="320" t="s">
        <v>1468</v>
      </c>
      <c r="E2471" s="325">
        <v>40498</v>
      </c>
      <c r="F2471" s="326">
        <v>40483</v>
      </c>
      <c r="G2471" s="320">
        <v>1</v>
      </c>
      <c r="H2471" s="320">
        <v>18912</v>
      </c>
      <c r="I2471" s="323">
        <v>15.38</v>
      </c>
      <c r="J2471" s="323">
        <v>12.43</v>
      </c>
      <c r="K2471" s="323">
        <v>2.95</v>
      </c>
    </row>
    <row r="2472" spans="1:11" x14ac:dyDescent="0.2">
      <c r="A2472" s="320" t="s">
        <v>1467</v>
      </c>
      <c r="B2472" s="320" t="s">
        <v>2</v>
      </c>
      <c r="C2472" s="320" t="s">
        <v>1446</v>
      </c>
      <c r="D2472" s="320" t="s">
        <v>1468</v>
      </c>
      <c r="E2472" s="325">
        <v>40499</v>
      </c>
      <c r="F2472" s="326">
        <v>40483</v>
      </c>
      <c r="G2472" s="320">
        <v>1</v>
      </c>
      <c r="H2472" s="320">
        <v>18982</v>
      </c>
      <c r="I2472" s="323">
        <v>18.149999999999999</v>
      </c>
      <c r="J2472" s="323">
        <v>12.53</v>
      </c>
      <c r="K2472" s="323">
        <v>5.62</v>
      </c>
    </row>
    <row r="2473" spans="1:11" hidden="1" x14ac:dyDescent="0.2">
      <c r="A2473" s="320" t="s">
        <v>1458</v>
      </c>
      <c r="B2473" s="320" t="s">
        <v>2</v>
      </c>
      <c r="C2473" s="320" t="s">
        <v>1446</v>
      </c>
      <c r="D2473" s="320" t="s">
        <v>1464</v>
      </c>
      <c r="E2473" s="325">
        <v>40499</v>
      </c>
      <c r="F2473" s="326">
        <v>40483</v>
      </c>
      <c r="G2473" s="320">
        <v>1</v>
      </c>
      <c r="H2473" s="320">
        <v>18976</v>
      </c>
      <c r="I2473" s="323">
        <v>7.11</v>
      </c>
      <c r="J2473" s="323">
        <v>6.6</v>
      </c>
      <c r="K2473" s="323">
        <v>0.51</v>
      </c>
    </row>
    <row r="2474" spans="1:11" hidden="1" x14ac:dyDescent="0.2">
      <c r="A2474" s="320" t="s">
        <v>1458</v>
      </c>
      <c r="B2474" s="320" t="s">
        <v>2</v>
      </c>
      <c r="C2474" s="320" t="s">
        <v>1446</v>
      </c>
      <c r="D2474" s="320" t="s">
        <v>1464</v>
      </c>
      <c r="E2474" s="325">
        <v>40499</v>
      </c>
      <c r="F2474" s="326">
        <v>40483</v>
      </c>
      <c r="G2474" s="320">
        <v>1</v>
      </c>
      <c r="H2474" s="320">
        <v>19080</v>
      </c>
      <c r="I2474" s="323">
        <v>6.84</v>
      </c>
      <c r="J2474" s="323">
        <v>6.57</v>
      </c>
      <c r="K2474" s="323">
        <v>0.27</v>
      </c>
    </row>
    <row r="2475" spans="1:11" x14ac:dyDescent="0.2">
      <c r="A2475" s="320" t="s">
        <v>1467</v>
      </c>
      <c r="B2475" s="320" t="s">
        <v>2</v>
      </c>
      <c r="C2475" s="320" t="s">
        <v>1446</v>
      </c>
      <c r="D2475" s="320" t="s">
        <v>1468</v>
      </c>
      <c r="E2475" s="325">
        <v>40499</v>
      </c>
      <c r="F2475" s="326">
        <v>40483</v>
      </c>
      <c r="G2475" s="320">
        <v>1</v>
      </c>
      <c r="H2475" s="320">
        <v>19075</v>
      </c>
      <c r="I2475" s="323">
        <v>16.899999999999999</v>
      </c>
      <c r="J2475" s="323">
        <v>12.48</v>
      </c>
      <c r="K2475" s="323">
        <v>4.42</v>
      </c>
    </row>
    <row r="2476" spans="1:11" x14ac:dyDescent="0.2">
      <c r="A2476" s="320" t="s">
        <v>1459</v>
      </c>
      <c r="B2476" s="320" t="s">
        <v>2</v>
      </c>
      <c r="C2476" s="320" t="s">
        <v>1446</v>
      </c>
      <c r="D2476" s="320" t="s">
        <v>1468</v>
      </c>
      <c r="E2476" s="325">
        <v>40500</v>
      </c>
      <c r="F2476" s="326">
        <v>40483</v>
      </c>
      <c r="G2476" s="320">
        <v>1</v>
      </c>
      <c r="H2476" s="320">
        <v>19177</v>
      </c>
      <c r="I2476" s="323">
        <v>16.95</v>
      </c>
      <c r="J2476" s="323">
        <v>12.2</v>
      </c>
      <c r="K2476" s="323">
        <v>4.75</v>
      </c>
    </row>
    <row r="2477" spans="1:11" x14ac:dyDescent="0.2">
      <c r="A2477" s="320" t="s">
        <v>1459</v>
      </c>
      <c r="B2477" s="320" t="s">
        <v>2</v>
      </c>
      <c r="C2477" s="320" t="s">
        <v>1446</v>
      </c>
      <c r="D2477" s="320" t="s">
        <v>1468</v>
      </c>
      <c r="E2477" s="325">
        <v>40500</v>
      </c>
      <c r="F2477" s="326">
        <v>40483</v>
      </c>
      <c r="G2477" s="320">
        <v>1</v>
      </c>
      <c r="H2477" s="320">
        <v>19323</v>
      </c>
      <c r="I2477" s="323">
        <v>14.66</v>
      </c>
      <c r="J2477" s="323">
        <v>12.16</v>
      </c>
      <c r="K2477" s="323">
        <v>2.5</v>
      </c>
    </row>
    <row r="2478" spans="1:11" x14ac:dyDescent="0.2">
      <c r="A2478" s="320" t="s">
        <v>1456</v>
      </c>
      <c r="B2478" s="320" t="s">
        <v>2</v>
      </c>
      <c r="C2478" s="320" t="s">
        <v>1446</v>
      </c>
      <c r="D2478" s="320" t="s">
        <v>1468</v>
      </c>
      <c r="E2478" s="325">
        <v>40500</v>
      </c>
      <c r="F2478" s="326">
        <v>40483</v>
      </c>
      <c r="G2478" s="320">
        <v>1</v>
      </c>
      <c r="H2478" s="320">
        <v>19182</v>
      </c>
      <c r="I2478" s="323">
        <v>16.88</v>
      </c>
      <c r="J2478" s="323">
        <v>10.87</v>
      </c>
      <c r="K2478" s="323">
        <v>6.01</v>
      </c>
    </row>
    <row r="2479" spans="1:11" hidden="1" x14ac:dyDescent="0.2">
      <c r="A2479" s="320" t="s">
        <v>1458</v>
      </c>
      <c r="B2479" s="320" t="s">
        <v>2</v>
      </c>
      <c r="C2479" s="320" t="s">
        <v>1446</v>
      </c>
      <c r="D2479" s="320" t="s">
        <v>1464</v>
      </c>
      <c r="E2479" s="325">
        <v>40500</v>
      </c>
      <c r="F2479" s="326">
        <v>40483</v>
      </c>
      <c r="G2479" s="320">
        <v>1</v>
      </c>
      <c r="H2479" s="320">
        <v>19203</v>
      </c>
      <c r="I2479" s="323">
        <v>7.56</v>
      </c>
      <c r="J2479" s="323">
        <v>6.64</v>
      </c>
      <c r="K2479" s="323">
        <v>0.92</v>
      </c>
    </row>
    <row r="2480" spans="1:11" hidden="1" x14ac:dyDescent="0.2">
      <c r="A2480" s="320" t="s">
        <v>1458</v>
      </c>
      <c r="B2480" s="320" t="s">
        <v>2</v>
      </c>
      <c r="C2480" s="320" t="s">
        <v>1446</v>
      </c>
      <c r="D2480" s="320" t="s">
        <v>1464</v>
      </c>
      <c r="E2480" s="325">
        <v>40500</v>
      </c>
      <c r="F2480" s="326">
        <v>40483</v>
      </c>
      <c r="G2480" s="320">
        <v>1</v>
      </c>
      <c r="H2480" s="320">
        <v>19306</v>
      </c>
      <c r="I2480" s="323">
        <v>7.36</v>
      </c>
      <c r="J2480" s="323">
        <v>6.64</v>
      </c>
      <c r="K2480" s="323">
        <v>0.72</v>
      </c>
    </row>
    <row r="2481" spans="1:11" hidden="1" x14ac:dyDescent="0.2">
      <c r="A2481" s="320" t="s">
        <v>1461</v>
      </c>
      <c r="B2481" s="320" t="s">
        <v>2</v>
      </c>
      <c r="C2481" s="320" t="s">
        <v>1446</v>
      </c>
      <c r="D2481" s="320" t="s">
        <v>1464</v>
      </c>
      <c r="E2481" s="325">
        <v>40500</v>
      </c>
      <c r="F2481" s="326">
        <v>40483</v>
      </c>
      <c r="G2481" s="320">
        <v>1</v>
      </c>
      <c r="H2481" s="320">
        <v>19143</v>
      </c>
      <c r="I2481" s="323">
        <v>7.26</v>
      </c>
      <c r="J2481" s="323">
        <v>6.73</v>
      </c>
      <c r="K2481" s="323">
        <v>0.53</v>
      </c>
    </row>
    <row r="2482" spans="1:11" hidden="1" x14ac:dyDescent="0.2">
      <c r="A2482" s="320" t="s">
        <v>1461</v>
      </c>
      <c r="B2482" s="320" t="s">
        <v>2</v>
      </c>
      <c r="C2482" s="320" t="s">
        <v>1446</v>
      </c>
      <c r="D2482" s="320" t="s">
        <v>1464</v>
      </c>
      <c r="E2482" s="325">
        <v>40500</v>
      </c>
      <c r="F2482" s="326">
        <v>40483</v>
      </c>
      <c r="G2482" s="320">
        <v>1</v>
      </c>
      <c r="H2482" s="320">
        <v>19302</v>
      </c>
      <c r="I2482" s="323">
        <v>7.58</v>
      </c>
      <c r="J2482" s="323">
        <v>6.7</v>
      </c>
      <c r="K2482" s="323">
        <v>0.88</v>
      </c>
    </row>
    <row r="2483" spans="1:11" x14ac:dyDescent="0.2">
      <c r="A2483" s="320" t="s">
        <v>1456</v>
      </c>
      <c r="B2483" s="320" t="s">
        <v>2</v>
      </c>
      <c r="C2483" s="320" t="s">
        <v>1446</v>
      </c>
      <c r="D2483" s="320" t="s">
        <v>1468</v>
      </c>
      <c r="E2483" s="325">
        <v>40500</v>
      </c>
      <c r="F2483" s="326">
        <v>40483</v>
      </c>
      <c r="G2483" s="320">
        <v>1</v>
      </c>
      <c r="H2483" s="320">
        <v>19320</v>
      </c>
      <c r="I2483" s="323">
        <v>14.04</v>
      </c>
      <c r="J2483" s="323">
        <v>10.97</v>
      </c>
      <c r="K2483" s="323">
        <v>3.07</v>
      </c>
    </row>
    <row r="2484" spans="1:11" x14ac:dyDescent="0.2">
      <c r="A2484" s="320" t="s">
        <v>1459</v>
      </c>
      <c r="B2484" s="320" t="s">
        <v>2</v>
      </c>
      <c r="C2484" s="320" t="s">
        <v>1446</v>
      </c>
      <c r="D2484" s="320" t="s">
        <v>1468</v>
      </c>
      <c r="E2484" s="325">
        <v>40501</v>
      </c>
      <c r="F2484" s="326">
        <v>40483</v>
      </c>
      <c r="G2484" s="320">
        <v>1</v>
      </c>
      <c r="H2484" s="320">
        <v>19447</v>
      </c>
      <c r="I2484" s="323">
        <v>15.89</v>
      </c>
      <c r="J2484" s="323">
        <v>12.16</v>
      </c>
      <c r="K2484" s="323">
        <v>3.73</v>
      </c>
    </row>
    <row r="2485" spans="1:11" hidden="1" x14ac:dyDescent="0.2">
      <c r="A2485" s="320" t="s">
        <v>1458</v>
      </c>
      <c r="B2485" s="320" t="s">
        <v>2</v>
      </c>
      <c r="C2485" s="320" t="s">
        <v>1446</v>
      </c>
      <c r="D2485" s="320" t="s">
        <v>1464</v>
      </c>
      <c r="E2485" s="325">
        <v>40501</v>
      </c>
      <c r="F2485" s="326">
        <v>40483</v>
      </c>
      <c r="G2485" s="320">
        <v>1</v>
      </c>
      <c r="H2485" s="320">
        <v>19434</v>
      </c>
      <c r="I2485" s="323">
        <v>6.91</v>
      </c>
      <c r="J2485" s="323">
        <v>6.62</v>
      </c>
      <c r="K2485" s="323">
        <v>0.28999999999999998</v>
      </c>
    </row>
    <row r="2486" spans="1:11" x14ac:dyDescent="0.2">
      <c r="A2486" s="320" t="s">
        <v>1469</v>
      </c>
      <c r="B2486" s="320" t="s">
        <v>2</v>
      </c>
      <c r="C2486" s="320" t="s">
        <v>1446</v>
      </c>
      <c r="D2486" s="320" t="s">
        <v>1468</v>
      </c>
      <c r="E2486" s="325">
        <v>40501</v>
      </c>
      <c r="F2486" s="326">
        <v>40483</v>
      </c>
      <c r="G2486" s="320">
        <v>1</v>
      </c>
      <c r="H2486" s="320">
        <v>19495</v>
      </c>
      <c r="I2486" s="323">
        <v>6.22</v>
      </c>
      <c r="J2486" s="323">
        <v>5.79</v>
      </c>
      <c r="K2486" s="323">
        <v>0.43</v>
      </c>
    </row>
    <row r="2487" spans="1:11" x14ac:dyDescent="0.2">
      <c r="A2487" s="320" t="s">
        <v>1459</v>
      </c>
      <c r="B2487" s="320" t="s">
        <v>2</v>
      </c>
      <c r="C2487" s="320" t="s">
        <v>1446</v>
      </c>
      <c r="D2487" s="320" t="s">
        <v>1468</v>
      </c>
      <c r="E2487" s="325">
        <v>40504</v>
      </c>
      <c r="F2487" s="326">
        <v>40483</v>
      </c>
      <c r="G2487" s="320">
        <v>1</v>
      </c>
      <c r="H2487" s="320">
        <v>19761</v>
      </c>
      <c r="I2487" s="323">
        <v>17.55</v>
      </c>
      <c r="J2487" s="323">
        <v>12.13</v>
      </c>
      <c r="K2487" s="323">
        <v>5.42</v>
      </c>
    </row>
    <row r="2488" spans="1:11" x14ac:dyDescent="0.2">
      <c r="A2488" s="320" t="s">
        <v>1459</v>
      </c>
      <c r="B2488" s="320" t="s">
        <v>2</v>
      </c>
      <c r="C2488" s="320" t="s">
        <v>1446</v>
      </c>
      <c r="D2488" s="320" t="s">
        <v>1468</v>
      </c>
      <c r="E2488" s="325">
        <v>40504</v>
      </c>
      <c r="F2488" s="326">
        <v>40483</v>
      </c>
      <c r="G2488" s="320">
        <v>1</v>
      </c>
      <c r="H2488" s="320">
        <v>19888</v>
      </c>
      <c r="I2488" s="323">
        <v>16.670000000000002</v>
      </c>
      <c r="J2488" s="323">
        <v>12.11</v>
      </c>
      <c r="K2488" s="323">
        <v>4.5599999999999996</v>
      </c>
    </row>
    <row r="2489" spans="1:11" x14ac:dyDescent="0.2">
      <c r="A2489" s="320" t="s">
        <v>1469</v>
      </c>
      <c r="B2489" s="320" t="s">
        <v>2</v>
      </c>
      <c r="C2489" s="320" t="s">
        <v>1446</v>
      </c>
      <c r="D2489" s="320" t="s">
        <v>1468</v>
      </c>
      <c r="E2489" s="325">
        <v>40504</v>
      </c>
      <c r="F2489" s="326">
        <v>40483</v>
      </c>
      <c r="G2489" s="320">
        <v>1</v>
      </c>
      <c r="H2489" s="320">
        <v>19721</v>
      </c>
      <c r="I2489" s="323">
        <v>6.18</v>
      </c>
      <c r="J2489" s="323">
        <v>5.69</v>
      </c>
      <c r="K2489" s="323">
        <v>0.49</v>
      </c>
    </row>
    <row r="2490" spans="1:11" x14ac:dyDescent="0.2">
      <c r="A2490" s="320" t="s">
        <v>1469</v>
      </c>
      <c r="B2490" s="320" t="s">
        <v>2</v>
      </c>
      <c r="C2490" s="320" t="s">
        <v>1446</v>
      </c>
      <c r="D2490" s="320" t="s">
        <v>1468</v>
      </c>
      <c r="E2490" s="325">
        <v>40504</v>
      </c>
      <c r="F2490" s="326">
        <v>40483</v>
      </c>
      <c r="G2490" s="320">
        <v>1</v>
      </c>
      <c r="H2490" s="320">
        <v>19808</v>
      </c>
      <c r="I2490" s="323">
        <v>6.12</v>
      </c>
      <c r="J2490" s="323">
        <v>5.7</v>
      </c>
      <c r="K2490" s="323">
        <v>0.42</v>
      </c>
    </row>
    <row r="2491" spans="1:11" x14ac:dyDescent="0.2">
      <c r="A2491" s="320" t="s">
        <v>1469</v>
      </c>
      <c r="B2491" s="320" t="s">
        <v>2</v>
      </c>
      <c r="C2491" s="320" t="s">
        <v>1446</v>
      </c>
      <c r="D2491" s="320" t="s">
        <v>1468</v>
      </c>
      <c r="E2491" s="325">
        <v>40504</v>
      </c>
      <c r="F2491" s="326">
        <v>40483</v>
      </c>
      <c r="G2491" s="320">
        <v>1</v>
      </c>
      <c r="H2491" s="320">
        <v>19851</v>
      </c>
      <c r="I2491" s="323">
        <v>6.07</v>
      </c>
      <c r="J2491" s="323">
        <v>5.69</v>
      </c>
      <c r="K2491" s="323">
        <v>0.38</v>
      </c>
    </row>
    <row r="2492" spans="1:11" x14ac:dyDescent="0.2">
      <c r="A2492" s="320" t="s">
        <v>1469</v>
      </c>
      <c r="B2492" s="320" t="s">
        <v>2</v>
      </c>
      <c r="C2492" s="320" t="s">
        <v>1446</v>
      </c>
      <c r="D2492" s="320" t="s">
        <v>1468</v>
      </c>
      <c r="E2492" s="325">
        <v>40504</v>
      </c>
      <c r="F2492" s="326">
        <v>40483</v>
      </c>
      <c r="G2492" s="320">
        <v>1</v>
      </c>
      <c r="H2492" s="320">
        <v>19898</v>
      </c>
      <c r="I2492" s="323">
        <v>6.2</v>
      </c>
      <c r="J2492" s="323">
        <v>5.69</v>
      </c>
      <c r="K2492" s="323">
        <v>0.51</v>
      </c>
    </row>
    <row r="2493" spans="1:11" hidden="1" x14ac:dyDescent="0.2">
      <c r="A2493" s="320" t="s">
        <v>1458</v>
      </c>
      <c r="B2493" s="320" t="s">
        <v>2</v>
      </c>
      <c r="C2493" s="320" t="s">
        <v>1446</v>
      </c>
      <c r="D2493" s="320" t="s">
        <v>1464</v>
      </c>
      <c r="E2493" s="325">
        <v>40504</v>
      </c>
      <c r="F2493" s="326">
        <v>40483</v>
      </c>
      <c r="G2493" s="320">
        <v>1</v>
      </c>
      <c r="H2493" s="320">
        <v>19735</v>
      </c>
      <c r="I2493" s="323">
        <v>7.35</v>
      </c>
      <c r="J2493" s="323">
        <v>6.65</v>
      </c>
      <c r="K2493" s="323">
        <v>0.7</v>
      </c>
    </row>
    <row r="2494" spans="1:11" hidden="1" x14ac:dyDescent="0.2">
      <c r="A2494" s="320" t="s">
        <v>1458</v>
      </c>
      <c r="B2494" s="320" t="s">
        <v>2</v>
      </c>
      <c r="C2494" s="320" t="s">
        <v>1446</v>
      </c>
      <c r="D2494" s="320" t="s">
        <v>1464</v>
      </c>
      <c r="E2494" s="325">
        <v>40504</v>
      </c>
      <c r="F2494" s="326">
        <v>40483</v>
      </c>
      <c r="G2494" s="320">
        <v>1</v>
      </c>
      <c r="H2494" s="320">
        <v>19816</v>
      </c>
      <c r="I2494" s="323">
        <v>7.21</v>
      </c>
      <c r="J2494" s="323">
        <v>6.64</v>
      </c>
      <c r="K2494" s="323">
        <v>0.56999999999999995</v>
      </c>
    </row>
    <row r="2495" spans="1:11" hidden="1" x14ac:dyDescent="0.2">
      <c r="A2495" s="320" t="s">
        <v>1458</v>
      </c>
      <c r="B2495" s="320" t="s">
        <v>2</v>
      </c>
      <c r="C2495" s="320" t="s">
        <v>1446</v>
      </c>
      <c r="D2495" s="320" t="s">
        <v>1464</v>
      </c>
      <c r="E2495" s="325">
        <v>40504</v>
      </c>
      <c r="F2495" s="326">
        <v>40483</v>
      </c>
      <c r="G2495" s="320">
        <v>1</v>
      </c>
      <c r="H2495" s="320">
        <v>19887</v>
      </c>
      <c r="I2495" s="323">
        <v>6.95</v>
      </c>
      <c r="J2495" s="323">
        <v>6.62</v>
      </c>
      <c r="K2495" s="323">
        <v>0.33</v>
      </c>
    </row>
    <row r="2496" spans="1:11" x14ac:dyDescent="0.2">
      <c r="A2496" s="320" t="s">
        <v>1461</v>
      </c>
      <c r="B2496" s="320" t="s">
        <v>2</v>
      </c>
      <c r="C2496" s="320" t="s">
        <v>1446</v>
      </c>
      <c r="D2496" s="320" t="s">
        <v>1468</v>
      </c>
      <c r="E2496" s="325">
        <v>40504</v>
      </c>
      <c r="F2496" s="326">
        <v>40483</v>
      </c>
      <c r="G2496" s="320">
        <v>1</v>
      </c>
      <c r="H2496" s="320">
        <v>19828</v>
      </c>
      <c r="I2496" s="323">
        <v>7.67</v>
      </c>
      <c r="J2496" s="323">
        <v>6.78</v>
      </c>
      <c r="K2496" s="323">
        <v>0.89</v>
      </c>
    </row>
    <row r="2497" spans="1:11" x14ac:dyDescent="0.2">
      <c r="A2497" s="320" t="s">
        <v>1459</v>
      </c>
      <c r="B2497" s="320" t="s">
        <v>2</v>
      </c>
      <c r="C2497" s="320" t="s">
        <v>1446</v>
      </c>
      <c r="D2497" s="320" t="s">
        <v>1468</v>
      </c>
      <c r="E2497" s="325">
        <v>40505</v>
      </c>
      <c r="F2497" s="326">
        <v>40483</v>
      </c>
      <c r="G2497" s="320">
        <v>1</v>
      </c>
      <c r="H2497" s="320">
        <v>20110</v>
      </c>
      <c r="I2497" s="323">
        <v>14.08</v>
      </c>
      <c r="J2497" s="323">
        <v>12.18</v>
      </c>
      <c r="K2497" s="323">
        <v>1.9</v>
      </c>
    </row>
    <row r="2498" spans="1:11" x14ac:dyDescent="0.2">
      <c r="A2498" s="320" t="s">
        <v>1469</v>
      </c>
      <c r="B2498" s="320" t="s">
        <v>2</v>
      </c>
      <c r="C2498" s="320" t="s">
        <v>1446</v>
      </c>
      <c r="D2498" s="320" t="s">
        <v>1468</v>
      </c>
      <c r="E2498" s="325">
        <v>40505</v>
      </c>
      <c r="F2498" s="326">
        <v>40483</v>
      </c>
      <c r="G2498" s="320">
        <v>1</v>
      </c>
      <c r="H2498" s="320">
        <v>19946</v>
      </c>
      <c r="I2498" s="323">
        <v>6.27</v>
      </c>
      <c r="J2498" s="323">
        <v>5.67</v>
      </c>
      <c r="K2498" s="323">
        <v>0.6</v>
      </c>
    </row>
    <row r="2499" spans="1:11" x14ac:dyDescent="0.2">
      <c r="A2499" s="320" t="s">
        <v>1469</v>
      </c>
      <c r="B2499" s="320" t="s">
        <v>2</v>
      </c>
      <c r="C2499" s="320" t="s">
        <v>1446</v>
      </c>
      <c r="D2499" s="320" t="s">
        <v>1468</v>
      </c>
      <c r="E2499" s="325">
        <v>40505</v>
      </c>
      <c r="F2499" s="326">
        <v>40483</v>
      </c>
      <c r="G2499" s="320">
        <v>1</v>
      </c>
      <c r="H2499" s="320">
        <v>20071</v>
      </c>
      <c r="I2499" s="323">
        <v>6.31</v>
      </c>
      <c r="J2499" s="323">
        <v>5.75</v>
      </c>
      <c r="K2499" s="323">
        <v>0.56000000000000005</v>
      </c>
    </row>
    <row r="2500" spans="1:11" x14ac:dyDescent="0.2">
      <c r="A2500" s="320" t="s">
        <v>1469</v>
      </c>
      <c r="B2500" s="320" t="s">
        <v>2</v>
      </c>
      <c r="C2500" s="320" t="s">
        <v>1446</v>
      </c>
      <c r="D2500" s="320" t="s">
        <v>1468</v>
      </c>
      <c r="E2500" s="325">
        <v>40505</v>
      </c>
      <c r="F2500" s="326">
        <v>40483</v>
      </c>
      <c r="G2500" s="320">
        <v>1</v>
      </c>
      <c r="H2500" s="320">
        <v>20136</v>
      </c>
      <c r="I2500" s="323">
        <v>6.2</v>
      </c>
      <c r="J2500" s="323">
        <v>5.75</v>
      </c>
      <c r="K2500" s="323">
        <v>0.45</v>
      </c>
    </row>
    <row r="2501" spans="1:11" x14ac:dyDescent="0.2">
      <c r="A2501" s="320" t="s">
        <v>1461</v>
      </c>
      <c r="B2501" s="320" t="s">
        <v>2</v>
      </c>
      <c r="C2501" s="320" t="s">
        <v>1446</v>
      </c>
      <c r="D2501" s="320" t="s">
        <v>1468</v>
      </c>
      <c r="E2501" s="325">
        <v>40505</v>
      </c>
      <c r="F2501" s="326">
        <v>40483</v>
      </c>
      <c r="G2501" s="320">
        <v>1</v>
      </c>
      <c r="H2501" s="320">
        <v>19962</v>
      </c>
      <c r="I2501" s="323">
        <v>7.24</v>
      </c>
      <c r="J2501" s="323">
        <v>6.77</v>
      </c>
      <c r="K2501" s="323">
        <v>0.47</v>
      </c>
    </row>
    <row r="2502" spans="1:11" x14ac:dyDescent="0.2">
      <c r="A2502" s="320" t="s">
        <v>1461</v>
      </c>
      <c r="B2502" s="320" t="s">
        <v>2</v>
      </c>
      <c r="C2502" s="320" t="s">
        <v>1446</v>
      </c>
      <c r="D2502" s="320" t="s">
        <v>1468</v>
      </c>
      <c r="E2502" s="325">
        <v>40505</v>
      </c>
      <c r="F2502" s="326">
        <v>40483</v>
      </c>
      <c r="G2502" s="320">
        <v>1</v>
      </c>
      <c r="H2502" s="320">
        <v>20103</v>
      </c>
      <c r="I2502" s="323">
        <v>7.39</v>
      </c>
      <c r="J2502" s="323">
        <v>6.84</v>
      </c>
      <c r="K2502" s="323">
        <v>0.55000000000000004</v>
      </c>
    </row>
    <row r="2503" spans="1:11" x14ac:dyDescent="0.2">
      <c r="A2503" s="320" t="s">
        <v>1456</v>
      </c>
      <c r="B2503" s="320" t="s">
        <v>2</v>
      </c>
      <c r="C2503" s="320" t="s">
        <v>1446</v>
      </c>
      <c r="D2503" s="320" t="s">
        <v>1468</v>
      </c>
      <c r="E2503" s="325">
        <v>40505</v>
      </c>
      <c r="F2503" s="326">
        <v>40483</v>
      </c>
      <c r="G2503" s="320">
        <v>1</v>
      </c>
      <c r="H2503" s="320">
        <v>20002</v>
      </c>
      <c r="I2503" s="323">
        <v>16.48</v>
      </c>
      <c r="J2503" s="323">
        <v>10.98</v>
      </c>
      <c r="K2503" s="323">
        <v>5.5</v>
      </c>
    </row>
    <row r="2504" spans="1:11" hidden="1" x14ac:dyDescent="0.2">
      <c r="A2504" s="320" t="s">
        <v>1458</v>
      </c>
      <c r="B2504" s="320" t="s">
        <v>2</v>
      </c>
      <c r="C2504" s="320" t="s">
        <v>1446</v>
      </c>
      <c r="D2504" s="320" t="s">
        <v>1464</v>
      </c>
      <c r="E2504" s="325">
        <v>40505</v>
      </c>
      <c r="F2504" s="326">
        <v>40483</v>
      </c>
      <c r="G2504" s="320">
        <v>1</v>
      </c>
      <c r="H2504" s="320">
        <v>19978</v>
      </c>
      <c r="I2504" s="323">
        <v>7.15</v>
      </c>
      <c r="J2504" s="323">
        <v>6.61</v>
      </c>
      <c r="K2504" s="323">
        <v>0.54</v>
      </c>
    </row>
    <row r="2505" spans="1:11" hidden="1" x14ac:dyDescent="0.2">
      <c r="A2505" s="320" t="s">
        <v>1458</v>
      </c>
      <c r="B2505" s="320" t="s">
        <v>2</v>
      </c>
      <c r="C2505" s="320" t="s">
        <v>1446</v>
      </c>
      <c r="D2505" s="320" t="s">
        <v>1464</v>
      </c>
      <c r="E2505" s="325">
        <v>40505</v>
      </c>
      <c r="F2505" s="326">
        <v>40483</v>
      </c>
      <c r="G2505" s="320">
        <v>1</v>
      </c>
      <c r="H2505" s="320">
        <v>20120</v>
      </c>
      <c r="I2505" s="323">
        <v>7.35</v>
      </c>
      <c r="J2505" s="323">
        <v>6.61</v>
      </c>
      <c r="K2505" s="323">
        <v>0.74</v>
      </c>
    </row>
    <row r="2506" spans="1:11" x14ac:dyDescent="0.2">
      <c r="A2506" s="320" t="s">
        <v>1456</v>
      </c>
      <c r="B2506" s="320" t="s">
        <v>2</v>
      </c>
      <c r="C2506" s="320" t="s">
        <v>1446</v>
      </c>
      <c r="D2506" s="320" t="s">
        <v>1468</v>
      </c>
      <c r="E2506" s="325">
        <v>40505</v>
      </c>
      <c r="F2506" s="326">
        <v>40483</v>
      </c>
      <c r="G2506" s="320">
        <v>1</v>
      </c>
      <c r="H2506" s="320">
        <v>20111</v>
      </c>
      <c r="I2506" s="323">
        <v>14.13</v>
      </c>
      <c r="J2506" s="323">
        <v>10.97</v>
      </c>
      <c r="K2506" s="323">
        <v>3.16</v>
      </c>
    </row>
    <row r="2507" spans="1:11" x14ac:dyDescent="0.2">
      <c r="A2507" s="320" t="s">
        <v>1459</v>
      </c>
      <c r="B2507" s="320" t="s">
        <v>2</v>
      </c>
      <c r="C2507" s="320" t="s">
        <v>1446</v>
      </c>
      <c r="D2507" s="320" t="s">
        <v>1468</v>
      </c>
      <c r="E2507" s="325">
        <v>40506</v>
      </c>
      <c r="F2507" s="326">
        <v>40483</v>
      </c>
      <c r="G2507" s="320">
        <v>1</v>
      </c>
      <c r="H2507" s="320">
        <v>20200</v>
      </c>
      <c r="I2507" s="323">
        <v>17.91</v>
      </c>
      <c r="J2507" s="323">
        <v>12.23</v>
      </c>
      <c r="K2507" s="323">
        <v>5.68</v>
      </c>
    </row>
    <row r="2508" spans="1:11" x14ac:dyDescent="0.2">
      <c r="A2508" s="320" t="s">
        <v>1459</v>
      </c>
      <c r="B2508" s="320" t="s">
        <v>2</v>
      </c>
      <c r="C2508" s="320" t="s">
        <v>1446</v>
      </c>
      <c r="D2508" s="320" t="s">
        <v>1468</v>
      </c>
      <c r="E2508" s="325">
        <v>40506</v>
      </c>
      <c r="F2508" s="326">
        <v>40483</v>
      </c>
      <c r="G2508" s="320">
        <v>1</v>
      </c>
      <c r="H2508" s="320">
        <v>20303</v>
      </c>
      <c r="I2508" s="323">
        <v>16.75</v>
      </c>
      <c r="J2508" s="323">
        <v>12.16</v>
      </c>
      <c r="K2508" s="323">
        <v>4.59</v>
      </c>
    </row>
    <row r="2509" spans="1:11" x14ac:dyDescent="0.2">
      <c r="A2509" s="320" t="s">
        <v>1469</v>
      </c>
      <c r="B2509" s="320" t="s">
        <v>2</v>
      </c>
      <c r="C2509" s="320" t="s">
        <v>1446</v>
      </c>
      <c r="D2509" s="320" t="s">
        <v>1468</v>
      </c>
      <c r="E2509" s="325">
        <v>40506</v>
      </c>
      <c r="F2509" s="326">
        <v>40483</v>
      </c>
      <c r="G2509" s="320">
        <v>1</v>
      </c>
      <c r="H2509" s="320">
        <v>20244</v>
      </c>
      <c r="I2509" s="323">
        <v>6.14</v>
      </c>
      <c r="J2509" s="323">
        <v>5.7</v>
      </c>
      <c r="K2509" s="323">
        <v>0.44</v>
      </c>
    </row>
    <row r="2510" spans="1:11" x14ac:dyDescent="0.2">
      <c r="A2510" s="320" t="s">
        <v>1469</v>
      </c>
      <c r="B2510" s="320" t="s">
        <v>2</v>
      </c>
      <c r="C2510" s="320" t="s">
        <v>1446</v>
      </c>
      <c r="D2510" s="320" t="s">
        <v>1468</v>
      </c>
      <c r="E2510" s="325">
        <v>40506</v>
      </c>
      <c r="F2510" s="326">
        <v>40483</v>
      </c>
      <c r="G2510" s="320">
        <v>1</v>
      </c>
      <c r="H2510" s="320">
        <v>20322</v>
      </c>
      <c r="I2510" s="323">
        <v>6.18</v>
      </c>
      <c r="J2510" s="323">
        <v>5.7</v>
      </c>
      <c r="K2510" s="323">
        <v>0.48</v>
      </c>
    </row>
    <row r="2511" spans="1:11" hidden="1" x14ac:dyDescent="0.2">
      <c r="A2511" s="320" t="s">
        <v>1458</v>
      </c>
      <c r="B2511" s="320" t="s">
        <v>2</v>
      </c>
      <c r="C2511" s="320" t="s">
        <v>1446</v>
      </c>
      <c r="D2511" s="320" t="s">
        <v>1464</v>
      </c>
      <c r="E2511" s="325">
        <v>40506</v>
      </c>
      <c r="F2511" s="326">
        <v>40483</v>
      </c>
      <c r="G2511" s="320">
        <v>1</v>
      </c>
      <c r="H2511" s="320">
        <v>20188</v>
      </c>
      <c r="I2511" s="323">
        <v>7.15</v>
      </c>
      <c r="J2511" s="323">
        <v>6.59</v>
      </c>
      <c r="K2511" s="323">
        <v>0.56000000000000005</v>
      </c>
    </row>
    <row r="2512" spans="1:11" hidden="1" x14ac:dyDescent="0.2">
      <c r="A2512" s="320" t="s">
        <v>1458</v>
      </c>
      <c r="B2512" s="320" t="s">
        <v>2</v>
      </c>
      <c r="C2512" s="320" t="s">
        <v>1446</v>
      </c>
      <c r="D2512" s="320" t="s">
        <v>1464</v>
      </c>
      <c r="E2512" s="325">
        <v>40506</v>
      </c>
      <c r="F2512" s="326">
        <v>40483</v>
      </c>
      <c r="G2512" s="320">
        <v>1</v>
      </c>
      <c r="H2512" s="320">
        <v>20321</v>
      </c>
      <c r="I2512" s="323">
        <v>6.8</v>
      </c>
      <c r="J2512" s="323">
        <v>6.57</v>
      </c>
      <c r="K2512" s="323">
        <v>0.23</v>
      </c>
    </row>
    <row r="2513" spans="1:11" x14ac:dyDescent="0.2">
      <c r="A2513" s="320" t="s">
        <v>1461</v>
      </c>
      <c r="B2513" s="320" t="s">
        <v>2</v>
      </c>
      <c r="C2513" s="320" t="s">
        <v>1446</v>
      </c>
      <c r="D2513" s="320" t="s">
        <v>1468</v>
      </c>
      <c r="E2513" s="325">
        <v>40506</v>
      </c>
      <c r="F2513" s="326">
        <v>40483</v>
      </c>
      <c r="G2513" s="320">
        <v>1</v>
      </c>
      <c r="H2513" s="320">
        <v>20147</v>
      </c>
      <c r="I2513" s="323">
        <v>6.96</v>
      </c>
      <c r="J2513" s="323">
        <v>6.84</v>
      </c>
      <c r="K2513" s="323">
        <v>0.12</v>
      </c>
    </row>
    <row r="2514" spans="1:11" x14ac:dyDescent="0.2">
      <c r="A2514" s="320"/>
      <c r="B2514" s="320" t="s">
        <v>2</v>
      </c>
      <c r="C2514" s="320" t="s">
        <v>1446</v>
      </c>
      <c r="D2514" s="320" t="s">
        <v>1468</v>
      </c>
      <c r="E2514" s="325">
        <v>40508</v>
      </c>
      <c r="F2514" s="326">
        <v>40483</v>
      </c>
      <c r="G2514" s="320">
        <v>1</v>
      </c>
      <c r="H2514" s="320">
        <v>20386</v>
      </c>
      <c r="I2514" s="323">
        <v>16.95</v>
      </c>
      <c r="J2514" s="323">
        <v>11.92</v>
      </c>
      <c r="K2514" s="323">
        <v>5.03</v>
      </c>
    </row>
    <row r="2515" spans="1:11" x14ac:dyDescent="0.2">
      <c r="A2515" s="320"/>
      <c r="B2515" s="320" t="s">
        <v>2</v>
      </c>
      <c r="C2515" s="320" t="s">
        <v>1446</v>
      </c>
      <c r="D2515" s="320" t="s">
        <v>1468</v>
      </c>
      <c r="E2515" s="325">
        <v>40508</v>
      </c>
      <c r="F2515" s="326">
        <v>40483</v>
      </c>
      <c r="G2515" s="320">
        <v>1</v>
      </c>
      <c r="H2515" s="320">
        <v>20425</v>
      </c>
      <c r="I2515" s="323">
        <v>13.21</v>
      </c>
      <c r="J2515" s="323">
        <v>11.89</v>
      </c>
      <c r="K2515" s="323">
        <v>1.32</v>
      </c>
    </row>
    <row r="2516" spans="1:11" x14ac:dyDescent="0.2">
      <c r="A2516" s="320" t="s">
        <v>1459</v>
      </c>
      <c r="B2516" s="320" t="s">
        <v>2</v>
      </c>
      <c r="C2516" s="320" t="s">
        <v>1446</v>
      </c>
      <c r="D2516" s="320" t="s">
        <v>1468</v>
      </c>
      <c r="E2516" s="325">
        <v>40508</v>
      </c>
      <c r="F2516" s="326">
        <v>40483</v>
      </c>
      <c r="G2516" s="320">
        <v>1</v>
      </c>
      <c r="H2516" s="320">
        <v>20373</v>
      </c>
      <c r="I2516" s="323">
        <v>16.5</v>
      </c>
      <c r="J2516" s="323">
        <v>12.23</v>
      </c>
      <c r="K2516" s="323">
        <v>4.2699999999999996</v>
      </c>
    </row>
    <row r="2517" spans="1:11" x14ac:dyDescent="0.2">
      <c r="A2517" s="320" t="s">
        <v>1459</v>
      </c>
      <c r="B2517" s="320" t="s">
        <v>2</v>
      </c>
      <c r="C2517" s="320" t="s">
        <v>1446</v>
      </c>
      <c r="D2517" s="320" t="s">
        <v>1468</v>
      </c>
      <c r="E2517" s="325">
        <v>40508</v>
      </c>
      <c r="F2517" s="326">
        <v>40483</v>
      </c>
      <c r="G2517" s="320">
        <v>1</v>
      </c>
      <c r="H2517" s="320">
        <v>20422</v>
      </c>
      <c r="I2517" s="323">
        <v>13.34</v>
      </c>
      <c r="J2517" s="323">
        <v>12.19</v>
      </c>
      <c r="K2517" s="323">
        <v>1.1499999999999999</v>
      </c>
    </row>
    <row r="2518" spans="1:11" hidden="1" x14ac:dyDescent="0.2">
      <c r="A2518" s="320" t="s">
        <v>1458</v>
      </c>
      <c r="B2518" s="320" t="s">
        <v>2</v>
      </c>
      <c r="C2518" s="320" t="s">
        <v>1446</v>
      </c>
      <c r="D2518" s="320" t="s">
        <v>1464</v>
      </c>
      <c r="E2518" s="325">
        <v>40508</v>
      </c>
      <c r="F2518" s="326">
        <v>40483</v>
      </c>
      <c r="G2518" s="320">
        <v>1</v>
      </c>
      <c r="H2518" s="320">
        <v>20415</v>
      </c>
      <c r="I2518" s="323">
        <v>7.48</v>
      </c>
      <c r="J2518" s="323">
        <v>6.65</v>
      </c>
      <c r="K2518" s="323">
        <v>0.83</v>
      </c>
    </row>
    <row r="2519" spans="1:11" hidden="1" x14ac:dyDescent="0.2">
      <c r="A2519" s="320" t="s">
        <v>1458</v>
      </c>
      <c r="B2519" s="320" t="s">
        <v>2</v>
      </c>
      <c r="C2519" s="320" t="s">
        <v>1446</v>
      </c>
      <c r="D2519" s="320" t="s">
        <v>1464</v>
      </c>
      <c r="E2519" s="325">
        <v>40508</v>
      </c>
      <c r="F2519" s="326">
        <v>40483</v>
      </c>
      <c r="G2519" s="320">
        <v>1</v>
      </c>
      <c r="H2519" s="320">
        <v>20446</v>
      </c>
      <c r="I2519" s="323">
        <v>6.84</v>
      </c>
      <c r="J2519" s="323">
        <v>6.64</v>
      </c>
      <c r="K2519" s="323">
        <v>0.2</v>
      </c>
    </row>
    <row r="2520" spans="1:11" hidden="1" x14ac:dyDescent="0.2">
      <c r="A2520" s="320" t="s">
        <v>1461</v>
      </c>
      <c r="B2520" s="320" t="s">
        <v>2</v>
      </c>
      <c r="C2520" s="320" t="s">
        <v>1446</v>
      </c>
      <c r="D2520" s="320" t="s">
        <v>1464</v>
      </c>
      <c r="E2520" s="325">
        <v>40508</v>
      </c>
      <c r="F2520" s="326">
        <v>40483</v>
      </c>
      <c r="G2520" s="320">
        <v>1</v>
      </c>
      <c r="H2520" s="320">
        <v>20347</v>
      </c>
      <c r="I2520" s="323">
        <v>7.38</v>
      </c>
      <c r="J2520" s="323">
        <v>6.74</v>
      </c>
      <c r="K2520" s="323">
        <v>0.64</v>
      </c>
    </row>
    <row r="2521" spans="1:11" hidden="1" x14ac:dyDescent="0.2">
      <c r="A2521" s="320" t="s">
        <v>1461</v>
      </c>
      <c r="B2521" s="320" t="s">
        <v>2</v>
      </c>
      <c r="C2521" s="320" t="s">
        <v>1446</v>
      </c>
      <c r="D2521" s="320" t="s">
        <v>1464</v>
      </c>
      <c r="E2521" s="325">
        <v>40508</v>
      </c>
      <c r="F2521" s="326">
        <v>40483</v>
      </c>
      <c r="G2521" s="320">
        <v>1</v>
      </c>
      <c r="H2521" s="320">
        <v>20445</v>
      </c>
      <c r="I2521" s="323">
        <v>7.37</v>
      </c>
      <c r="J2521" s="323">
        <v>6.7</v>
      </c>
      <c r="K2521" s="323">
        <v>0.67</v>
      </c>
    </row>
    <row r="2522" spans="1:11" x14ac:dyDescent="0.2">
      <c r="A2522" s="320" t="s">
        <v>1456</v>
      </c>
      <c r="B2522" s="320" t="s">
        <v>2</v>
      </c>
      <c r="C2522" s="320" t="s">
        <v>1446</v>
      </c>
      <c r="D2522" s="320" t="s">
        <v>1468</v>
      </c>
      <c r="E2522" s="325">
        <v>40508</v>
      </c>
      <c r="F2522" s="326">
        <v>40483</v>
      </c>
      <c r="G2522" s="320">
        <v>1</v>
      </c>
      <c r="H2522" s="320">
        <v>20420</v>
      </c>
      <c r="I2522" s="323">
        <v>14.12</v>
      </c>
      <c r="J2522" s="323">
        <v>10.89</v>
      </c>
      <c r="K2522" s="323">
        <v>3.23</v>
      </c>
    </row>
    <row r="2523" spans="1:11" x14ac:dyDescent="0.2">
      <c r="A2523" s="320" t="s">
        <v>1459</v>
      </c>
      <c r="B2523" s="320" t="s">
        <v>2</v>
      </c>
      <c r="C2523" s="320" t="s">
        <v>1446</v>
      </c>
      <c r="D2523" s="320" t="s">
        <v>1468</v>
      </c>
      <c r="E2523" s="325">
        <v>40511</v>
      </c>
      <c r="F2523" s="326">
        <v>40483</v>
      </c>
      <c r="G2523" s="320">
        <v>1</v>
      </c>
      <c r="H2523" s="320">
        <v>20734</v>
      </c>
      <c r="I2523" s="323">
        <v>17.95</v>
      </c>
      <c r="J2523" s="323">
        <v>12.19</v>
      </c>
      <c r="K2523" s="323">
        <v>5.76</v>
      </c>
    </row>
    <row r="2524" spans="1:11" hidden="1" x14ac:dyDescent="0.2">
      <c r="A2524" s="320" t="s">
        <v>1458</v>
      </c>
      <c r="B2524" s="320" t="s">
        <v>2</v>
      </c>
      <c r="C2524" s="320" t="s">
        <v>1446</v>
      </c>
      <c r="D2524" s="320" t="s">
        <v>1464</v>
      </c>
      <c r="E2524" s="325">
        <v>40511</v>
      </c>
      <c r="F2524" s="326">
        <v>40483</v>
      </c>
      <c r="G2524" s="320">
        <v>1</v>
      </c>
      <c r="H2524" s="320">
        <v>20719</v>
      </c>
      <c r="I2524" s="323">
        <v>7.33</v>
      </c>
      <c r="J2524" s="323">
        <v>6.62</v>
      </c>
      <c r="K2524" s="323">
        <v>0.71</v>
      </c>
    </row>
    <row r="2525" spans="1:11" hidden="1" x14ac:dyDescent="0.2">
      <c r="A2525" s="320" t="s">
        <v>1458</v>
      </c>
      <c r="B2525" s="320" t="s">
        <v>2</v>
      </c>
      <c r="C2525" s="320" t="s">
        <v>1446</v>
      </c>
      <c r="D2525" s="320" t="s">
        <v>1464</v>
      </c>
      <c r="E2525" s="325">
        <v>40511</v>
      </c>
      <c r="F2525" s="326">
        <v>40483</v>
      </c>
      <c r="G2525" s="320">
        <v>1</v>
      </c>
      <c r="H2525" s="320">
        <v>20803</v>
      </c>
      <c r="I2525" s="323">
        <v>7.32</v>
      </c>
      <c r="J2525" s="323">
        <v>6.6</v>
      </c>
      <c r="K2525" s="323">
        <v>0.72</v>
      </c>
    </row>
    <row r="2526" spans="1:11" hidden="1" x14ac:dyDescent="0.2">
      <c r="A2526" s="320" t="s">
        <v>1458</v>
      </c>
      <c r="B2526" s="320" t="s">
        <v>2</v>
      </c>
      <c r="C2526" s="320" t="s">
        <v>1446</v>
      </c>
      <c r="D2526" s="320" t="s">
        <v>1464</v>
      </c>
      <c r="E2526" s="325">
        <v>40511</v>
      </c>
      <c r="F2526" s="326">
        <v>40483</v>
      </c>
      <c r="G2526" s="320">
        <v>1</v>
      </c>
      <c r="H2526" s="320">
        <v>20860</v>
      </c>
      <c r="I2526" s="323">
        <v>6.9</v>
      </c>
      <c r="J2526" s="323">
        <v>6.6</v>
      </c>
      <c r="K2526" s="323">
        <v>0.3</v>
      </c>
    </row>
    <row r="2527" spans="1:11" x14ac:dyDescent="0.2">
      <c r="A2527" s="320" t="s">
        <v>1459</v>
      </c>
      <c r="B2527" s="320" t="s">
        <v>2</v>
      </c>
      <c r="C2527" s="320" t="s">
        <v>1446</v>
      </c>
      <c r="D2527" s="320" t="s">
        <v>1468</v>
      </c>
      <c r="E2527" s="325">
        <v>40511</v>
      </c>
      <c r="F2527" s="326">
        <v>40483</v>
      </c>
      <c r="G2527" s="320">
        <v>1</v>
      </c>
      <c r="H2527" s="320">
        <v>20870</v>
      </c>
      <c r="I2527" s="323">
        <v>17.04</v>
      </c>
      <c r="J2527" s="323">
        <v>12.16</v>
      </c>
      <c r="K2527" s="323">
        <v>4.88</v>
      </c>
    </row>
    <row r="2528" spans="1:11" x14ac:dyDescent="0.2">
      <c r="A2528" s="320" t="s">
        <v>1459</v>
      </c>
      <c r="B2528" s="320" t="s">
        <v>2</v>
      </c>
      <c r="C2528" s="320" t="s">
        <v>1446</v>
      </c>
      <c r="D2528" s="320" t="s">
        <v>1468</v>
      </c>
      <c r="E2528" s="325">
        <v>40512</v>
      </c>
      <c r="F2528" s="326">
        <v>40483</v>
      </c>
      <c r="G2528" s="320">
        <v>1</v>
      </c>
      <c r="H2528" s="320">
        <v>21018</v>
      </c>
      <c r="I2528" s="323">
        <v>14.19</v>
      </c>
      <c r="J2528" s="323">
        <v>12.14</v>
      </c>
      <c r="K2528" s="323">
        <v>2.0499999999999998</v>
      </c>
    </row>
    <row r="2529" spans="1:11" x14ac:dyDescent="0.2">
      <c r="A2529" s="320" t="s">
        <v>1456</v>
      </c>
      <c r="B2529" s="320" t="s">
        <v>2</v>
      </c>
      <c r="C2529" s="320" t="s">
        <v>1446</v>
      </c>
      <c r="D2529" s="320" t="s">
        <v>1468</v>
      </c>
      <c r="E2529" s="325">
        <v>40512</v>
      </c>
      <c r="F2529" s="326">
        <v>40483</v>
      </c>
      <c r="G2529" s="320">
        <v>1</v>
      </c>
      <c r="H2529" s="320">
        <v>20938</v>
      </c>
      <c r="I2529" s="323">
        <v>16.73</v>
      </c>
      <c r="J2529" s="323">
        <v>10.97</v>
      </c>
      <c r="K2529" s="323">
        <v>5.76</v>
      </c>
    </row>
    <row r="2530" spans="1:11" hidden="1" x14ac:dyDescent="0.2">
      <c r="A2530" s="320" t="s">
        <v>1458</v>
      </c>
      <c r="B2530" s="320" t="s">
        <v>2</v>
      </c>
      <c r="C2530" s="320" t="s">
        <v>1446</v>
      </c>
      <c r="D2530" s="320" t="s">
        <v>1464</v>
      </c>
      <c r="E2530" s="325">
        <v>40512</v>
      </c>
      <c r="F2530" s="326">
        <v>40483</v>
      </c>
      <c r="G2530" s="320">
        <v>1</v>
      </c>
      <c r="H2530" s="320">
        <v>20931</v>
      </c>
      <c r="I2530" s="323">
        <v>7.29</v>
      </c>
      <c r="J2530" s="323">
        <v>6.67</v>
      </c>
      <c r="K2530" s="323">
        <v>0.62</v>
      </c>
    </row>
    <row r="2531" spans="1:11" hidden="1" x14ac:dyDescent="0.2">
      <c r="A2531" s="320" t="s">
        <v>1458</v>
      </c>
      <c r="B2531" s="320" t="s">
        <v>2</v>
      </c>
      <c r="C2531" s="320" t="s">
        <v>1446</v>
      </c>
      <c r="D2531" s="320" t="s">
        <v>1464</v>
      </c>
      <c r="E2531" s="325">
        <v>40512</v>
      </c>
      <c r="F2531" s="326">
        <v>40483</v>
      </c>
      <c r="G2531" s="320">
        <v>1</v>
      </c>
      <c r="H2531" s="320">
        <v>20993</v>
      </c>
      <c r="I2531" s="323">
        <v>7.26</v>
      </c>
      <c r="J2531" s="323">
        <v>6.66</v>
      </c>
      <c r="K2531" s="323">
        <v>0.6</v>
      </c>
    </row>
    <row r="2532" spans="1:11" hidden="1" x14ac:dyDescent="0.2">
      <c r="A2532" s="320" t="s">
        <v>1458</v>
      </c>
      <c r="B2532" s="320" t="s">
        <v>2</v>
      </c>
      <c r="C2532" s="320" t="s">
        <v>1446</v>
      </c>
      <c r="D2532" s="320" t="s">
        <v>1464</v>
      </c>
      <c r="E2532" s="325">
        <v>40512</v>
      </c>
      <c r="F2532" s="326">
        <v>40483</v>
      </c>
      <c r="G2532" s="320">
        <v>1</v>
      </c>
      <c r="H2532" s="320">
        <v>21013</v>
      </c>
      <c r="I2532" s="323">
        <v>6.84</v>
      </c>
      <c r="J2532" s="323">
        <v>6.65</v>
      </c>
      <c r="K2532" s="323">
        <v>0.19</v>
      </c>
    </row>
    <row r="2533" spans="1:11" x14ac:dyDescent="0.2">
      <c r="A2533" s="320" t="s">
        <v>1456</v>
      </c>
      <c r="B2533" s="320" t="s">
        <v>2</v>
      </c>
      <c r="C2533" s="320" t="s">
        <v>1446</v>
      </c>
      <c r="D2533" s="320" t="s">
        <v>1468</v>
      </c>
      <c r="E2533" s="325">
        <v>40512</v>
      </c>
      <c r="F2533" s="326">
        <v>40483</v>
      </c>
      <c r="G2533" s="320">
        <v>1</v>
      </c>
      <c r="H2533" s="320">
        <v>21009</v>
      </c>
      <c r="I2533" s="323">
        <v>14.77</v>
      </c>
      <c r="J2533" s="323">
        <v>11</v>
      </c>
      <c r="K2533" s="323">
        <v>3.77</v>
      </c>
    </row>
    <row r="2534" spans="1:11" x14ac:dyDescent="0.2">
      <c r="A2534" s="320" t="s">
        <v>1459</v>
      </c>
      <c r="B2534" s="320" t="s">
        <v>2</v>
      </c>
      <c r="C2534" s="320" t="s">
        <v>1446</v>
      </c>
      <c r="D2534" s="320" t="s">
        <v>1468</v>
      </c>
      <c r="E2534" s="325">
        <v>40513</v>
      </c>
      <c r="F2534" s="326">
        <v>40513</v>
      </c>
      <c r="G2534" s="320">
        <v>1</v>
      </c>
      <c r="H2534" s="320">
        <v>21074</v>
      </c>
      <c r="I2534" s="323">
        <v>18.670000000000002</v>
      </c>
      <c r="J2534" s="323">
        <v>12.27</v>
      </c>
      <c r="K2534" s="323">
        <v>6.4</v>
      </c>
    </row>
    <row r="2535" spans="1:11" hidden="1" x14ac:dyDescent="0.2">
      <c r="A2535" s="320" t="s">
        <v>1458</v>
      </c>
      <c r="B2535" s="320" t="s">
        <v>2</v>
      </c>
      <c r="C2535" s="320" t="s">
        <v>1446</v>
      </c>
      <c r="D2535" s="320" t="s">
        <v>1464</v>
      </c>
      <c r="E2535" s="325">
        <v>40513</v>
      </c>
      <c r="F2535" s="326">
        <v>40513</v>
      </c>
      <c r="G2535" s="320">
        <v>1</v>
      </c>
      <c r="H2535" s="320">
        <v>21071</v>
      </c>
      <c r="I2535" s="323">
        <v>7.29</v>
      </c>
      <c r="J2535" s="323">
        <v>6.62</v>
      </c>
      <c r="K2535" s="323">
        <v>0.67</v>
      </c>
    </row>
    <row r="2536" spans="1:11" hidden="1" x14ac:dyDescent="0.2">
      <c r="A2536" s="320" t="s">
        <v>1458</v>
      </c>
      <c r="B2536" s="320" t="s">
        <v>2</v>
      </c>
      <c r="C2536" s="320" t="s">
        <v>1446</v>
      </c>
      <c r="D2536" s="320" t="s">
        <v>1464</v>
      </c>
      <c r="E2536" s="325">
        <v>40513</v>
      </c>
      <c r="F2536" s="326">
        <v>40513</v>
      </c>
      <c r="G2536" s="320">
        <v>1</v>
      </c>
      <c r="H2536" s="320">
        <v>21153</v>
      </c>
      <c r="I2536" s="323">
        <v>6.9</v>
      </c>
      <c r="J2536" s="323">
        <v>6.61</v>
      </c>
      <c r="K2536" s="323">
        <v>0.28999999999999998</v>
      </c>
    </row>
    <row r="2537" spans="1:11" x14ac:dyDescent="0.2">
      <c r="A2537" s="320" t="s">
        <v>1459</v>
      </c>
      <c r="B2537" s="320" t="s">
        <v>2</v>
      </c>
      <c r="C2537" s="320" t="s">
        <v>1446</v>
      </c>
      <c r="D2537" s="320" t="s">
        <v>1468</v>
      </c>
      <c r="E2537" s="325">
        <v>40513</v>
      </c>
      <c r="F2537" s="326">
        <v>40513</v>
      </c>
      <c r="G2537" s="320">
        <v>1</v>
      </c>
      <c r="H2537" s="320">
        <v>21157</v>
      </c>
      <c r="I2537" s="323">
        <v>18.22</v>
      </c>
      <c r="J2537" s="323">
        <v>12.28</v>
      </c>
      <c r="K2537" s="323">
        <v>5.94</v>
      </c>
    </row>
    <row r="2538" spans="1:11" x14ac:dyDescent="0.2">
      <c r="A2538" s="320" t="s">
        <v>1459</v>
      </c>
      <c r="B2538" s="320" t="s">
        <v>2</v>
      </c>
      <c r="C2538" s="320" t="s">
        <v>1446</v>
      </c>
      <c r="D2538" s="320" t="s">
        <v>1468</v>
      </c>
      <c r="E2538" s="325">
        <v>40514</v>
      </c>
      <c r="F2538" s="326">
        <v>40513</v>
      </c>
      <c r="G2538" s="320">
        <v>1</v>
      </c>
      <c r="H2538" s="320">
        <v>21238</v>
      </c>
      <c r="I2538" s="323">
        <v>18.059999999999999</v>
      </c>
      <c r="J2538" s="323">
        <v>12.2</v>
      </c>
      <c r="K2538" s="323">
        <v>5.86</v>
      </c>
    </row>
    <row r="2539" spans="1:11" x14ac:dyDescent="0.2">
      <c r="A2539" s="320" t="s">
        <v>1459</v>
      </c>
      <c r="B2539" s="320" t="s">
        <v>2</v>
      </c>
      <c r="C2539" s="320" t="s">
        <v>1446</v>
      </c>
      <c r="D2539" s="320" t="s">
        <v>1468</v>
      </c>
      <c r="E2539" s="325">
        <v>40514</v>
      </c>
      <c r="F2539" s="326">
        <v>40513</v>
      </c>
      <c r="G2539" s="320">
        <v>1</v>
      </c>
      <c r="H2539" s="320">
        <v>21368</v>
      </c>
      <c r="I2539" s="323">
        <v>15.15</v>
      </c>
      <c r="J2539" s="323">
        <v>12.15</v>
      </c>
      <c r="K2539" s="323">
        <v>3</v>
      </c>
    </row>
    <row r="2540" spans="1:11" x14ac:dyDescent="0.2">
      <c r="A2540" s="320" t="s">
        <v>1456</v>
      </c>
      <c r="B2540" s="320" t="s">
        <v>2</v>
      </c>
      <c r="C2540" s="320" t="s">
        <v>1446</v>
      </c>
      <c r="D2540" s="320" t="s">
        <v>1468</v>
      </c>
      <c r="E2540" s="325">
        <v>40514</v>
      </c>
      <c r="F2540" s="326">
        <v>40513</v>
      </c>
      <c r="G2540" s="320">
        <v>1</v>
      </c>
      <c r="H2540" s="320">
        <v>21228</v>
      </c>
      <c r="I2540" s="323">
        <v>16.739999999999998</v>
      </c>
      <c r="J2540" s="323">
        <v>11.02</v>
      </c>
      <c r="K2540" s="323">
        <v>5.72</v>
      </c>
    </row>
    <row r="2541" spans="1:11" hidden="1" x14ac:dyDescent="0.2">
      <c r="A2541" s="320" t="s">
        <v>1458</v>
      </c>
      <c r="B2541" s="320" t="s">
        <v>2</v>
      </c>
      <c r="C2541" s="320" t="s">
        <v>1446</v>
      </c>
      <c r="D2541" s="320" t="s">
        <v>1464</v>
      </c>
      <c r="E2541" s="325">
        <v>40514</v>
      </c>
      <c r="F2541" s="326">
        <v>40513</v>
      </c>
      <c r="G2541" s="320">
        <v>1</v>
      </c>
      <c r="H2541" s="320">
        <v>21222</v>
      </c>
      <c r="I2541" s="323">
        <v>7.57</v>
      </c>
      <c r="J2541" s="323">
        <v>6.65</v>
      </c>
      <c r="K2541" s="323">
        <v>0.92</v>
      </c>
    </row>
    <row r="2542" spans="1:11" hidden="1" x14ac:dyDescent="0.2">
      <c r="A2542" s="320" t="s">
        <v>1458</v>
      </c>
      <c r="B2542" s="320" t="s">
        <v>2</v>
      </c>
      <c r="C2542" s="320" t="s">
        <v>1446</v>
      </c>
      <c r="D2542" s="320" t="s">
        <v>1464</v>
      </c>
      <c r="E2542" s="325">
        <v>40514</v>
      </c>
      <c r="F2542" s="326">
        <v>40513</v>
      </c>
      <c r="G2542" s="320">
        <v>1</v>
      </c>
      <c r="H2542" s="320">
        <v>21309</v>
      </c>
      <c r="I2542" s="323">
        <v>7.46</v>
      </c>
      <c r="J2542" s="323">
        <v>6.63</v>
      </c>
      <c r="K2542" s="323">
        <v>0.83</v>
      </c>
    </row>
    <row r="2543" spans="1:11" hidden="1" x14ac:dyDescent="0.2">
      <c r="A2543" s="320" t="s">
        <v>1461</v>
      </c>
      <c r="B2543" s="320" t="s">
        <v>2</v>
      </c>
      <c r="C2543" s="320" t="s">
        <v>1446</v>
      </c>
      <c r="D2543" s="320" t="s">
        <v>1464</v>
      </c>
      <c r="E2543" s="325">
        <v>40514</v>
      </c>
      <c r="F2543" s="326">
        <v>40513</v>
      </c>
      <c r="G2543" s="320">
        <v>1</v>
      </c>
      <c r="H2543" s="320">
        <v>21232</v>
      </c>
      <c r="I2543" s="323">
        <v>7.61</v>
      </c>
      <c r="J2543" s="323">
        <v>6.72</v>
      </c>
      <c r="K2543" s="323">
        <v>0.89</v>
      </c>
    </row>
    <row r="2544" spans="1:11" hidden="1" x14ac:dyDescent="0.2">
      <c r="A2544" s="320" t="s">
        <v>1461</v>
      </c>
      <c r="B2544" s="320" t="s">
        <v>2</v>
      </c>
      <c r="C2544" s="320" t="s">
        <v>1446</v>
      </c>
      <c r="D2544" s="320" t="s">
        <v>1464</v>
      </c>
      <c r="E2544" s="325">
        <v>40514</v>
      </c>
      <c r="F2544" s="326">
        <v>40513</v>
      </c>
      <c r="G2544" s="320">
        <v>1</v>
      </c>
      <c r="H2544" s="320">
        <v>21349</v>
      </c>
      <c r="I2544" s="323">
        <v>7.38</v>
      </c>
      <c r="J2544" s="323">
        <v>6.7</v>
      </c>
      <c r="K2544" s="323">
        <v>0.68</v>
      </c>
    </row>
    <row r="2545" spans="1:11" x14ac:dyDescent="0.2">
      <c r="A2545" s="320" t="s">
        <v>1456</v>
      </c>
      <c r="B2545" s="320" t="s">
        <v>2</v>
      </c>
      <c r="C2545" s="320" t="s">
        <v>1446</v>
      </c>
      <c r="D2545" s="320" t="s">
        <v>1468</v>
      </c>
      <c r="E2545" s="325">
        <v>40514</v>
      </c>
      <c r="F2545" s="326">
        <v>40513</v>
      </c>
      <c r="G2545" s="320">
        <v>1</v>
      </c>
      <c r="H2545" s="320">
        <v>21369</v>
      </c>
      <c r="I2545" s="323">
        <v>15.33</v>
      </c>
      <c r="J2545" s="323">
        <v>10.84</v>
      </c>
      <c r="K2545" s="323">
        <v>4.49</v>
      </c>
    </row>
    <row r="2546" spans="1:11" hidden="1" x14ac:dyDescent="0.2">
      <c r="A2546" s="320" t="s">
        <v>1458</v>
      </c>
      <c r="B2546" s="320" t="s">
        <v>2</v>
      </c>
      <c r="C2546" s="320" t="s">
        <v>1446</v>
      </c>
      <c r="D2546" s="320" t="s">
        <v>1464</v>
      </c>
      <c r="E2546" s="325">
        <v>40515</v>
      </c>
      <c r="F2546" s="326">
        <v>40513</v>
      </c>
      <c r="G2546" s="320">
        <v>1</v>
      </c>
      <c r="H2546" s="320">
        <v>21532</v>
      </c>
      <c r="I2546" s="323">
        <v>7.05</v>
      </c>
      <c r="J2546" s="323">
        <v>6.67</v>
      </c>
      <c r="K2546" s="323">
        <v>0.38</v>
      </c>
    </row>
    <row r="2547" spans="1:11" x14ac:dyDescent="0.2">
      <c r="A2547" s="320" t="s">
        <v>1459</v>
      </c>
      <c r="B2547" s="320" t="s">
        <v>2</v>
      </c>
      <c r="C2547" s="320" t="s">
        <v>1446</v>
      </c>
      <c r="D2547" s="320" t="s">
        <v>1468</v>
      </c>
      <c r="E2547" s="325">
        <v>40515</v>
      </c>
      <c r="F2547" s="326">
        <v>40513</v>
      </c>
      <c r="G2547" s="320">
        <v>1</v>
      </c>
      <c r="H2547" s="320">
        <v>21541</v>
      </c>
      <c r="I2547" s="323">
        <v>15.98</v>
      </c>
      <c r="J2547" s="323">
        <v>12.13</v>
      </c>
      <c r="K2547" s="323">
        <v>3.85</v>
      </c>
    </row>
    <row r="2548" spans="1:11" x14ac:dyDescent="0.2">
      <c r="A2548" s="320" t="s">
        <v>1459</v>
      </c>
      <c r="B2548" s="320" t="s">
        <v>2</v>
      </c>
      <c r="C2548" s="320" t="s">
        <v>1446</v>
      </c>
      <c r="D2548" s="320" t="s">
        <v>1468</v>
      </c>
      <c r="E2548" s="325">
        <v>40518</v>
      </c>
      <c r="F2548" s="326">
        <v>40513</v>
      </c>
      <c r="G2548" s="320">
        <v>1</v>
      </c>
      <c r="H2548" s="320">
        <v>21730</v>
      </c>
      <c r="I2548" s="323">
        <v>17.04</v>
      </c>
      <c r="J2548" s="323">
        <v>12.25</v>
      </c>
      <c r="K2548" s="323">
        <v>4.79</v>
      </c>
    </row>
    <row r="2549" spans="1:11" x14ac:dyDescent="0.2">
      <c r="A2549" s="320" t="s">
        <v>1459</v>
      </c>
      <c r="B2549" s="320" t="s">
        <v>2</v>
      </c>
      <c r="C2549" s="320" t="s">
        <v>1446</v>
      </c>
      <c r="D2549" s="320" t="s">
        <v>1468</v>
      </c>
      <c r="E2549" s="325">
        <v>40518</v>
      </c>
      <c r="F2549" s="326">
        <v>40513</v>
      </c>
      <c r="G2549" s="320">
        <v>1</v>
      </c>
      <c r="H2549" s="320">
        <v>21808</v>
      </c>
      <c r="I2549" s="323">
        <v>16.690000000000001</v>
      </c>
      <c r="J2549" s="323">
        <v>12.22</v>
      </c>
      <c r="K2549" s="323">
        <v>4.47</v>
      </c>
    </row>
    <row r="2550" spans="1:11" x14ac:dyDescent="0.2">
      <c r="A2550" s="320" t="s">
        <v>1469</v>
      </c>
      <c r="B2550" s="320" t="s">
        <v>2</v>
      </c>
      <c r="C2550" s="320" t="s">
        <v>1446</v>
      </c>
      <c r="D2550" s="320" t="s">
        <v>1468</v>
      </c>
      <c r="E2550" s="325">
        <v>40518</v>
      </c>
      <c r="F2550" s="326">
        <v>40513</v>
      </c>
      <c r="G2550" s="320">
        <v>1</v>
      </c>
      <c r="H2550" s="320">
        <v>21700</v>
      </c>
      <c r="I2550" s="323">
        <v>6.2</v>
      </c>
      <c r="J2550" s="323">
        <v>5.73</v>
      </c>
      <c r="K2550" s="323">
        <v>0.47</v>
      </c>
    </row>
    <row r="2551" spans="1:11" x14ac:dyDescent="0.2">
      <c r="A2551" s="320" t="s">
        <v>1469</v>
      </c>
      <c r="B2551" s="320" t="s">
        <v>2</v>
      </c>
      <c r="C2551" s="320" t="s">
        <v>1446</v>
      </c>
      <c r="D2551" s="320" t="s">
        <v>1468</v>
      </c>
      <c r="E2551" s="325">
        <v>40518</v>
      </c>
      <c r="F2551" s="326">
        <v>40513</v>
      </c>
      <c r="G2551" s="320">
        <v>1</v>
      </c>
      <c r="H2551" s="320">
        <v>21786</v>
      </c>
      <c r="I2551" s="323">
        <v>6.23</v>
      </c>
      <c r="J2551" s="323">
        <v>5.7</v>
      </c>
      <c r="K2551" s="323">
        <v>0.53</v>
      </c>
    </row>
    <row r="2552" spans="1:11" hidden="1" x14ac:dyDescent="0.2">
      <c r="A2552" s="320" t="s">
        <v>1458</v>
      </c>
      <c r="B2552" s="320" t="s">
        <v>2</v>
      </c>
      <c r="C2552" s="320" t="s">
        <v>1446</v>
      </c>
      <c r="D2552" s="320" t="s">
        <v>1464</v>
      </c>
      <c r="E2552" s="325">
        <v>40518</v>
      </c>
      <c r="F2552" s="326">
        <v>40513</v>
      </c>
      <c r="G2552" s="320">
        <v>1</v>
      </c>
      <c r="H2552" s="320">
        <v>21724</v>
      </c>
      <c r="I2552" s="323">
        <v>7.28</v>
      </c>
      <c r="J2552" s="323">
        <v>6.65</v>
      </c>
      <c r="K2552" s="323">
        <v>0.63</v>
      </c>
    </row>
    <row r="2553" spans="1:11" hidden="1" x14ac:dyDescent="0.2">
      <c r="A2553" s="320" t="s">
        <v>1458</v>
      </c>
      <c r="B2553" s="320" t="s">
        <v>2</v>
      </c>
      <c r="C2553" s="320" t="s">
        <v>1446</v>
      </c>
      <c r="D2553" s="320" t="s">
        <v>1464</v>
      </c>
      <c r="E2553" s="325">
        <v>40518</v>
      </c>
      <c r="F2553" s="326">
        <v>40513</v>
      </c>
      <c r="G2553" s="320">
        <v>1</v>
      </c>
      <c r="H2553" s="320">
        <v>21779</v>
      </c>
      <c r="I2553" s="323">
        <v>7.39</v>
      </c>
      <c r="J2553" s="323">
        <v>6.65</v>
      </c>
      <c r="K2553" s="323">
        <v>0.74</v>
      </c>
    </row>
    <row r="2554" spans="1:11" hidden="1" x14ac:dyDescent="0.2">
      <c r="A2554" s="320" t="s">
        <v>1458</v>
      </c>
      <c r="B2554" s="320" t="s">
        <v>2</v>
      </c>
      <c r="C2554" s="320" t="s">
        <v>1446</v>
      </c>
      <c r="D2554" s="320" t="s">
        <v>1464</v>
      </c>
      <c r="E2554" s="325">
        <v>40518</v>
      </c>
      <c r="F2554" s="326">
        <v>40513</v>
      </c>
      <c r="G2554" s="320">
        <v>1</v>
      </c>
      <c r="H2554" s="320">
        <v>21817</v>
      </c>
      <c r="I2554" s="323">
        <v>6.86</v>
      </c>
      <c r="J2554" s="323">
        <v>6.64</v>
      </c>
      <c r="K2554" s="323">
        <v>0.22</v>
      </c>
    </row>
    <row r="2555" spans="1:11" x14ac:dyDescent="0.2">
      <c r="A2555" s="320" t="s">
        <v>1469</v>
      </c>
      <c r="B2555" s="320" t="s">
        <v>2</v>
      </c>
      <c r="C2555" s="320" t="s">
        <v>1446</v>
      </c>
      <c r="D2555" s="320" t="s">
        <v>1468</v>
      </c>
      <c r="E2555" s="325">
        <v>40518</v>
      </c>
      <c r="F2555" s="326">
        <v>40513</v>
      </c>
      <c r="G2555" s="320">
        <v>1</v>
      </c>
      <c r="H2555" s="320">
        <v>21811</v>
      </c>
      <c r="I2555" s="323">
        <v>6.14</v>
      </c>
      <c r="J2555" s="323">
        <v>5.7</v>
      </c>
      <c r="K2555" s="323">
        <v>0.44</v>
      </c>
    </row>
    <row r="2556" spans="1:11" x14ac:dyDescent="0.2">
      <c r="A2556" s="320" t="s">
        <v>1459</v>
      </c>
      <c r="B2556" s="320" t="s">
        <v>2</v>
      </c>
      <c r="C2556" s="320" t="s">
        <v>1446</v>
      </c>
      <c r="D2556" s="320" t="s">
        <v>1468</v>
      </c>
      <c r="E2556" s="325">
        <v>40519</v>
      </c>
      <c r="F2556" s="326">
        <v>40513</v>
      </c>
      <c r="G2556" s="320">
        <v>1</v>
      </c>
      <c r="H2556" s="320">
        <v>21929</v>
      </c>
      <c r="I2556" s="323">
        <v>14.53</v>
      </c>
      <c r="J2556" s="323">
        <v>12.08</v>
      </c>
      <c r="K2556" s="323">
        <v>2.4500000000000002</v>
      </c>
    </row>
    <row r="2557" spans="1:11" x14ac:dyDescent="0.2">
      <c r="A2557" s="320" t="s">
        <v>1469</v>
      </c>
      <c r="B2557" s="320" t="s">
        <v>2</v>
      </c>
      <c r="C2557" s="320" t="s">
        <v>1446</v>
      </c>
      <c r="D2557" s="320" t="s">
        <v>1468</v>
      </c>
      <c r="E2557" s="325">
        <v>40519</v>
      </c>
      <c r="F2557" s="326">
        <v>40513</v>
      </c>
      <c r="G2557" s="320">
        <v>1</v>
      </c>
      <c r="H2557" s="320">
        <v>21854</v>
      </c>
      <c r="I2557" s="323">
        <v>6.12</v>
      </c>
      <c r="J2557" s="323">
        <v>5.68</v>
      </c>
      <c r="K2557" s="323">
        <v>0.44</v>
      </c>
    </row>
    <row r="2558" spans="1:11" x14ac:dyDescent="0.2">
      <c r="A2558" s="320" t="s">
        <v>1469</v>
      </c>
      <c r="B2558" s="320" t="s">
        <v>2</v>
      </c>
      <c r="C2558" s="320" t="s">
        <v>1446</v>
      </c>
      <c r="D2558" s="320" t="s">
        <v>1468</v>
      </c>
      <c r="E2558" s="325">
        <v>40519</v>
      </c>
      <c r="F2558" s="326">
        <v>40513</v>
      </c>
      <c r="G2558" s="320">
        <v>1</v>
      </c>
      <c r="H2558" s="320">
        <v>21891</v>
      </c>
      <c r="I2558" s="323">
        <v>6.3</v>
      </c>
      <c r="J2558" s="323">
        <v>5.76</v>
      </c>
      <c r="K2558" s="323">
        <v>0.54</v>
      </c>
    </row>
    <row r="2559" spans="1:11" x14ac:dyDescent="0.2">
      <c r="A2559" s="320" t="s">
        <v>1469</v>
      </c>
      <c r="B2559" s="320" t="s">
        <v>2</v>
      </c>
      <c r="C2559" s="320" t="s">
        <v>1446</v>
      </c>
      <c r="D2559" s="320" t="s">
        <v>1468</v>
      </c>
      <c r="E2559" s="325">
        <v>40519</v>
      </c>
      <c r="F2559" s="326">
        <v>40513</v>
      </c>
      <c r="G2559" s="320">
        <v>1</v>
      </c>
      <c r="H2559" s="320">
        <v>21942</v>
      </c>
      <c r="I2559" s="323">
        <v>6.07</v>
      </c>
      <c r="J2559" s="323">
        <v>5.65</v>
      </c>
      <c r="K2559" s="323">
        <v>0.42</v>
      </c>
    </row>
    <row r="2560" spans="1:11" x14ac:dyDescent="0.2">
      <c r="A2560" s="320" t="s">
        <v>1456</v>
      </c>
      <c r="B2560" s="320" t="s">
        <v>2</v>
      </c>
      <c r="C2560" s="320" t="s">
        <v>1446</v>
      </c>
      <c r="D2560" s="320" t="s">
        <v>1468</v>
      </c>
      <c r="E2560" s="325">
        <v>40519</v>
      </c>
      <c r="F2560" s="326">
        <v>40513</v>
      </c>
      <c r="G2560" s="320">
        <v>1</v>
      </c>
      <c r="H2560" s="320">
        <v>21858</v>
      </c>
      <c r="I2560" s="323">
        <v>15.76</v>
      </c>
      <c r="J2560" s="323">
        <v>10.93</v>
      </c>
      <c r="K2560" s="323">
        <v>4.83</v>
      </c>
    </row>
    <row r="2561" spans="1:11" hidden="1" x14ac:dyDescent="0.2">
      <c r="A2561" s="320" t="s">
        <v>1458</v>
      </c>
      <c r="B2561" s="320" t="s">
        <v>2</v>
      </c>
      <c r="C2561" s="320" t="s">
        <v>1446</v>
      </c>
      <c r="D2561" s="320" t="s">
        <v>1464</v>
      </c>
      <c r="E2561" s="325">
        <v>40519</v>
      </c>
      <c r="F2561" s="326">
        <v>40513</v>
      </c>
      <c r="G2561" s="320">
        <v>1</v>
      </c>
      <c r="H2561" s="320">
        <v>21852</v>
      </c>
      <c r="I2561" s="323">
        <v>7.17</v>
      </c>
      <c r="J2561" s="323">
        <v>6.62</v>
      </c>
      <c r="K2561" s="323">
        <v>0.55000000000000004</v>
      </c>
    </row>
    <row r="2562" spans="1:11" hidden="1" x14ac:dyDescent="0.2">
      <c r="A2562" s="320" t="s">
        <v>1458</v>
      </c>
      <c r="B2562" s="320" t="s">
        <v>2</v>
      </c>
      <c r="C2562" s="320" t="s">
        <v>1446</v>
      </c>
      <c r="D2562" s="320" t="s">
        <v>1464</v>
      </c>
      <c r="E2562" s="325">
        <v>40519</v>
      </c>
      <c r="F2562" s="326">
        <v>40513</v>
      </c>
      <c r="G2562" s="320">
        <v>1</v>
      </c>
      <c r="H2562" s="320">
        <v>21913</v>
      </c>
      <c r="I2562" s="323">
        <v>7.24</v>
      </c>
      <c r="J2562" s="323">
        <v>6.6</v>
      </c>
      <c r="K2562" s="323">
        <v>0.64</v>
      </c>
    </row>
    <row r="2563" spans="1:11" hidden="1" x14ac:dyDescent="0.2">
      <c r="A2563" s="320" t="s">
        <v>1458</v>
      </c>
      <c r="B2563" s="320" t="s">
        <v>2</v>
      </c>
      <c r="C2563" s="320" t="s">
        <v>1446</v>
      </c>
      <c r="D2563" s="320" t="s">
        <v>1464</v>
      </c>
      <c r="E2563" s="325">
        <v>40519</v>
      </c>
      <c r="F2563" s="326">
        <v>40513</v>
      </c>
      <c r="G2563" s="320">
        <v>1</v>
      </c>
      <c r="H2563" s="320">
        <v>21936</v>
      </c>
      <c r="I2563" s="323">
        <v>6.71</v>
      </c>
      <c r="J2563" s="323">
        <v>6.6</v>
      </c>
      <c r="K2563" s="323">
        <v>0.11</v>
      </c>
    </row>
    <row r="2564" spans="1:11" x14ac:dyDescent="0.2">
      <c r="A2564" s="320" t="s">
        <v>1456</v>
      </c>
      <c r="B2564" s="320" t="s">
        <v>2</v>
      </c>
      <c r="C2564" s="320" t="s">
        <v>1446</v>
      </c>
      <c r="D2564" s="320" t="s">
        <v>1468</v>
      </c>
      <c r="E2564" s="325">
        <v>40519</v>
      </c>
      <c r="F2564" s="326">
        <v>40513</v>
      </c>
      <c r="G2564" s="320">
        <v>1</v>
      </c>
      <c r="H2564" s="320">
        <v>21928</v>
      </c>
      <c r="I2564" s="323">
        <v>13.9</v>
      </c>
      <c r="J2564" s="323">
        <v>10.91</v>
      </c>
      <c r="K2564" s="323">
        <v>2.99</v>
      </c>
    </row>
    <row r="2565" spans="1:11" x14ac:dyDescent="0.2">
      <c r="A2565" s="320" t="s">
        <v>1459</v>
      </c>
      <c r="B2565" s="320" t="s">
        <v>2</v>
      </c>
      <c r="C2565" s="320" t="s">
        <v>1446</v>
      </c>
      <c r="D2565" s="320" t="s">
        <v>1468</v>
      </c>
      <c r="E2565" s="325">
        <v>40520</v>
      </c>
      <c r="F2565" s="326">
        <v>40513</v>
      </c>
      <c r="G2565" s="320">
        <v>1</v>
      </c>
      <c r="H2565" s="320">
        <v>21983</v>
      </c>
      <c r="I2565" s="323">
        <v>17.53</v>
      </c>
      <c r="J2565" s="323">
        <v>12.25</v>
      </c>
      <c r="K2565" s="323">
        <v>5.28</v>
      </c>
    </row>
    <row r="2566" spans="1:11" x14ac:dyDescent="0.2">
      <c r="A2566" s="320" t="s">
        <v>1459</v>
      </c>
      <c r="B2566" s="320" t="s">
        <v>2</v>
      </c>
      <c r="C2566" s="320" t="s">
        <v>1446</v>
      </c>
      <c r="D2566" s="320" t="s">
        <v>1468</v>
      </c>
      <c r="E2566" s="325">
        <v>40520</v>
      </c>
      <c r="F2566" s="326">
        <v>40513</v>
      </c>
      <c r="G2566" s="320">
        <v>1</v>
      </c>
      <c r="H2566" s="320">
        <v>22052</v>
      </c>
      <c r="I2566" s="323">
        <v>16.940000000000001</v>
      </c>
      <c r="J2566" s="323">
        <v>12.23</v>
      </c>
      <c r="K2566" s="323">
        <v>4.71</v>
      </c>
    </row>
    <row r="2567" spans="1:11" x14ac:dyDescent="0.2">
      <c r="A2567" s="320" t="s">
        <v>1469</v>
      </c>
      <c r="B2567" s="320" t="s">
        <v>2</v>
      </c>
      <c r="C2567" s="320" t="s">
        <v>1446</v>
      </c>
      <c r="D2567" s="320" t="s">
        <v>1468</v>
      </c>
      <c r="E2567" s="325">
        <v>40520</v>
      </c>
      <c r="F2567" s="326">
        <v>40513</v>
      </c>
      <c r="G2567" s="320">
        <v>1</v>
      </c>
      <c r="H2567" s="320">
        <v>21976</v>
      </c>
      <c r="I2567" s="323">
        <v>6.21</v>
      </c>
      <c r="J2567" s="323">
        <v>5.73</v>
      </c>
      <c r="K2567" s="323">
        <v>0.48</v>
      </c>
    </row>
    <row r="2568" spans="1:11" hidden="1" x14ac:dyDescent="0.2">
      <c r="A2568" s="320" t="s">
        <v>1458</v>
      </c>
      <c r="B2568" s="320" t="s">
        <v>2</v>
      </c>
      <c r="C2568" s="320" t="s">
        <v>1446</v>
      </c>
      <c r="D2568" s="320" t="s">
        <v>1464</v>
      </c>
      <c r="E2568" s="325">
        <v>40520</v>
      </c>
      <c r="F2568" s="326">
        <v>40513</v>
      </c>
      <c r="G2568" s="320">
        <v>1</v>
      </c>
      <c r="H2568" s="320">
        <v>21967</v>
      </c>
      <c r="I2568" s="323">
        <v>6.97</v>
      </c>
      <c r="J2568" s="323">
        <v>6.66</v>
      </c>
      <c r="K2568" s="323">
        <v>0.31</v>
      </c>
    </row>
    <row r="2569" spans="1:11" hidden="1" x14ac:dyDescent="0.2">
      <c r="A2569" s="320" t="s">
        <v>1458</v>
      </c>
      <c r="B2569" s="320" t="s">
        <v>2</v>
      </c>
      <c r="C2569" s="320" t="s">
        <v>1446</v>
      </c>
      <c r="D2569" s="320" t="s">
        <v>1464</v>
      </c>
      <c r="E2569" s="325">
        <v>40520</v>
      </c>
      <c r="F2569" s="326">
        <v>40513</v>
      </c>
      <c r="G2569" s="320">
        <v>1</v>
      </c>
      <c r="H2569" s="320">
        <v>22034</v>
      </c>
      <c r="I2569" s="323">
        <v>7.05</v>
      </c>
      <c r="J2569" s="323">
        <v>6.59</v>
      </c>
      <c r="K2569" s="323">
        <v>0.46</v>
      </c>
    </row>
    <row r="2570" spans="1:11" x14ac:dyDescent="0.2">
      <c r="A2570" s="320" t="s">
        <v>1469</v>
      </c>
      <c r="B2570" s="320" t="s">
        <v>2</v>
      </c>
      <c r="C2570" s="320" t="s">
        <v>1446</v>
      </c>
      <c r="D2570" s="320" t="s">
        <v>1468</v>
      </c>
      <c r="E2570" s="325">
        <v>40520</v>
      </c>
      <c r="F2570" s="326">
        <v>40513</v>
      </c>
      <c r="G2570" s="320">
        <v>1</v>
      </c>
      <c r="H2570" s="320">
        <v>22062</v>
      </c>
      <c r="I2570" s="323">
        <v>6.21</v>
      </c>
      <c r="J2570" s="323">
        <v>5.71</v>
      </c>
      <c r="K2570" s="323">
        <v>0.5</v>
      </c>
    </row>
    <row r="2571" spans="1:11" x14ac:dyDescent="0.2">
      <c r="A2571" s="320" t="s">
        <v>1459</v>
      </c>
      <c r="B2571" s="320" t="s">
        <v>2</v>
      </c>
      <c r="C2571" s="320" t="s">
        <v>1446</v>
      </c>
      <c r="D2571" s="320" t="s">
        <v>1468</v>
      </c>
      <c r="E2571" s="325">
        <v>40521</v>
      </c>
      <c r="F2571" s="326">
        <v>40513</v>
      </c>
      <c r="G2571" s="320">
        <v>1</v>
      </c>
      <c r="H2571" s="320">
        <v>22128</v>
      </c>
      <c r="I2571" s="323">
        <v>16.59</v>
      </c>
      <c r="J2571" s="323">
        <v>12.13</v>
      </c>
      <c r="K2571" s="323">
        <v>4.46</v>
      </c>
    </row>
    <row r="2572" spans="1:11" x14ac:dyDescent="0.2">
      <c r="A2572" s="320" t="s">
        <v>1459</v>
      </c>
      <c r="B2572" s="320" t="s">
        <v>2</v>
      </c>
      <c r="C2572" s="320" t="s">
        <v>1446</v>
      </c>
      <c r="D2572" s="320" t="s">
        <v>1468</v>
      </c>
      <c r="E2572" s="325">
        <v>40521</v>
      </c>
      <c r="F2572" s="326">
        <v>40513</v>
      </c>
      <c r="G2572" s="320">
        <v>1</v>
      </c>
      <c r="H2572" s="320">
        <v>22285</v>
      </c>
      <c r="I2572" s="323">
        <v>14.47</v>
      </c>
      <c r="J2572" s="323">
        <v>12.06</v>
      </c>
      <c r="K2572" s="323">
        <v>2.41</v>
      </c>
    </row>
    <row r="2573" spans="1:11" x14ac:dyDescent="0.2">
      <c r="A2573" s="320" t="s">
        <v>1469</v>
      </c>
      <c r="B2573" s="320" t="s">
        <v>2</v>
      </c>
      <c r="C2573" s="320" t="s">
        <v>1446</v>
      </c>
      <c r="D2573" s="320" t="s">
        <v>1468</v>
      </c>
      <c r="E2573" s="325">
        <v>40521</v>
      </c>
      <c r="F2573" s="326">
        <v>40513</v>
      </c>
      <c r="G2573" s="320">
        <v>1</v>
      </c>
      <c r="H2573" s="320">
        <v>22113</v>
      </c>
      <c r="I2573" s="323">
        <v>5.89</v>
      </c>
      <c r="J2573" s="323">
        <v>5.68</v>
      </c>
      <c r="K2573" s="323">
        <v>0.21</v>
      </c>
    </row>
    <row r="2574" spans="1:11" x14ac:dyDescent="0.2">
      <c r="A2574" s="320" t="s">
        <v>1469</v>
      </c>
      <c r="B2574" s="320" t="s">
        <v>2</v>
      </c>
      <c r="C2574" s="320" t="s">
        <v>1446</v>
      </c>
      <c r="D2574" s="320" t="s">
        <v>1468</v>
      </c>
      <c r="E2574" s="325">
        <v>40521</v>
      </c>
      <c r="F2574" s="326">
        <v>40513</v>
      </c>
      <c r="G2574" s="320">
        <v>1</v>
      </c>
      <c r="H2574" s="320">
        <v>22286</v>
      </c>
      <c r="I2574" s="323">
        <v>6.03</v>
      </c>
      <c r="J2574" s="323">
        <v>5.66</v>
      </c>
      <c r="K2574" s="323">
        <v>0.37</v>
      </c>
    </row>
    <row r="2575" spans="1:11" x14ac:dyDescent="0.2">
      <c r="A2575" s="320" t="s">
        <v>1461</v>
      </c>
      <c r="B2575" s="320" t="s">
        <v>2</v>
      </c>
      <c r="C2575" s="320" t="s">
        <v>1446</v>
      </c>
      <c r="D2575" s="320" t="s">
        <v>1468</v>
      </c>
      <c r="E2575" s="325">
        <v>40521</v>
      </c>
      <c r="F2575" s="326">
        <v>40513</v>
      </c>
      <c r="G2575" s="320">
        <v>1</v>
      </c>
      <c r="H2575" s="320">
        <v>22255</v>
      </c>
      <c r="I2575" s="323">
        <v>7.01</v>
      </c>
      <c r="J2575" s="323">
        <v>6.84</v>
      </c>
      <c r="K2575" s="323">
        <v>0.17</v>
      </c>
    </row>
    <row r="2576" spans="1:11" x14ac:dyDescent="0.2">
      <c r="A2576" s="320" t="s">
        <v>1456</v>
      </c>
      <c r="B2576" s="320" t="s">
        <v>2</v>
      </c>
      <c r="C2576" s="320" t="s">
        <v>1446</v>
      </c>
      <c r="D2576" s="320" t="s">
        <v>1468</v>
      </c>
      <c r="E2576" s="325">
        <v>40521</v>
      </c>
      <c r="F2576" s="326">
        <v>40513</v>
      </c>
      <c r="G2576" s="320">
        <v>1</v>
      </c>
      <c r="H2576" s="320">
        <v>22125</v>
      </c>
      <c r="I2576" s="323">
        <v>15.26</v>
      </c>
      <c r="J2576" s="323">
        <v>11</v>
      </c>
      <c r="K2576" s="323">
        <v>4.26</v>
      </c>
    </row>
    <row r="2577" spans="1:11" hidden="1" x14ac:dyDescent="0.2">
      <c r="A2577" s="320" t="s">
        <v>1458</v>
      </c>
      <c r="B2577" s="320" t="s">
        <v>2</v>
      </c>
      <c r="C2577" s="320" t="s">
        <v>1446</v>
      </c>
      <c r="D2577" s="320" t="s">
        <v>1464</v>
      </c>
      <c r="E2577" s="325">
        <v>40521</v>
      </c>
      <c r="F2577" s="326">
        <v>40513</v>
      </c>
      <c r="G2577" s="320">
        <v>1</v>
      </c>
      <c r="H2577" s="320">
        <v>22141</v>
      </c>
      <c r="I2577" s="323">
        <v>7.81</v>
      </c>
      <c r="J2577" s="323">
        <v>6.74</v>
      </c>
      <c r="K2577" s="323">
        <v>1.07</v>
      </c>
    </row>
    <row r="2578" spans="1:11" hidden="1" x14ac:dyDescent="0.2">
      <c r="A2578" s="320" t="s">
        <v>1458</v>
      </c>
      <c r="B2578" s="320" t="s">
        <v>2</v>
      </c>
      <c r="C2578" s="320" t="s">
        <v>1446</v>
      </c>
      <c r="D2578" s="320" t="s">
        <v>1464</v>
      </c>
      <c r="E2578" s="325">
        <v>40521</v>
      </c>
      <c r="F2578" s="326">
        <v>40513</v>
      </c>
      <c r="G2578" s="320">
        <v>1</v>
      </c>
      <c r="H2578" s="320">
        <v>22219</v>
      </c>
      <c r="I2578" s="323">
        <v>7.46</v>
      </c>
      <c r="J2578" s="323">
        <v>6.73</v>
      </c>
      <c r="K2578" s="323">
        <v>0.73</v>
      </c>
    </row>
    <row r="2579" spans="1:11" hidden="1" x14ac:dyDescent="0.2">
      <c r="A2579" s="320" t="s">
        <v>1458</v>
      </c>
      <c r="B2579" s="320" t="s">
        <v>2</v>
      </c>
      <c r="C2579" s="320" t="s">
        <v>1446</v>
      </c>
      <c r="D2579" s="320" t="s">
        <v>1464</v>
      </c>
      <c r="E2579" s="325">
        <v>40521</v>
      </c>
      <c r="F2579" s="326">
        <v>40513</v>
      </c>
      <c r="G2579" s="320">
        <v>1</v>
      </c>
      <c r="H2579" s="320">
        <v>22253</v>
      </c>
      <c r="I2579" s="323">
        <v>6.94</v>
      </c>
      <c r="J2579" s="323">
        <v>6.72</v>
      </c>
      <c r="K2579" s="323">
        <v>0.22</v>
      </c>
    </row>
    <row r="2580" spans="1:11" hidden="1" x14ac:dyDescent="0.2">
      <c r="A2580" s="320" t="s">
        <v>1461</v>
      </c>
      <c r="B2580" s="320" t="s">
        <v>2</v>
      </c>
      <c r="C2580" s="320" t="s">
        <v>1446</v>
      </c>
      <c r="D2580" s="320" t="s">
        <v>1464</v>
      </c>
      <c r="E2580" s="325">
        <v>40521</v>
      </c>
      <c r="F2580" s="326">
        <v>40513</v>
      </c>
      <c r="G2580" s="320">
        <v>1</v>
      </c>
      <c r="H2580" s="320">
        <v>22216</v>
      </c>
      <c r="I2580" s="323">
        <v>7.5</v>
      </c>
      <c r="J2580" s="323">
        <v>6.85</v>
      </c>
      <c r="K2580" s="323">
        <v>0.65</v>
      </c>
    </row>
    <row r="2581" spans="1:11" x14ac:dyDescent="0.2">
      <c r="A2581" s="320" t="s">
        <v>1456</v>
      </c>
      <c r="B2581" s="320" t="s">
        <v>2</v>
      </c>
      <c r="C2581" s="320" t="s">
        <v>1446</v>
      </c>
      <c r="D2581" s="320" t="s">
        <v>1468</v>
      </c>
      <c r="E2581" s="325">
        <v>40521</v>
      </c>
      <c r="F2581" s="326">
        <v>40513</v>
      </c>
      <c r="G2581" s="320">
        <v>1</v>
      </c>
      <c r="H2581" s="320">
        <v>22281</v>
      </c>
      <c r="I2581" s="323">
        <v>14.15</v>
      </c>
      <c r="J2581" s="323">
        <v>10.97</v>
      </c>
      <c r="K2581" s="323">
        <v>3.18</v>
      </c>
    </row>
    <row r="2582" spans="1:11" x14ac:dyDescent="0.2">
      <c r="A2582" s="320" t="s">
        <v>1469</v>
      </c>
      <c r="B2582" s="320" t="s">
        <v>2</v>
      </c>
      <c r="C2582" s="320" t="s">
        <v>1446</v>
      </c>
      <c r="D2582" s="320" t="s">
        <v>1468</v>
      </c>
      <c r="E2582" s="325">
        <v>40522</v>
      </c>
      <c r="F2582" s="326">
        <v>40513</v>
      </c>
      <c r="G2582" s="320">
        <v>1</v>
      </c>
      <c r="H2582" s="320">
        <v>22326</v>
      </c>
      <c r="I2582" s="323">
        <v>6.42</v>
      </c>
      <c r="J2582" s="323">
        <v>5.75</v>
      </c>
      <c r="K2582" s="323">
        <v>0.67</v>
      </c>
    </row>
    <row r="2583" spans="1:11" x14ac:dyDescent="0.2">
      <c r="A2583" s="320" t="s">
        <v>1469</v>
      </c>
      <c r="B2583" s="320" t="s">
        <v>2</v>
      </c>
      <c r="C2583" s="320" t="s">
        <v>1446</v>
      </c>
      <c r="D2583" s="320" t="s">
        <v>1468</v>
      </c>
      <c r="E2583" s="325">
        <v>40522</v>
      </c>
      <c r="F2583" s="326">
        <v>40513</v>
      </c>
      <c r="G2583" s="320">
        <v>1</v>
      </c>
      <c r="H2583" s="320">
        <v>22435</v>
      </c>
      <c r="I2583" s="323">
        <v>6.2</v>
      </c>
      <c r="J2583" s="323">
        <v>5.85</v>
      </c>
      <c r="K2583" s="323">
        <v>0.35</v>
      </c>
    </row>
    <row r="2584" spans="1:11" hidden="1" x14ac:dyDescent="0.2">
      <c r="A2584" s="320" t="s">
        <v>1458</v>
      </c>
      <c r="B2584" s="320" t="s">
        <v>2</v>
      </c>
      <c r="C2584" s="320" t="s">
        <v>1446</v>
      </c>
      <c r="D2584" s="320" t="s">
        <v>1464</v>
      </c>
      <c r="E2584" s="325">
        <v>40522</v>
      </c>
      <c r="F2584" s="326">
        <v>40513</v>
      </c>
      <c r="G2584" s="320">
        <v>1</v>
      </c>
      <c r="H2584" s="320">
        <v>22406</v>
      </c>
      <c r="I2584" s="323">
        <v>6.91</v>
      </c>
      <c r="J2584" s="323">
        <v>6.56</v>
      </c>
      <c r="K2584" s="323">
        <v>0.35</v>
      </c>
    </row>
    <row r="2585" spans="1:11" x14ac:dyDescent="0.2">
      <c r="A2585" s="320" t="s">
        <v>1456</v>
      </c>
      <c r="B2585" s="320" t="s">
        <v>2</v>
      </c>
      <c r="C2585" s="320" t="s">
        <v>1446</v>
      </c>
      <c r="D2585" s="320" t="s">
        <v>1468</v>
      </c>
      <c r="E2585" s="325">
        <v>40522</v>
      </c>
      <c r="F2585" s="326">
        <v>40513</v>
      </c>
      <c r="G2585" s="320">
        <v>1</v>
      </c>
      <c r="H2585" s="320">
        <v>22408</v>
      </c>
      <c r="I2585" s="323">
        <v>14.5</v>
      </c>
      <c r="J2585" s="323">
        <v>10.96</v>
      </c>
      <c r="K2585" s="323">
        <v>3.54</v>
      </c>
    </row>
    <row r="2586" spans="1:11" x14ac:dyDescent="0.2">
      <c r="A2586" s="320" t="s">
        <v>1459</v>
      </c>
      <c r="B2586" s="320" t="s">
        <v>2</v>
      </c>
      <c r="C2586" s="320" t="s">
        <v>1446</v>
      </c>
      <c r="D2586" s="320" t="s">
        <v>1468</v>
      </c>
      <c r="E2586" s="325">
        <v>40525</v>
      </c>
      <c r="F2586" s="326">
        <v>40513</v>
      </c>
      <c r="G2586" s="320">
        <v>1</v>
      </c>
      <c r="H2586" s="320">
        <v>22686</v>
      </c>
      <c r="I2586" s="323">
        <v>16.05</v>
      </c>
      <c r="J2586" s="323">
        <v>12.18</v>
      </c>
      <c r="K2586" s="323">
        <v>3.87</v>
      </c>
    </row>
    <row r="2587" spans="1:11" hidden="1" x14ac:dyDescent="0.2">
      <c r="A2587" s="320" t="s">
        <v>1458</v>
      </c>
      <c r="B2587" s="320" t="s">
        <v>2</v>
      </c>
      <c r="C2587" s="320" t="s">
        <v>1446</v>
      </c>
      <c r="D2587" s="320" t="s">
        <v>1464</v>
      </c>
      <c r="E2587" s="325">
        <v>40525</v>
      </c>
      <c r="F2587" s="326">
        <v>40513</v>
      </c>
      <c r="G2587" s="320">
        <v>1</v>
      </c>
      <c r="H2587" s="320">
        <v>22644</v>
      </c>
      <c r="I2587" s="323">
        <v>7.25</v>
      </c>
      <c r="J2587" s="323">
        <v>6.73</v>
      </c>
      <c r="K2587" s="323">
        <v>0.52</v>
      </c>
    </row>
    <row r="2588" spans="1:11" hidden="1" x14ac:dyDescent="0.2">
      <c r="A2588" s="320" t="s">
        <v>1458</v>
      </c>
      <c r="B2588" s="320" t="s">
        <v>2</v>
      </c>
      <c r="C2588" s="320" t="s">
        <v>1446</v>
      </c>
      <c r="D2588" s="320" t="s">
        <v>1464</v>
      </c>
      <c r="E2588" s="325">
        <v>40525</v>
      </c>
      <c r="F2588" s="326">
        <v>40513</v>
      </c>
      <c r="G2588" s="320">
        <v>1</v>
      </c>
      <c r="H2588" s="320">
        <v>22674</v>
      </c>
      <c r="I2588" s="323">
        <v>7.36</v>
      </c>
      <c r="J2588" s="323">
        <v>6.72</v>
      </c>
      <c r="K2588" s="323">
        <v>0.64</v>
      </c>
    </row>
    <row r="2589" spans="1:11" hidden="1" x14ac:dyDescent="0.2">
      <c r="A2589" s="320" t="s">
        <v>1458</v>
      </c>
      <c r="B2589" s="320" t="s">
        <v>2</v>
      </c>
      <c r="C2589" s="320" t="s">
        <v>1446</v>
      </c>
      <c r="D2589" s="320" t="s">
        <v>1464</v>
      </c>
      <c r="E2589" s="325">
        <v>40525</v>
      </c>
      <c r="F2589" s="326">
        <v>40513</v>
      </c>
      <c r="G2589" s="320">
        <v>1</v>
      </c>
      <c r="H2589" s="320">
        <v>22684</v>
      </c>
      <c r="I2589" s="323">
        <v>6.77</v>
      </c>
      <c r="J2589" s="323">
        <v>6.72</v>
      </c>
      <c r="K2589" s="323">
        <v>0.05</v>
      </c>
    </row>
    <row r="2590" spans="1:11" x14ac:dyDescent="0.2">
      <c r="A2590" s="320" t="s">
        <v>1456</v>
      </c>
      <c r="B2590" s="320" t="s">
        <v>2</v>
      </c>
      <c r="C2590" s="320" t="s">
        <v>1446</v>
      </c>
      <c r="D2590" s="320" t="s">
        <v>1468</v>
      </c>
      <c r="E2590" s="325">
        <v>40525</v>
      </c>
      <c r="F2590" s="326">
        <v>40513</v>
      </c>
      <c r="G2590" s="320">
        <v>1</v>
      </c>
      <c r="H2590" s="320">
        <v>22679</v>
      </c>
      <c r="I2590" s="323">
        <v>15.12</v>
      </c>
      <c r="J2590" s="323">
        <v>10.99</v>
      </c>
      <c r="K2590" s="323">
        <v>4.13</v>
      </c>
    </row>
    <row r="2591" spans="1:11" hidden="1" x14ac:dyDescent="0.2">
      <c r="A2591" s="320" t="s">
        <v>1458</v>
      </c>
      <c r="B2591" s="320" t="s">
        <v>2</v>
      </c>
      <c r="C2591" s="320" t="s">
        <v>1446</v>
      </c>
      <c r="D2591" s="320" t="s">
        <v>1464</v>
      </c>
      <c r="E2591" s="325">
        <v>40526</v>
      </c>
      <c r="F2591" s="326">
        <v>40513</v>
      </c>
      <c r="G2591" s="320">
        <v>1</v>
      </c>
      <c r="H2591" s="320">
        <v>22737</v>
      </c>
      <c r="I2591" s="323">
        <v>7.25</v>
      </c>
      <c r="J2591" s="323">
        <v>6.71</v>
      </c>
      <c r="K2591" s="323">
        <v>0.54</v>
      </c>
    </row>
    <row r="2592" spans="1:11" hidden="1" x14ac:dyDescent="0.2">
      <c r="A2592" s="320" t="s">
        <v>1458</v>
      </c>
      <c r="B2592" s="320" t="s">
        <v>2</v>
      </c>
      <c r="C2592" s="320" t="s">
        <v>1446</v>
      </c>
      <c r="D2592" s="320" t="s">
        <v>1464</v>
      </c>
      <c r="E2592" s="325">
        <v>40526</v>
      </c>
      <c r="F2592" s="326">
        <v>40513</v>
      </c>
      <c r="G2592" s="320">
        <v>1</v>
      </c>
      <c r="H2592" s="320">
        <v>22774</v>
      </c>
      <c r="I2592" s="323">
        <v>7.24</v>
      </c>
      <c r="J2592" s="323">
        <v>6.71</v>
      </c>
      <c r="K2592" s="323">
        <v>0.53</v>
      </c>
    </row>
    <row r="2593" spans="1:11" hidden="1" x14ac:dyDescent="0.2">
      <c r="A2593" s="320" t="s">
        <v>1458</v>
      </c>
      <c r="B2593" s="320" t="s">
        <v>2</v>
      </c>
      <c r="C2593" s="320" t="s">
        <v>1446</v>
      </c>
      <c r="D2593" s="320" t="s">
        <v>1464</v>
      </c>
      <c r="E2593" s="325">
        <v>40526</v>
      </c>
      <c r="F2593" s="326">
        <v>40513</v>
      </c>
      <c r="G2593" s="320">
        <v>1</v>
      </c>
      <c r="H2593" s="320">
        <v>22791</v>
      </c>
      <c r="I2593" s="323">
        <v>6.85</v>
      </c>
      <c r="J2593" s="323">
        <v>6.7</v>
      </c>
      <c r="K2593" s="323">
        <v>0.15</v>
      </c>
    </row>
    <row r="2594" spans="1:11" x14ac:dyDescent="0.2">
      <c r="A2594" s="320" t="s">
        <v>1456</v>
      </c>
      <c r="B2594" s="320" t="s">
        <v>2</v>
      </c>
      <c r="C2594" s="320" t="s">
        <v>1446</v>
      </c>
      <c r="D2594" s="320" t="s">
        <v>1468</v>
      </c>
      <c r="E2594" s="325">
        <v>40526</v>
      </c>
      <c r="F2594" s="326">
        <v>40513</v>
      </c>
      <c r="G2594" s="320">
        <v>1</v>
      </c>
      <c r="H2594" s="320">
        <v>22794</v>
      </c>
      <c r="I2594" s="323">
        <v>15.86</v>
      </c>
      <c r="J2594" s="323">
        <v>10.96</v>
      </c>
      <c r="K2594" s="323">
        <v>4.9000000000000004</v>
      </c>
    </row>
    <row r="2595" spans="1:11" x14ac:dyDescent="0.2">
      <c r="A2595" s="320" t="s">
        <v>1459</v>
      </c>
      <c r="B2595" s="320" t="s">
        <v>2</v>
      </c>
      <c r="C2595" s="320" t="s">
        <v>1446</v>
      </c>
      <c r="D2595" s="320" t="s">
        <v>1468</v>
      </c>
      <c r="E2595" s="325">
        <v>40527</v>
      </c>
      <c r="F2595" s="326">
        <v>40513</v>
      </c>
      <c r="G2595" s="320">
        <v>1</v>
      </c>
      <c r="H2595" s="320">
        <v>22817</v>
      </c>
      <c r="I2595" s="323">
        <v>14.22</v>
      </c>
      <c r="J2595" s="323">
        <v>12.16</v>
      </c>
      <c r="K2595" s="323">
        <v>2.06</v>
      </c>
    </row>
    <row r="2596" spans="1:11" x14ac:dyDescent="0.2">
      <c r="A2596" s="320" t="s">
        <v>1459</v>
      </c>
      <c r="B2596" s="320" t="s">
        <v>2</v>
      </c>
      <c r="C2596" s="320" t="s">
        <v>1446</v>
      </c>
      <c r="D2596" s="320" t="s">
        <v>1468</v>
      </c>
      <c r="E2596" s="325">
        <v>40527</v>
      </c>
      <c r="F2596" s="326">
        <v>40513</v>
      </c>
      <c r="G2596" s="320">
        <v>1</v>
      </c>
      <c r="H2596" s="320">
        <v>22913</v>
      </c>
      <c r="I2596" s="323">
        <v>16.809999999999999</v>
      </c>
      <c r="J2596" s="323">
        <v>12.13</v>
      </c>
      <c r="K2596" s="323">
        <v>4.68</v>
      </c>
    </row>
    <row r="2597" spans="1:11" x14ac:dyDescent="0.2">
      <c r="A2597" s="320" t="s">
        <v>1469</v>
      </c>
      <c r="B2597" s="320" t="s">
        <v>2</v>
      </c>
      <c r="C2597" s="320" t="s">
        <v>1446</v>
      </c>
      <c r="D2597" s="320" t="s">
        <v>1468</v>
      </c>
      <c r="E2597" s="325">
        <v>40527</v>
      </c>
      <c r="F2597" s="326">
        <v>40513</v>
      </c>
      <c r="G2597" s="320">
        <v>1</v>
      </c>
      <c r="H2597" s="320">
        <v>22816</v>
      </c>
      <c r="I2597" s="323">
        <v>5.89</v>
      </c>
      <c r="J2597" s="323">
        <v>5.75</v>
      </c>
      <c r="K2597" s="323">
        <v>0.14000000000000001</v>
      </c>
    </row>
    <row r="2598" spans="1:11" x14ac:dyDescent="0.2">
      <c r="A2598" s="320" t="s">
        <v>1456</v>
      </c>
      <c r="B2598" s="320" t="s">
        <v>2</v>
      </c>
      <c r="C2598" s="320" t="s">
        <v>1446</v>
      </c>
      <c r="D2598" s="320" t="s">
        <v>1468</v>
      </c>
      <c r="E2598" s="325">
        <v>40527</v>
      </c>
      <c r="F2598" s="326">
        <v>40513</v>
      </c>
      <c r="G2598" s="320">
        <v>1</v>
      </c>
      <c r="H2598" s="320">
        <v>22818</v>
      </c>
      <c r="I2598" s="323">
        <v>13.15</v>
      </c>
      <c r="J2598" s="323">
        <v>10.94</v>
      </c>
      <c r="K2598" s="323">
        <v>2.21</v>
      </c>
    </row>
    <row r="2599" spans="1:11" hidden="1" x14ac:dyDescent="0.2">
      <c r="A2599" s="320" t="s">
        <v>1458</v>
      </c>
      <c r="B2599" s="320" t="s">
        <v>2</v>
      </c>
      <c r="C2599" s="320" t="s">
        <v>1446</v>
      </c>
      <c r="D2599" s="320" t="s">
        <v>1464</v>
      </c>
      <c r="E2599" s="325">
        <v>40527</v>
      </c>
      <c r="F2599" s="326">
        <v>40513</v>
      </c>
      <c r="G2599" s="320">
        <v>1</v>
      </c>
      <c r="H2599" s="320">
        <v>22840</v>
      </c>
      <c r="I2599" s="323">
        <v>7.14</v>
      </c>
      <c r="J2599" s="323">
        <v>6.67</v>
      </c>
      <c r="K2599" s="323">
        <v>0.47</v>
      </c>
    </row>
    <row r="2600" spans="1:11" hidden="1" x14ac:dyDescent="0.2">
      <c r="A2600" s="320" t="s">
        <v>1458</v>
      </c>
      <c r="B2600" s="320" t="s">
        <v>2</v>
      </c>
      <c r="C2600" s="320" t="s">
        <v>1446</v>
      </c>
      <c r="D2600" s="320" t="s">
        <v>1464</v>
      </c>
      <c r="E2600" s="325">
        <v>40527</v>
      </c>
      <c r="F2600" s="326">
        <v>40513</v>
      </c>
      <c r="G2600" s="320">
        <v>1</v>
      </c>
      <c r="H2600" s="320">
        <v>22905</v>
      </c>
      <c r="I2600" s="323">
        <v>6.97</v>
      </c>
      <c r="J2600" s="323">
        <v>6.65</v>
      </c>
      <c r="K2600" s="323">
        <v>0.32</v>
      </c>
    </row>
    <row r="2601" spans="1:11" x14ac:dyDescent="0.2">
      <c r="A2601" s="320" t="s">
        <v>1456</v>
      </c>
      <c r="B2601" s="320" t="s">
        <v>2</v>
      </c>
      <c r="C2601" s="320" t="s">
        <v>1446</v>
      </c>
      <c r="D2601" s="320" t="s">
        <v>1468</v>
      </c>
      <c r="E2601" s="325">
        <v>40527</v>
      </c>
      <c r="F2601" s="326">
        <v>40513</v>
      </c>
      <c r="G2601" s="320">
        <v>1</v>
      </c>
      <c r="H2601" s="320">
        <v>22907</v>
      </c>
      <c r="I2601" s="323">
        <v>15.83</v>
      </c>
      <c r="J2601" s="323">
        <v>10.92</v>
      </c>
      <c r="K2601" s="323">
        <v>4.91</v>
      </c>
    </row>
    <row r="2602" spans="1:11" x14ac:dyDescent="0.2">
      <c r="A2602" s="320" t="s">
        <v>1459</v>
      </c>
      <c r="B2602" s="320" t="s">
        <v>2</v>
      </c>
      <c r="C2602" s="320" t="s">
        <v>1446</v>
      </c>
      <c r="D2602" s="320" t="s">
        <v>1468</v>
      </c>
      <c r="E2602" s="325">
        <v>40528</v>
      </c>
      <c r="F2602" s="326">
        <v>40513</v>
      </c>
      <c r="G2602" s="320">
        <v>1</v>
      </c>
      <c r="H2602" s="320">
        <v>23083</v>
      </c>
      <c r="I2602" s="323">
        <v>17.670000000000002</v>
      </c>
      <c r="J2602" s="323">
        <v>12.19</v>
      </c>
      <c r="K2602" s="323">
        <v>5.48</v>
      </c>
    </row>
    <row r="2603" spans="1:11" x14ac:dyDescent="0.2">
      <c r="A2603" s="320" t="s">
        <v>1469</v>
      </c>
      <c r="B2603" s="320" t="s">
        <v>2</v>
      </c>
      <c r="C2603" s="320" t="s">
        <v>1446</v>
      </c>
      <c r="D2603" s="320" t="s">
        <v>1468</v>
      </c>
      <c r="E2603" s="325">
        <v>40528</v>
      </c>
      <c r="F2603" s="326">
        <v>40513</v>
      </c>
      <c r="G2603" s="320">
        <v>1</v>
      </c>
      <c r="H2603" s="320">
        <v>23079</v>
      </c>
      <c r="I2603" s="323">
        <v>6.34</v>
      </c>
      <c r="J2603" s="323">
        <v>5.76</v>
      </c>
      <c r="K2603" s="323">
        <v>0.57999999999999996</v>
      </c>
    </row>
    <row r="2604" spans="1:11" x14ac:dyDescent="0.2">
      <c r="A2604" s="320" t="s">
        <v>1469</v>
      </c>
      <c r="B2604" s="320" t="s">
        <v>2</v>
      </c>
      <c r="C2604" s="320" t="s">
        <v>1446</v>
      </c>
      <c r="D2604" s="320" t="s">
        <v>1468</v>
      </c>
      <c r="E2604" s="325">
        <v>40528</v>
      </c>
      <c r="F2604" s="326">
        <v>40513</v>
      </c>
      <c r="G2604" s="320">
        <v>1</v>
      </c>
      <c r="H2604" s="320">
        <v>23125</v>
      </c>
      <c r="I2604" s="323">
        <v>6.17</v>
      </c>
      <c r="J2604" s="323">
        <v>5.76</v>
      </c>
      <c r="K2604" s="323">
        <v>0.41</v>
      </c>
    </row>
    <row r="2605" spans="1:11" hidden="1" x14ac:dyDescent="0.2">
      <c r="A2605" s="320"/>
      <c r="B2605" s="320" t="s">
        <v>2</v>
      </c>
      <c r="C2605" s="320" t="s">
        <v>1446</v>
      </c>
      <c r="D2605" s="320" t="s">
        <v>1466</v>
      </c>
      <c r="E2605" s="325">
        <v>40528</v>
      </c>
      <c r="F2605" s="326">
        <v>40513</v>
      </c>
      <c r="G2605" s="320">
        <v>1</v>
      </c>
      <c r="H2605" s="320">
        <v>22954</v>
      </c>
      <c r="I2605" s="323">
        <v>3.43</v>
      </c>
      <c r="J2605" s="323">
        <v>3.41</v>
      </c>
      <c r="K2605" s="323">
        <v>0.02</v>
      </c>
    </row>
    <row r="2606" spans="1:11" hidden="1" x14ac:dyDescent="0.2">
      <c r="A2606" s="320" t="s">
        <v>1458</v>
      </c>
      <c r="B2606" s="320" t="s">
        <v>2</v>
      </c>
      <c r="C2606" s="320" t="s">
        <v>1446</v>
      </c>
      <c r="D2606" s="320" t="s">
        <v>1464</v>
      </c>
      <c r="E2606" s="325">
        <v>40528</v>
      </c>
      <c r="F2606" s="326">
        <v>40513</v>
      </c>
      <c r="G2606" s="320">
        <v>1</v>
      </c>
      <c r="H2606" s="320">
        <v>22999</v>
      </c>
      <c r="I2606" s="323">
        <v>7.58</v>
      </c>
      <c r="J2606" s="323">
        <v>6.73</v>
      </c>
      <c r="K2606" s="323">
        <v>0.85</v>
      </c>
    </row>
    <row r="2607" spans="1:11" hidden="1" x14ac:dyDescent="0.2">
      <c r="A2607" s="320" t="s">
        <v>1458</v>
      </c>
      <c r="B2607" s="320" t="s">
        <v>2</v>
      </c>
      <c r="C2607" s="320" t="s">
        <v>1446</v>
      </c>
      <c r="D2607" s="320" t="s">
        <v>1464</v>
      </c>
      <c r="E2607" s="325">
        <v>40528</v>
      </c>
      <c r="F2607" s="326">
        <v>40513</v>
      </c>
      <c r="G2607" s="320">
        <v>1</v>
      </c>
      <c r="H2607" s="320">
        <v>23103</v>
      </c>
      <c r="I2607" s="323">
        <v>7.35</v>
      </c>
      <c r="J2607" s="323">
        <v>6.73</v>
      </c>
      <c r="K2607" s="323">
        <v>0.62</v>
      </c>
    </row>
    <row r="2608" spans="1:11" hidden="1" x14ac:dyDescent="0.2">
      <c r="A2608" s="320" t="s">
        <v>1461</v>
      </c>
      <c r="B2608" s="320" t="s">
        <v>2</v>
      </c>
      <c r="C2608" s="320" t="s">
        <v>1446</v>
      </c>
      <c r="D2608" s="320" t="s">
        <v>1464</v>
      </c>
      <c r="E2608" s="325">
        <v>40528</v>
      </c>
      <c r="F2608" s="326">
        <v>40513</v>
      </c>
      <c r="G2608" s="320">
        <v>1</v>
      </c>
      <c r="H2608" s="320">
        <v>23053</v>
      </c>
      <c r="I2608" s="323">
        <v>7.55</v>
      </c>
      <c r="J2608" s="323">
        <v>6.88</v>
      </c>
      <c r="K2608" s="323">
        <v>0.67</v>
      </c>
    </row>
    <row r="2609" spans="1:11" hidden="1" x14ac:dyDescent="0.2">
      <c r="A2609" s="320" t="s">
        <v>1461</v>
      </c>
      <c r="B2609" s="320" t="s">
        <v>2</v>
      </c>
      <c r="C2609" s="320" t="s">
        <v>1446</v>
      </c>
      <c r="D2609" s="320" t="s">
        <v>1464</v>
      </c>
      <c r="E2609" s="325">
        <v>40528</v>
      </c>
      <c r="F2609" s="326">
        <v>40513</v>
      </c>
      <c r="G2609" s="320">
        <v>1</v>
      </c>
      <c r="H2609" s="320">
        <v>23106</v>
      </c>
      <c r="I2609" s="323">
        <v>7.44</v>
      </c>
      <c r="J2609" s="323">
        <v>6.87</v>
      </c>
      <c r="K2609" s="323">
        <v>0.56999999999999995</v>
      </c>
    </row>
    <row r="2610" spans="1:11" x14ac:dyDescent="0.2">
      <c r="A2610" s="320" t="s">
        <v>1456</v>
      </c>
      <c r="B2610" s="320" t="s">
        <v>2</v>
      </c>
      <c r="C2610" s="320" t="s">
        <v>1446</v>
      </c>
      <c r="D2610" s="320" t="s">
        <v>1468</v>
      </c>
      <c r="E2610" s="325">
        <v>40528</v>
      </c>
      <c r="F2610" s="326">
        <v>40513</v>
      </c>
      <c r="G2610" s="320">
        <v>1</v>
      </c>
      <c r="H2610" s="320">
        <v>23068</v>
      </c>
      <c r="I2610" s="323">
        <v>15.87</v>
      </c>
      <c r="J2610" s="323">
        <v>11.03</v>
      </c>
      <c r="K2610" s="323">
        <v>4.84</v>
      </c>
    </row>
    <row r="2611" spans="1:11" x14ac:dyDescent="0.2">
      <c r="A2611" s="320" t="s">
        <v>1459</v>
      </c>
      <c r="B2611" s="320" t="s">
        <v>2</v>
      </c>
      <c r="C2611" s="320" t="s">
        <v>1446</v>
      </c>
      <c r="D2611" s="320" t="s">
        <v>1468</v>
      </c>
      <c r="E2611" s="325">
        <v>40529</v>
      </c>
      <c r="F2611" s="326">
        <v>40513</v>
      </c>
      <c r="G2611" s="320">
        <v>1</v>
      </c>
      <c r="H2611" s="320">
        <v>23259</v>
      </c>
      <c r="I2611" s="323">
        <v>17.23</v>
      </c>
      <c r="J2611" s="323">
        <v>12.25</v>
      </c>
      <c r="K2611" s="323">
        <v>4.9800000000000004</v>
      </c>
    </row>
    <row r="2612" spans="1:11" x14ac:dyDescent="0.2">
      <c r="A2612" s="320" t="s">
        <v>1469</v>
      </c>
      <c r="B2612" s="320" t="s">
        <v>2</v>
      </c>
      <c r="C2612" s="320" t="s">
        <v>1446</v>
      </c>
      <c r="D2612" s="320" t="s">
        <v>1468</v>
      </c>
      <c r="E2612" s="325">
        <v>40529</v>
      </c>
      <c r="F2612" s="326">
        <v>40513</v>
      </c>
      <c r="G2612" s="320">
        <v>1</v>
      </c>
      <c r="H2612" s="320">
        <v>23243</v>
      </c>
      <c r="I2612" s="323">
        <v>6.04</v>
      </c>
      <c r="J2612" s="323">
        <v>5.74</v>
      </c>
      <c r="K2612" s="323">
        <v>0.3</v>
      </c>
    </row>
    <row r="2613" spans="1:11" hidden="1" x14ac:dyDescent="0.2">
      <c r="A2613" s="320" t="s">
        <v>1458</v>
      </c>
      <c r="B2613" s="320" t="s">
        <v>2</v>
      </c>
      <c r="C2613" s="320" t="s">
        <v>1446</v>
      </c>
      <c r="D2613" s="320" t="s">
        <v>1464</v>
      </c>
      <c r="E2613" s="325">
        <v>40529</v>
      </c>
      <c r="F2613" s="326">
        <v>40513</v>
      </c>
      <c r="G2613" s="320">
        <v>1</v>
      </c>
      <c r="H2613" s="320">
        <v>23266</v>
      </c>
      <c r="I2613" s="323">
        <v>6.94</v>
      </c>
      <c r="J2613" s="323">
        <v>6.62</v>
      </c>
      <c r="K2613" s="323">
        <v>0.32</v>
      </c>
    </row>
    <row r="2614" spans="1:11" x14ac:dyDescent="0.2">
      <c r="A2614" s="320" t="s">
        <v>1456</v>
      </c>
      <c r="B2614" s="320" t="s">
        <v>2</v>
      </c>
      <c r="C2614" s="320" t="s">
        <v>1446</v>
      </c>
      <c r="D2614" s="320" t="s">
        <v>1468</v>
      </c>
      <c r="E2614" s="325">
        <v>40529</v>
      </c>
      <c r="F2614" s="326">
        <v>40513</v>
      </c>
      <c r="G2614" s="320">
        <v>1</v>
      </c>
      <c r="H2614" s="320">
        <v>23143</v>
      </c>
      <c r="I2614" s="323">
        <v>13.15</v>
      </c>
      <c r="J2614" s="323">
        <v>10.82</v>
      </c>
      <c r="K2614" s="323">
        <v>2.33</v>
      </c>
    </row>
    <row r="2615" spans="1:11" x14ac:dyDescent="0.2">
      <c r="A2615" s="320" t="s">
        <v>1459</v>
      </c>
      <c r="B2615" s="320" t="s">
        <v>2</v>
      </c>
      <c r="C2615" s="320" t="s">
        <v>1446</v>
      </c>
      <c r="D2615" s="320" t="s">
        <v>1468</v>
      </c>
      <c r="E2615" s="325">
        <v>40532</v>
      </c>
      <c r="F2615" s="326">
        <v>40513</v>
      </c>
      <c r="G2615" s="320">
        <v>1</v>
      </c>
      <c r="H2615" s="320">
        <v>23524</v>
      </c>
      <c r="I2615" s="323">
        <v>17.96</v>
      </c>
      <c r="J2615" s="323">
        <v>12.23</v>
      </c>
      <c r="K2615" s="323">
        <v>5.73</v>
      </c>
    </row>
    <row r="2616" spans="1:11" x14ac:dyDescent="0.2">
      <c r="A2616" s="320" t="s">
        <v>1459</v>
      </c>
      <c r="B2616" s="320" t="s">
        <v>2</v>
      </c>
      <c r="C2616" s="320" t="s">
        <v>1446</v>
      </c>
      <c r="D2616" s="320" t="s">
        <v>1468</v>
      </c>
      <c r="E2616" s="325">
        <v>40532</v>
      </c>
      <c r="F2616" s="326">
        <v>40513</v>
      </c>
      <c r="G2616" s="320">
        <v>1</v>
      </c>
      <c r="H2616" s="320">
        <v>23650</v>
      </c>
      <c r="I2616" s="323">
        <v>16.78</v>
      </c>
      <c r="J2616" s="323">
        <v>12.22</v>
      </c>
      <c r="K2616" s="323">
        <v>4.5599999999999996</v>
      </c>
    </row>
    <row r="2617" spans="1:11" x14ac:dyDescent="0.2">
      <c r="A2617" s="320" t="s">
        <v>1469</v>
      </c>
      <c r="B2617" s="320" t="s">
        <v>2</v>
      </c>
      <c r="C2617" s="320" t="s">
        <v>1446</v>
      </c>
      <c r="D2617" s="320" t="s">
        <v>1468</v>
      </c>
      <c r="E2617" s="325">
        <v>40532</v>
      </c>
      <c r="F2617" s="326">
        <v>40513</v>
      </c>
      <c r="G2617" s="320">
        <v>1</v>
      </c>
      <c r="H2617" s="320">
        <v>23495</v>
      </c>
      <c r="I2617" s="323">
        <v>6.07</v>
      </c>
      <c r="J2617" s="323">
        <v>5.68</v>
      </c>
      <c r="K2617" s="323">
        <v>0.39</v>
      </c>
    </row>
    <row r="2618" spans="1:11" x14ac:dyDescent="0.2">
      <c r="A2618" s="320" t="s">
        <v>1469</v>
      </c>
      <c r="B2618" s="320" t="s">
        <v>2</v>
      </c>
      <c r="C2618" s="320" t="s">
        <v>1446</v>
      </c>
      <c r="D2618" s="320" t="s">
        <v>1468</v>
      </c>
      <c r="E2618" s="325">
        <v>40532</v>
      </c>
      <c r="F2618" s="326">
        <v>40513</v>
      </c>
      <c r="G2618" s="320">
        <v>1</v>
      </c>
      <c r="H2618" s="320">
        <v>23592</v>
      </c>
      <c r="I2618" s="323">
        <v>6.16</v>
      </c>
      <c r="J2618" s="323">
        <v>5.76</v>
      </c>
      <c r="K2618" s="323">
        <v>0.4</v>
      </c>
    </row>
    <row r="2619" spans="1:11" hidden="1" x14ac:dyDescent="0.2">
      <c r="A2619" s="320" t="s">
        <v>1458</v>
      </c>
      <c r="B2619" s="320" t="s">
        <v>2</v>
      </c>
      <c r="C2619" s="320" t="s">
        <v>1446</v>
      </c>
      <c r="D2619" s="320" t="s">
        <v>1464</v>
      </c>
      <c r="E2619" s="325">
        <v>40532</v>
      </c>
      <c r="F2619" s="326">
        <v>40513</v>
      </c>
      <c r="G2619" s="320">
        <v>1</v>
      </c>
      <c r="H2619" s="320">
        <v>23484</v>
      </c>
      <c r="I2619" s="323">
        <v>7.11</v>
      </c>
      <c r="J2619" s="323">
        <v>6.67</v>
      </c>
      <c r="K2619" s="323">
        <v>0.44</v>
      </c>
    </row>
    <row r="2620" spans="1:11" hidden="1" x14ac:dyDescent="0.2">
      <c r="A2620" s="320" t="s">
        <v>1458</v>
      </c>
      <c r="B2620" s="320" t="s">
        <v>2</v>
      </c>
      <c r="C2620" s="320" t="s">
        <v>1446</v>
      </c>
      <c r="D2620" s="320" t="s">
        <v>1464</v>
      </c>
      <c r="E2620" s="325">
        <v>40532</v>
      </c>
      <c r="F2620" s="326">
        <v>40513</v>
      </c>
      <c r="G2620" s="320">
        <v>1</v>
      </c>
      <c r="H2620" s="320">
        <v>23525</v>
      </c>
      <c r="I2620" s="323">
        <v>7.13</v>
      </c>
      <c r="J2620" s="323">
        <v>6.65</v>
      </c>
      <c r="K2620" s="323">
        <v>0.48</v>
      </c>
    </row>
    <row r="2621" spans="1:11" hidden="1" x14ac:dyDescent="0.2">
      <c r="A2621" s="320" t="s">
        <v>1458</v>
      </c>
      <c r="B2621" s="320" t="s">
        <v>2</v>
      </c>
      <c r="C2621" s="320" t="s">
        <v>1446</v>
      </c>
      <c r="D2621" s="320" t="s">
        <v>1464</v>
      </c>
      <c r="E2621" s="325">
        <v>40532</v>
      </c>
      <c r="F2621" s="326">
        <v>40513</v>
      </c>
      <c r="G2621" s="320">
        <v>1</v>
      </c>
      <c r="H2621" s="320">
        <v>23638</v>
      </c>
      <c r="I2621" s="323">
        <v>7.33</v>
      </c>
      <c r="J2621" s="323">
        <v>6.64</v>
      </c>
      <c r="K2621" s="323">
        <v>0.69</v>
      </c>
    </row>
    <row r="2622" spans="1:11" x14ac:dyDescent="0.2">
      <c r="A2622" s="320" t="s">
        <v>1469</v>
      </c>
      <c r="B2622" s="320" t="s">
        <v>2</v>
      </c>
      <c r="C2622" s="320" t="s">
        <v>1446</v>
      </c>
      <c r="D2622" s="320" t="s">
        <v>1468</v>
      </c>
      <c r="E2622" s="325">
        <v>40532</v>
      </c>
      <c r="F2622" s="326">
        <v>40513</v>
      </c>
      <c r="G2622" s="320">
        <v>1</v>
      </c>
      <c r="H2622" s="320">
        <v>23661</v>
      </c>
      <c r="I2622" s="323">
        <v>5.99</v>
      </c>
      <c r="J2622" s="323">
        <v>5.74</v>
      </c>
      <c r="K2622" s="323">
        <v>0.25</v>
      </c>
    </row>
    <row r="2623" spans="1:11" x14ac:dyDescent="0.2">
      <c r="A2623" s="320" t="s">
        <v>1459</v>
      </c>
      <c r="B2623" s="320" t="s">
        <v>2</v>
      </c>
      <c r="C2623" s="320" t="s">
        <v>1446</v>
      </c>
      <c r="D2623" s="320" t="s">
        <v>1468</v>
      </c>
      <c r="E2623" s="325">
        <v>40533</v>
      </c>
      <c r="F2623" s="326">
        <v>40513</v>
      </c>
      <c r="G2623" s="320">
        <v>1</v>
      </c>
      <c r="H2623" s="320">
        <v>23831</v>
      </c>
      <c r="I2623" s="323">
        <v>14.2</v>
      </c>
      <c r="J2623" s="323">
        <v>12.1</v>
      </c>
      <c r="K2623" s="323">
        <v>2.1</v>
      </c>
    </row>
    <row r="2624" spans="1:11" x14ac:dyDescent="0.2">
      <c r="A2624" s="320" t="s">
        <v>1469</v>
      </c>
      <c r="B2624" s="320" t="s">
        <v>2</v>
      </c>
      <c r="C2624" s="320" t="s">
        <v>1446</v>
      </c>
      <c r="D2624" s="320" t="s">
        <v>1468</v>
      </c>
      <c r="E2624" s="325">
        <v>40533</v>
      </c>
      <c r="F2624" s="326">
        <v>40513</v>
      </c>
      <c r="G2624" s="320">
        <v>1</v>
      </c>
      <c r="H2624" s="320">
        <v>23710</v>
      </c>
      <c r="I2624" s="323">
        <v>6.03</v>
      </c>
      <c r="J2624" s="323">
        <v>5.72</v>
      </c>
      <c r="K2624" s="323">
        <v>0.31</v>
      </c>
    </row>
    <row r="2625" spans="1:11" x14ac:dyDescent="0.2">
      <c r="A2625" s="320" t="s">
        <v>1469</v>
      </c>
      <c r="B2625" s="320" t="s">
        <v>2</v>
      </c>
      <c r="C2625" s="320" t="s">
        <v>1446</v>
      </c>
      <c r="D2625" s="320" t="s">
        <v>1468</v>
      </c>
      <c r="E2625" s="325">
        <v>40533</v>
      </c>
      <c r="F2625" s="326">
        <v>40513</v>
      </c>
      <c r="G2625" s="320">
        <v>1</v>
      </c>
      <c r="H2625" s="320">
        <v>23786</v>
      </c>
      <c r="I2625" s="323">
        <v>6.08</v>
      </c>
      <c r="J2625" s="323">
        <v>5.73</v>
      </c>
      <c r="K2625" s="323">
        <v>0.35</v>
      </c>
    </row>
    <row r="2626" spans="1:11" x14ac:dyDescent="0.2">
      <c r="A2626" s="320" t="s">
        <v>1469</v>
      </c>
      <c r="B2626" s="320" t="s">
        <v>2</v>
      </c>
      <c r="C2626" s="320" t="s">
        <v>1446</v>
      </c>
      <c r="D2626" s="320" t="s">
        <v>1468</v>
      </c>
      <c r="E2626" s="325">
        <v>40533</v>
      </c>
      <c r="F2626" s="326">
        <v>40513</v>
      </c>
      <c r="G2626" s="320">
        <v>1</v>
      </c>
      <c r="H2626" s="320">
        <v>23856</v>
      </c>
      <c r="I2626" s="323">
        <v>6.07</v>
      </c>
      <c r="J2626" s="323">
        <v>5.72</v>
      </c>
      <c r="K2626" s="323">
        <v>0.35</v>
      </c>
    </row>
    <row r="2627" spans="1:11" x14ac:dyDescent="0.2">
      <c r="A2627" s="320" t="s">
        <v>1456</v>
      </c>
      <c r="B2627" s="320" t="s">
        <v>2</v>
      </c>
      <c r="C2627" s="320" t="s">
        <v>1446</v>
      </c>
      <c r="D2627" s="320" t="s">
        <v>1468</v>
      </c>
      <c r="E2627" s="325">
        <v>40533</v>
      </c>
      <c r="F2627" s="326">
        <v>40513</v>
      </c>
      <c r="G2627" s="320">
        <v>1</v>
      </c>
      <c r="H2627" s="320">
        <v>23712</v>
      </c>
      <c r="I2627" s="323">
        <v>15.89</v>
      </c>
      <c r="J2627" s="323">
        <v>11.02</v>
      </c>
      <c r="K2627" s="323">
        <v>4.87</v>
      </c>
    </row>
    <row r="2628" spans="1:11" hidden="1" x14ac:dyDescent="0.2">
      <c r="A2628" s="320" t="s">
        <v>1458</v>
      </c>
      <c r="B2628" s="320" t="s">
        <v>2</v>
      </c>
      <c r="C2628" s="320" t="s">
        <v>1446</v>
      </c>
      <c r="D2628" s="320" t="s">
        <v>1464</v>
      </c>
      <c r="E2628" s="325">
        <v>40533</v>
      </c>
      <c r="F2628" s="326">
        <v>40513</v>
      </c>
      <c r="G2628" s="320">
        <v>1</v>
      </c>
      <c r="H2628" s="320">
        <v>23703</v>
      </c>
      <c r="I2628" s="323">
        <v>7.2</v>
      </c>
      <c r="J2628" s="323">
        <v>6.62</v>
      </c>
      <c r="K2628" s="323">
        <v>0.57999999999999996</v>
      </c>
    </row>
    <row r="2629" spans="1:11" hidden="1" x14ac:dyDescent="0.2">
      <c r="A2629" s="320" t="s">
        <v>1458</v>
      </c>
      <c r="B2629" s="320" t="s">
        <v>2</v>
      </c>
      <c r="C2629" s="320" t="s">
        <v>1446</v>
      </c>
      <c r="D2629" s="320" t="s">
        <v>1464</v>
      </c>
      <c r="E2629" s="325">
        <v>40533</v>
      </c>
      <c r="F2629" s="326">
        <v>40513</v>
      </c>
      <c r="G2629" s="320">
        <v>1</v>
      </c>
      <c r="H2629" s="320">
        <v>23807</v>
      </c>
      <c r="I2629" s="323">
        <v>7.21</v>
      </c>
      <c r="J2629" s="323">
        <v>6.61</v>
      </c>
      <c r="K2629" s="323">
        <v>0.6</v>
      </c>
    </row>
    <row r="2630" spans="1:11" hidden="1" x14ac:dyDescent="0.2">
      <c r="A2630" s="320" t="s">
        <v>1458</v>
      </c>
      <c r="B2630" s="320" t="s">
        <v>2</v>
      </c>
      <c r="C2630" s="320" t="s">
        <v>1446</v>
      </c>
      <c r="D2630" s="320" t="s">
        <v>1464</v>
      </c>
      <c r="E2630" s="325">
        <v>40533</v>
      </c>
      <c r="F2630" s="326">
        <v>40513</v>
      </c>
      <c r="G2630" s="320">
        <v>1</v>
      </c>
      <c r="H2630" s="320">
        <v>23844</v>
      </c>
      <c r="I2630" s="323">
        <v>6.91</v>
      </c>
      <c r="J2630" s="323">
        <v>6.6</v>
      </c>
      <c r="K2630" s="323">
        <v>0.31</v>
      </c>
    </row>
    <row r="2631" spans="1:11" x14ac:dyDescent="0.2">
      <c r="A2631" s="320" t="s">
        <v>1456</v>
      </c>
      <c r="B2631" s="320" t="s">
        <v>2</v>
      </c>
      <c r="C2631" s="320" t="s">
        <v>1446</v>
      </c>
      <c r="D2631" s="320" t="s">
        <v>1468</v>
      </c>
      <c r="E2631" s="325">
        <v>40533</v>
      </c>
      <c r="F2631" s="326">
        <v>40513</v>
      </c>
      <c r="G2631" s="320">
        <v>1</v>
      </c>
      <c r="H2631" s="320">
        <v>23834</v>
      </c>
      <c r="I2631" s="323">
        <v>15.24</v>
      </c>
      <c r="J2631" s="323">
        <v>10.99</v>
      </c>
      <c r="K2631" s="323">
        <v>4.25</v>
      </c>
    </row>
    <row r="2632" spans="1:11" x14ac:dyDescent="0.2">
      <c r="A2632" s="320" t="s">
        <v>1459</v>
      </c>
      <c r="B2632" s="320" t="s">
        <v>2</v>
      </c>
      <c r="C2632" s="320" t="s">
        <v>1446</v>
      </c>
      <c r="D2632" s="320" t="s">
        <v>1468</v>
      </c>
      <c r="E2632" s="325">
        <v>40534</v>
      </c>
      <c r="F2632" s="326">
        <v>40513</v>
      </c>
      <c r="G2632" s="320">
        <v>1</v>
      </c>
      <c r="H2632" s="320">
        <v>23917</v>
      </c>
      <c r="I2632" s="323">
        <v>17.38</v>
      </c>
      <c r="J2632" s="323">
        <v>12.28</v>
      </c>
      <c r="K2632" s="323">
        <v>5.0999999999999996</v>
      </c>
    </row>
    <row r="2633" spans="1:11" x14ac:dyDescent="0.2">
      <c r="A2633" s="320" t="s">
        <v>1459</v>
      </c>
      <c r="B2633" s="320" t="s">
        <v>2</v>
      </c>
      <c r="C2633" s="320" t="s">
        <v>1446</v>
      </c>
      <c r="D2633" s="320" t="s">
        <v>1468</v>
      </c>
      <c r="E2633" s="325">
        <v>40534</v>
      </c>
      <c r="F2633" s="326">
        <v>40513</v>
      </c>
      <c r="G2633" s="320">
        <v>1</v>
      </c>
      <c r="H2633" s="320">
        <v>24014</v>
      </c>
      <c r="I2633" s="323">
        <v>16.91</v>
      </c>
      <c r="J2633" s="323">
        <v>12.26</v>
      </c>
      <c r="K2633" s="323">
        <v>4.6500000000000004</v>
      </c>
    </row>
    <row r="2634" spans="1:11" x14ac:dyDescent="0.2">
      <c r="A2634" s="320" t="s">
        <v>1469</v>
      </c>
      <c r="B2634" s="320" t="s">
        <v>2</v>
      </c>
      <c r="C2634" s="320" t="s">
        <v>1446</v>
      </c>
      <c r="D2634" s="320" t="s">
        <v>1468</v>
      </c>
      <c r="E2634" s="325">
        <v>40534</v>
      </c>
      <c r="F2634" s="326">
        <v>40513</v>
      </c>
      <c r="G2634" s="320">
        <v>1</v>
      </c>
      <c r="H2634" s="320">
        <v>23887</v>
      </c>
      <c r="I2634" s="323">
        <v>6.07</v>
      </c>
      <c r="J2634" s="323">
        <v>5.71</v>
      </c>
      <c r="K2634" s="323">
        <v>0.36</v>
      </c>
    </row>
    <row r="2635" spans="1:11" hidden="1" x14ac:dyDescent="0.2">
      <c r="A2635" s="320" t="s">
        <v>1458</v>
      </c>
      <c r="B2635" s="320" t="s">
        <v>2</v>
      </c>
      <c r="C2635" s="320" t="s">
        <v>1446</v>
      </c>
      <c r="D2635" s="320" t="s">
        <v>1464</v>
      </c>
      <c r="E2635" s="325">
        <v>40534</v>
      </c>
      <c r="F2635" s="326">
        <v>40513</v>
      </c>
      <c r="G2635" s="320">
        <v>1</v>
      </c>
      <c r="H2635" s="320">
        <v>23895</v>
      </c>
      <c r="I2635" s="323">
        <v>7.07</v>
      </c>
      <c r="J2635" s="323">
        <v>6.6</v>
      </c>
      <c r="K2635" s="323">
        <v>0.47</v>
      </c>
    </row>
    <row r="2636" spans="1:11" hidden="1" x14ac:dyDescent="0.2">
      <c r="A2636" s="320" t="s">
        <v>1458</v>
      </c>
      <c r="B2636" s="320" t="s">
        <v>2</v>
      </c>
      <c r="C2636" s="320" t="s">
        <v>1446</v>
      </c>
      <c r="D2636" s="320" t="s">
        <v>1464</v>
      </c>
      <c r="E2636" s="325">
        <v>40534</v>
      </c>
      <c r="F2636" s="326">
        <v>40513</v>
      </c>
      <c r="G2636" s="320">
        <v>1</v>
      </c>
      <c r="H2636" s="320">
        <v>24013</v>
      </c>
      <c r="I2636" s="323">
        <v>6.8</v>
      </c>
      <c r="J2636" s="323">
        <v>6.57</v>
      </c>
      <c r="K2636" s="323">
        <v>0.23</v>
      </c>
    </row>
    <row r="2637" spans="1:11" x14ac:dyDescent="0.2">
      <c r="A2637" s="320" t="s">
        <v>1469</v>
      </c>
      <c r="B2637" s="320" t="s">
        <v>2</v>
      </c>
      <c r="C2637" s="320" t="s">
        <v>1446</v>
      </c>
      <c r="D2637" s="320" t="s">
        <v>1468</v>
      </c>
      <c r="E2637" s="325">
        <v>40534</v>
      </c>
      <c r="F2637" s="326">
        <v>40513</v>
      </c>
      <c r="G2637" s="320">
        <v>1</v>
      </c>
      <c r="H2637" s="320">
        <v>24026</v>
      </c>
      <c r="I2637" s="323">
        <v>5.97</v>
      </c>
      <c r="J2637" s="323">
        <v>5.67</v>
      </c>
      <c r="K2637" s="323">
        <v>0.3</v>
      </c>
    </row>
    <row r="2638" spans="1:11" x14ac:dyDescent="0.2">
      <c r="A2638" s="320" t="s">
        <v>1459</v>
      </c>
      <c r="B2638" s="320" t="s">
        <v>2</v>
      </c>
      <c r="C2638" s="320" t="s">
        <v>1446</v>
      </c>
      <c r="D2638" s="320" t="s">
        <v>1468</v>
      </c>
      <c r="E2638" s="325">
        <v>40535</v>
      </c>
      <c r="F2638" s="326">
        <v>40513</v>
      </c>
      <c r="G2638" s="320">
        <v>1</v>
      </c>
      <c r="H2638" s="320">
        <v>24123</v>
      </c>
      <c r="I2638" s="323">
        <v>17.34</v>
      </c>
      <c r="J2638" s="323">
        <v>12.12</v>
      </c>
      <c r="K2638" s="323">
        <v>5.22</v>
      </c>
    </row>
    <row r="2639" spans="1:11" x14ac:dyDescent="0.2">
      <c r="A2639" s="320" t="s">
        <v>1459</v>
      </c>
      <c r="B2639" s="320" t="s">
        <v>2</v>
      </c>
      <c r="C2639" s="320" t="s">
        <v>1446</v>
      </c>
      <c r="D2639" s="320" t="s">
        <v>1468</v>
      </c>
      <c r="E2639" s="325">
        <v>40535</v>
      </c>
      <c r="F2639" s="326">
        <v>40513</v>
      </c>
      <c r="G2639" s="320">
        <v>1</v>
      </c>
      <c r="H2639" s="320">
        <v>24329</v>
      </c>
      <c r="I2639" s="323">
        <v>13.45</v>
      </c>
      <c r="J2639" s="323">
        <v>12.14</v>
      </c>
      <c r="K2639" s="323">
        <v>1.31</v>
      </c>
    </row>
    <row r="2640" spans="1:11" x14ac:dyDescent="0.2">
      <c r="A2640" s="320" t="s">
        <v>1469</v>
      </c>
      <c r="B2640" s="320" t="s">
        <v>2</v>
      </c>
      <c r="C2640" s="320" t="s">
        <v>1446</v>
      </c>
      <c r="D2640" s="320" t="s">
        <v>1468</v>
      </c>
      <c r="E2640" s="325">
        <v>40535</v>
      </c>
      <c r="F2640" s="326">
        <v>40513</v>
      </c>
      <c r="G2640" s="320">
        <v>1</v>
      </c>
      <c r="H2640" s="320">
        <v>24077</v>
      </c>
      <c r="I2640" s="323">
        <v>6.19</v>
      </c>
      <c r="J2640" s="323">
        <v>5.74</v>
      </c>
      <c r="K2640" s="323">
        <v>0.45</v>
      </c>
    </row>
    <row r="2641" spans="1:11" x14ac:dyDescent="0.2">
      <c r="A2641" s="320" t="s">
        <v>1469</v>
      </c>
      <c r="B2641" s="320" t="s">
        <v>2</v>
      </c>
      <c r="C2641" s="320" t="s">
        <v>1446</v>
      </c>
      <c r="D2641" s="320" t="s">
        <v>1468</v>
      </c>
      <c r="E2641" s="325">
        <v>40535</v>
      </c>
      <c r="F2641" s="326">
        <v>40513</v>
      </c>
      <c r="G2641" s="320">
        <v>1</v>
      </c>
      <c r="H2641" s="320">
        <v>24284</v>
      </c>
      <c r="I2641" s="323">
        <v>6.1</v>
      </c>
      <c r="J2641" s="323">
        <v>5.73</v>
      </c>
      <c r="K2641" s="323">
        <v>0.37</v>
      </c>
    </row>
    <row r="2642" spans="1:11" x14ac:dyDescent="0.2">
      <c r="A2642" s="320" t="s">
        <v>1469</v>
      </c>
      <c r="B2642" s="320" t="s">
        <v>2</v>
      </c>
      <c r="C2642" s="320" t="s">
        <v>1446</v>
      </c>
      <c r="D2642" s="320" t="s">
        <v>1468</v>
      </c>
      <c r="E2642" s="325">
        <v>40535</v>
      </c>
      <c r="F2642" s="326">
        <v>40513</v>
      </c>
      <c r="G2642" s="320">
        <v>1</v>
      </c>
      <c r="H2642" s="320">
        <v>24338</v>
      </c>
      <c r="I2642" s="323">
        <v>5.8</v>
      </c>
      <c r="J2642" s="323">
        <v>5.72</v>
      </c>
      <c r="K2642" s="323">
        <v>0.08</v>
      </c>
    </row>
    <row r="2643" spans="1:11" x14ac:dyDescent="0.2">
      <c r="A2643" s="320" t="s">
        <v>1467</v>
      </c>
      <c r="B2643" s="320" t="s">
        <v>2</v>
      </c>
      <c r="C2643" s="320" t="s">
        <v>1446</v>
      </c>
      <c r="D2643" s="320" t="s">
        <v>1468</v>
      </c>
      <c r="E2643" s="325">
        <v>40535</v>
      </c>
      <c r="F2643" s="326">
        <v>40513</v>
      </c>
      <c r="G2643" s="320">
        <v>1</v>
      </c>
      <c r="H2643" s="320">
        <v>24128</v>
      </c>
      <c r="I2643" s="323">
        <v>17.079999999999998</v>
      </c>
      <c r="J2643" s="323">
        <v>12.43</v>
      </c>
      <c r="K2643" s="323">
        <v>4.6500000000000004</v>
      </c>
    </row>
    <row r="2644" spans="1:11" x14ac:dyDescent="0.2">
      <c r="A2644" s="320" t="s">
        <v>1467</v>
      </c>
      <c r="B2644" s="320" t="s">
        <v>2</v>
      </c>
      <c r="C2644" s="320" t="s">
        <v>1446</v>
      </c>
      <c r="D2644" s="320" t="s">
        <v>1468</v>
      </c>
      <c r="E2644" s="325">
        <v>40535</v>
      </c>
      <c r="F2644" s="326">
        <v>40513</v>
      </c>
      <c r="G2644" s="320">
        <v>1</v>
      </c>
      <c r="H2644" s="320">
        <v>24332</v>
      </c>
      <c r="I2644" s="323">
        <v>14.1</v>
      </c>
      <c r="J2644" s="323">
        <v>12.39</v>
      </c>
      <c r="K2644" s="323">
        <v>1.71</v>
      </c>
    </row>
    <row r="2645" spans="1:11" hidden="1" x14ac:dyDescent="0.2">
      <c r="A2645" s="320" t="s">
        <v>1458</v>
      </c>
      <c r="B2645" s="320" t="s">
        <v>2</v>
      </c>
      <c r="C2645" s="320" t="s">
        <v>1446</v>
      </c>
      <c r="D2645" s="320" t="s">
        <v>1464</v>
      </c>
      <c r="E2645" s="325">
        <v>40535</v>
      </c>
      <c r="F2645" s="326">
        <v>40513</v>
      </c>
      <c r="G2645" s="320">
        <v>1</v>
      </c>
      <c r="H2645" s="320">
        <v>24078</v>
      </c>
      <c r="I2645" s="323">
        <v>7.45</v>
      </c>
      <c r="J2645" s="323">
        <v>6.73</v>
      </c>
      <c r="K2645" s="323">
        <v>0.72</v>
      </c>
    </row>
    <row r="2646" spans="1:11" hidden="1" x14ac:dyDescent="0.2">
      <c r="A2646" s="320" t="s">
        <v>1458</v>
      </c>
      <c r="B2646" s="320" t="s">
        <v>2</v>
      </c>
      <c r="C2646" s="320" t="s">
        <v>1446</v>
      </c>
      <c r="D2646" s="320" t="s">
        <v>1464</v>
      </c>
      <c r="E2646" s="325">
        <v>40535</v>
      </c>
      <c r="F2646" s="326">
        <v>40513</v>
      </c>
      <c r="G2646" s="320">
        <v>1</v>
      </c>
      <c r="H2646" s="320">
        <v>24277</v>
      </c>
      <c r="I2646" s="323">
        <v>7.25</v>
      </c>
      <c r="J2646" s="323">
        <v>6.7</v>
      </c>
      <c r="K2646" s="323">
        <v>0.55000000000000004</v>
      </c>
    </row>
    <row r="2647" spans="1:11" hidden="1" x14ac:dyDescent="0.2">
      <c r="A2647" s="320" t="s">
        <v>1461</v>
      </c>
      <c r="B2647" s="320" t="s">
        <v>2</v>
      </c>
      <c r="C2647" s="320" t="s">
        <v>1446</v>
      </c>
      <c r="D2647" s="320" t="s">
        <v>1464</v>
      </c>
      <c r="E2647" s="325">
        <v>40535</v>
      </c>
      <c r="F2647" s="326">
        <v>40513</v>
      </c>
      <c r="G2647" s="320">
        <v>1</v>
      </c>
      <c r="H2647" s="320">
        <v>24063</v>
      </c>
      <c r="I2647" s="323">
        <v>7.29</v>
      </c>
      <c r="J2647" s="323">
        <v>6.81</v>
      </c>
      <c r="K2647" s="323">
        <v>0.48</v>
      </c>
    </row>
    <row r="2648" spans="1:11" hidden="1" x14ac:dyDescent="0.2">
      <c r="A2648" s="320" t="s">
        <v>1461</v>
      </c>
      <c r="B2648" s="320" t="s">
        <v>2</v>
      </c>
      <c r="C2648" s="320" t="s">
        <v>1446</v>
      </c>
      <c r="D2648" s="320" t="s">
        <v>1464</v>
      </c>
      <c r="E2648" s="325">
        <v>40535</v>
      </c>
      <c r="F2648" s="326">
        <v>40513</v>
      </c>
      <c r="G2648" s="320">
        <v>1</v>
      </c>
      <c r="H2648" s="320">
        <v>24238</v>
      </c>
      <c r="I2648" s="323">
        <v>7.52</v>
      </c>
      <c r="J2648" s="323">
        <v>6.8</v>
      </c>
      <c r="K2648" s="323">
        <v>0.72</v>
      </c>
    </row>
    <row r="2649" spans="1:11" x14ac:dyDescent="0.2">
      <c r="A2649" s="320" t="s">
        <v>1456</v>
      </c>
      <c r="B2649" s="320" t="s">
        <v>2</v>
      </c>
      <c r="C2649" s="320" t="s">
        <v>1446</v>
      </c>
      <c r="D2649" s="320" t="s">
        <v>1468</v>
      </c>
      <c r="E2649" s="325">
        <v>40535</v>
      </c>
      <c r="F2649" s="326">
        <v>40513</v>
      </c>
      <c r="G2649" s="320">
        <v>1</v>
      </c>
      <c r="H2649" s="320">
        <v>24330</v>
      </c>
      <c r="I2649" s="323">
        <v>13.31</v>
      </c>
      <c r="J2649" s="323">
        <v>11.02</v>
      </c>
      <c r="K2649" s="323">
        <v>2.29</v>
      </c>
    </row>
    <row r="2650" spans="1:11" x14ac:dyDescent="0.2">
      <c r="A2650" s="320" t="s">
        <v>1467</v>
      </c>
      <c r="B2650" s="320" t="s">
        <v>2</v>
      </c>
      <c r="C2650" s="320" t="s">
        <v>1446</v>
      </c>
      <c r="D2650" s="320" t="s">
        <v>1468</v>
      </c>
      <c r="E2650" s="325">
        <v>40541</v>
      </c>
      <c r="F2650" s="326">
        <v>40513</v>
      </c>
      <c r="G2650" s="320">
        <v>1</v>
      </c>
      <c r="H2650" s="320">
        <v>24753</v>
      </c>
      <c r="I2650" s="323">
        <v>16.399999999999999</v>
      </c>
      <c r="J2650" s="323">
        <v>14</v>
      </c>
      <c r="K2650" s="323">
        <v>2.4</v>
      </c>
    </row>
    <row r="2651" spans="1:11" hidden="1" x14ac:dyDescent="0.2">
      <c r="A2651" s="320"/>
      <c r="B2651" s="320" t="s">
        <v>2</v>
      </c>
      <c r="C2651" s="320" t="s">
        <v>1446</v>
      </c>
      <c r="D2651" s="320" t="s">
        <v>1464</v>
      </c>
      <c r="E2651" s="325">
        <v>40541</v>
      </c>
      <c r="F2651" s="326">
        <v>40513</v>
      </c>
      <c r="G2651" s="320">
        <v>1</v>
      </c>
      <c r="H2651" s="320">
        <v>24736</v>
      </c>
      <c r="I2651" s="323">
        <v>7.61</v>
      </c>
      <c r="J2651" s="323">
        <v>6.86</v>
      </c>
      <c r="K2651" s="323">
        <v>0.75</v>
      </c>
    </row>
    <row r="2652" spans="1:11" hidden="1" x14ac:dyDescent="0.2">
      <c r="A2652" s="320" t="s">
        <v>1458</v>
      </c>
      <c r="B2652" s="320" t="s">
        <v>2</v>
      </c>
      <c r="C2652" s="320" t="s">
        <v>1446</v>
      </c>
      <c r="D2652" s="320" t="s">
        <v>1464</v>
      </c>
      <c r="E2652" s="325">
        <v>40541</v>
      </c>
      <c r="F2652" s="326">
        <v>40513</v>
      </c>
      <c r="G2652" s="320">
        <v>1</v>
      </c>
      <c r="H2652" s="320">
        <v>24699</v>
      </c>
      <c r="I2652" s="323">
        <v>7.19</v>
      </c>
      <c r="J2652" s="323">
        <v>6.75</v>
      </c>
      <c r="K2652" s="323">
        <v>0.44</v>
      </c>
    </row>
    <row r="2653" spans="1:11" hidden="1" x14ac:dyDescent="0.2">
      <c r="A2653" s="320" t="s">
        <v>1458</v>
      </c>
      <c r="B2653" s="320" t="s">
        <v>2</v>
      </c>
      <c r="C2653" s="320" t="s">
        <v>1446</v>
      </c>
      <c r="D2653" s="320" t="s">
        <v>1464</v>
      </c>
      <c r="E2653" s="325">
        <v>40541</v>
      </c>
      <c r="F2653" s="326">
        <v>40513</v>
      </c>
      <c r="G2653" s="320">
        <v>1</v>
      </c>
      <c r="H2653" s="320">
        <v>24751</v>
      </c>
      <c r="I2653" s="323">
        <v>7.2</v>
      </c>
      <c r="J2653" s="323">
        <v>6.74</v>
      </c>
      <c r="K2653" s="323">
        <v>0.46</v>
      </c>
    </row>
    <row r="2654" spans="1:11" x14ac:dyDescent="0.2">
      <c r="A2654" s="320" t="s">
        <v>1456</v>
      </c>
      <c r="B2654" s="320" t="s">
        <v>2</v>
      </c>
      <c r="C2654" s="320" t="s">
        <v>1446</v>
      </c>
      <c r="D2654" s="320" t="s">
        <v>1468</v>
      </c>
      <c r="E2654" s="325">
        <v>40541</v>
      </c>
      <c r="F2654" s="326">
        <v>40513</v>
      </c>
      <c r="G2654" s="320">
        <v>1</v>
      </c>
      <c r="H2654" s="320">
        <v>24759</v>
      </c>
      <c r="I2654" s="323">
        <v>14.34</v>
      </c>
      <c r="J2654" s="323">
        <v>10.85</v>
      </c>
      <c r="K2654" s="323">
        <v>3.49</v>
      </c>
    </row>
    <row r="2655" spans="1:11" x14ac:dyDescent="0.2">
      <c r="A2655" s="320" t="s">
        <v>1459</v>
      </c>
      <c r="B2655" s="320" t="s">
        <v>2</v>
      </c>
      <c r="C2655" s="320" t="s">
        <v>1446</v>
      </c>
      <c r="D2655" s="320" t="s">
        <v>1468</v>
      </c>
      <c r="E2655" s="325">
        <v>40542</v>
      </c>
      <c r="F2655" s="326">
        <v>40513</v>
      </c>
      <c r="G2655" s="320">
        <v>1</v>
      </c>
      <c r="H2655" s="320">
        <v>24996</v>
      </c>
      <c r="I2655" s="323">
        <v>18.55</v>
      </c>
      <c r="J2655" s="323">
        <v>12.24</v>
      </c>
      <c r="K2655" s="323">
        <v>6.31</v>
      </c>
    </row>
    <row r="2656" spans="1:11" x14ac:dyDescent="0.2">
      <c r="A2656" s="320" t="s">
        <v>1467</v>
      </c>
      <c r="B2656" s="320" t="s">
        <v>2</v>
      </c>
      <c r="C2656" s="320" t="s">
        <v>1446</v>
      </c>
      <c r="D2656" s="320" t="s">
        <v>1468</v>
      </c>
      <c r="E2656" s="325">
        <v>40542</v>
      </c>
      <c r="F2656" s="326">
        <v>40513</v>
      </c>
      <c r="G2656" s="320">
        <v>1</v>
      </c>
      <c r="H2656" s="320">
        <v>25071</v>
      </c>
      <c r="I2656" s="323">
        <v>17.93</v>
      </c>
      <c r="J2656" s="323">
        <v>12.48</v>
      </c>
      <c r="K2656" s="323">
        <v>5.45</v>
      </c>
    </row>
    <row r="2657" spans="1:11" x14ac:dyDescent="0.2">
      <c r="A2657" s="320" t="s">
        <v>1461</v>
      </c>
      <c r="B2657" s="320" t="s">
        <v>2</v>
      </c>
      <c r="C2657" s="320" t="s">
        <v>1446</v>
      </c>
      <c r="D2657" s="320" t="s">
        <v>1468</v>
      </c>
      <c r="E2657" s="325">
        <v>40542</v>
      </c>
      <c r="F2657" s="326">
        <v>40513</v>
      </c>
      <c r="G2657" s="320">
        <v>1</v>
      </c>
      <c r="H2657" s="320">
        <v>25090</v>
      </c>
      <c r="I2657" s="323">
        <v>7.51</v>
      </c>
      <c r="J2657" s="323">
        <v>6.82</v>
      </c>
      <c r="K2657" s="323">
        <v>0.69</v>
      </c>
    </row>
    <row r="2658" spans="1:11" hidden="1" x14ac:dyDescent="0.2">
      <c r="A2658" s="320" t="s">
        <v>1458</v>
      </c>
      <c r="B2658" s="320" t="s">
        <v>2</v>
      </c>
      <c r="C2658" s="320" t="s">
        <v>1446</v>
      </c>
      <c r="D2658" s="320" t="s">
        <v>1464</v>
      </c>
      <c r="E2658" s="325">
        <v>40542</v>
      </c>
      <c r="F2658" s="326">
        <v>40513</v>
      </c>
      <c r="G2658" s="320">
        <v>1</v>
      </c>
      <c r="H2658" s="320">
        <v>24829</v>
      </c>
      <c r="I2658" s="323">
        <v>7.22</v>
      </c>
      <c r="J2658" s="323">
        <v>6.74</v>
      </c>
      <c r="K2658" s="323">
        <v>0.48</v>
      </c>
    </row>
    <row r="2659" spans="1:11" hidden="1" x14ac:dyDescent="0.2">
      <c r="A2659" s="320" t="s">
        <v>1458</v>
      </c>
      <c r="B2659" s="320" t="s">
        <v>2</v>
      </c>
      <c r="C2659" s="320" t="s">
        <v>1446</v>
      </c>
      <c r="D2659" s="320" t="s">
        <v>1464</v>
      </c>
      <c r="E2659" s="325">
        <v>40542</v>
      </c>
      <c r="F2659" s="326">
        <v>40513</v>
      </c>
      <c r="G2659" s="320">
        <v>1</v>
      </c>
      <c r="H2659" s="320">
        <v>25054</v>
      </c>
      <c r="I2659" s="323">
        <v>7.03</v>
      </c>
      <c r="J2659" s="323">
        <v>6.73</v>
      </c>
      <c r="K2659" s="323">
        <v>0.3</v>
      </c>
    </row>
    <row r="2660" spans="1:11" hidden="1" x14ac:dyDescent="0.2">
      <c r="A2660" s="320" t="s">
        <v>1469</v>
      </c>
      <c r="B2660" s="320" t="s">
        <v>2</v>
      </c>
      <c r="C2660" s="320" t="s">
        <v>1446</v>
      </c>
      <c r="D2660" s="320" t="s">
        <v>1464</v>
      </c>
      <c r="E2660" s="325">
        <v>40542</v>
      </c>
      <c r="F2660" s="326">
        <v>40513</v>
      </c>
      <c r="G2660" s="320">
        <v>1</v>
      </c>
      <c r="H2660" s="320">
        <v>24855</v>
      </c>
      <c r="I2660" s="323">
        <v>6.04</v>
      </c>
      <c r="J2660" s="323">
        <v>5.69</v>
      </c>
      <c r="K2660" s="323">
        <v>0.35</v>
      </c>
    </row>
    <row r="2661" spans="1:11" hidden="1" x14ac:dyDescent="0.2">
      <c r="A2661" s="320" t="s">
        <v>1469</v>
      </c>
      <c r="B2661" s="320" t="s">
        <v>2</v>
      </c>
      <c r="C2661" s="320" t="s">
        <v>1446</v>
      </c>
      <c r="D2661" s="320" t="s">
        <v>1464</v>
      </c>
      <c r="E2661" s="325">
        <v>40542</v>
      </c>
      <c r="F2661" s="326">
        <v>40513</v>
      </c>
      <c r="G2661" s="320">
        <v>1</v>
      </c>
      <c r="H2661" s="320">
        <v>25068</v>
      </c>
      <c r="I2661" s="323">
        <v>6.25</v>
      </c>
      <c r="J2661" s="323">
        <v>5.68</v>
      </c>
      <c r="K2661" s="323">
        <v>0.56999999999999995</v>
      </c>
    </row>
    <row r="2662" spans="1:11" hidden="1" x14ac:dyDescent="0.2">
      <c r="A2662" s="320" t="s">
        <v>1470</v>
      </c>
      <c r="B2662" s="320" t="s">
        <v>2</v>
      </c>
      <c r="C2662" s="320" t="s">
        <v>1446</v>
      </c>
      <c r="D2662" s="320" t="s">
        <v>1464</v>
      </c>
      <c r="E2662" s="325">
        <v>40542</v>
      </c>
      <c r="F2662" s="326">
        <v>40513</v>
      </c>
      <c r="G2662" s="320">
        <v>1</v>
      </c>
      <c r="H2662" s="320">
        <v>24806</v>
      </c>
      <c r="I2662" s="323">
        <v>7.31</v>
      </c>
      <c r="J2662" s="323">
        <v>7.02</v>
      </c>
      <c r="K2662" s="323">
        <v>0.28999999999999998</v>
      </c>
    </row>
    <row r="2663" spans="1:11" hidden="1" x14ac:dyDescent="0.2">
      <c r="A2663" s="320" t="s">
        <v>1470</v>
      </c>
      <c r="B2663" s="320" t="s">
        <v>2</v>
      </c>
      <c r="C2663" s="320" t="s">
        <v>1446</v>
      </c>
      <c r="D2663" s="320" t="s">
        <v>1464</v>
      </c>
      <c r="E2663" s="325">
        <v>40542</v>
      </c>
      <c r="F2663" s="326">
        <v>40513</v>
      </c>
      <c r="G2663" s="320">
        <v>1</v>
      </c>
      <c r="H2663" s="320">
        <v>24950</v>
      </c>
      <c r="I2663" s="323">
        <v>7.32</v>
      </c>
      <c r="J2663" s="323">
        <v>6.56</v>
      </c>
      <c r="K2663" s="323">
        <v>0.76</v>
      </c>
    </row>
    <row r="2664" spans="1:11" hidden="1" x14ac:dyDescent="0.2">
      <c r="A2664" s="320" t="s">
        <v>1470</v>
      </c>
      <c r="B2664" s="320" t="s">
        <v>2</v>
      </c>
      <c r="C2664" s="320" t="s">
        <v>1446</v>
      </c>
      <c r="D2664" s="320" t="s">
        <v>1464</v>
      </c>
      <c r="E2664" s="325">
        <v>40542</v>
      </c>
      <c r="F2664" s="326">
        <v>40513</v>
      </c>
      <c r="G2664" s="320">
        <v>1</v>
      </c>
      <c r="H2664" s="320">
        <v>25055</v>
      </c>
      <c r="I2664" s="323">
        <v>6.74</v>
      </c>
      <c r="J2664" s="323">
        <v>6.53</v>
      </c>
      <c r="K2664" s="323">
        <v>0.21</v>
      </c>
    </row>
    <row r="2665" spans="1:11" hidden="1" x14ac:dyDescent="0.2">
      <c r="A2665" s="320" t="s">
        <v>1461</v>
      </c>
      <c r="B2665" s="320" t="s">
        <v>2</v>
      </c>
      <c r="C2665" s="320" t="s">
        <v>1446</v>
      </c>
      <c r="D2665" s="320" t="s">
        <v>1464</v>
      </c>
      <c r="E2665" s="325">
        <v>40542</v>
      </c>
      <c r="F2665" s="326">
        <v>40513</v>
      </c>
      <c r="G2665" s="320">
        <v>1</v>
      </c>
      <c r="H2665" s="320">
        <v>24800</v>
      </c>
      <c r="I2665" s="323">
        <v>7.23</v>
      </c>
      <c r="J2665" s="323">
        <v>6.83</v>
      </c>
      <c r="K2665" s="323">
        <v>0.4</v>
      </c>
    </row>
    <row r="2666" spans="1:11" hidden="1" x14ac:dyDescent="0.2">
      <c r="A2666" s="320" t="s">
        <v>1461</v>
      </c>
      <c r="B2666" s="320" t="s">
        <v>2</v>
      </c>
      <c r="C2666" s="320" t="s">
        <v>1446</v>
      </c>
      <c r="D2666" s="320" t="s">
        <v>1464</v>
      </c>
      <c r="E2666" s="325">
        <v>40542</v>
      </c>
      <c r="F2666" s="326">
        <v>40513</v>
      </c>
      <c r="G2666" s="320">
        <v>1</v>
      </c>
      <c r="H2666" s="320">
        <v>25012</v>
      </c>
      <c r="I2666" s="323">
        <v>7.4</v>
      </c>
      <c r="J2666" s="323">
        <v>6.82</v>
      </c>
      <c r="K2666" s="323">
        <v>0.57999999999999996</v>
      </c>
    </row>
    <row r="2667" spans="1:11" x14ac:dyDescent="0.2">
      <c r="A2667" s="320" t="s">
        <v>1456</v>
      </c>
      <c r="B2667" s="320" t="s">
        <v>2</v>
      </c>
      <c r="C2667" s="320" t="s">
        <v>1446</v>
      </c>
      <c r="D2667" s="320" t="s">
        <v>1468</v>
      </c>
      <c r="E2667" s="325">
        <v>40542</v>
      </c>
      <c r="F2667" s="326">
        <v>40513</v>
      </c>
      <c r="G2667" s="320">
        <v>1</v>
      </c>
      <c r="H2667" s="320">
        <v>25037</v>
      </c>
      <c r="I2667" s="323">
        <v>16.29</v>
      </c>
      <c r="J2667" s="323">
        <v>10.95</v>
      </c>
      <c r="K2667" s="323">
        <v>5.34</v>
      </c>
    </row>
    <row r="2668" spans="1:11" x14ac:dyDescent="0.2">
      <c r="A2668" s="320" t="s">
        <v>1467</v>
      </c>
      <c r="B2668" s="320" t="s">
        <v>2</v>
      </c>
      <c r="C2668" s="320" t="s">
        <v>1446</v>
      </c>
      <c r="D2668" s="320" t="s">
        <v>1468</v>
      </c>
      <c r="E2668" s="325">
        <v>40543</v>
      </c>
      <c r="F2668" s="326">
        <v>40513</v>
      </c>
      <c r="G2668" s="320">
        <v>1</v>
      </c>
      <c r="H2668" s="320">
        <v>25145</v>
      </c>
      <c r="I2668" s="323">
        <v>19.25</v>
      </c>
      <c r="J2668" s="323">
        <v>12.46</v>
      </c>
      <c r="K2668" s="323">
        <v>6.79</v>
      </c>
    </row>
    <row r="2669" spans="1:11" x14ac:dyDescent="0.2">
      <c r="A2669" s="320" t="s">
        <v>1467</v>
      </c>
      <c r="B2669" s="320" t="s">
        <v>2</v>
      </c>
      <c r="C2669" s="320" t="s">
        <v>1446</v>
      </c>
      <c r="D2669" s="320" t="s">
        <v>1468</v>
      </c>
      <c r="E2669" s="325">
        <v>40543</v>
      </c>
      <c r="F2669" s="326">
        <v>40513</v>
      </c>
      <c r="G2669" s="320">
        <v>1</v>
      </c>
      <c r="H2669" s="320">
        <v>25290</v>
      </c>
      <c r="I2669" s="323">
        <v>19.29</v>
      </c>
      <c r="J2669" s="323">
        <v>12.39</v>
      </c>
      <c r="K2669" s="323">
        <v>6.9</v>
      </c>
    </row>
    <row r="2670" spans="1:11" x14ac:dyDescent="0.2">
      <c r="A2670" s="320" t="s">
        <v>1459</v>
      </c>
      <c r="B2670" s="320" t="s">
        <v>2</v>
      </c>
      <c r="C2670" s="320" t="s">
        <v>1446</v>
      </c>
      <c r="D2670" s="320" t="s">
        <v>1468</v>
      </c>
      <c r="E2670" s="325">
        <v>40546</v>
      </c>
      <c r="F2670" s="326">
        <v>40544</v>
      </c>
      <c r="G2670" s="320">
        <v>1</v>
      </c>
      <c r="H2670" s="320">
        <v>25311</v>
      </c>
      <c r="I2670" s="323">
        <v>16.350000000000001</v>
      </c>
      <c r="J2670" s="323">
        <v>12.23</v>
      </c>
      <c r="K2670" s="323">
        <v>4.12</v>
      </c>
    </row>
    <row r="2671" spans="1:11" x14ac:dyDescent="0.2">
      <c r="A2671" s="320" t="s">
        <v>1459</v>
      </c>
      <c r="B2671" s="320" t="s">
        <v>2</v>
      </c>
      <c r="C2671" s="320" t="s">
        <v>1446</v>
      </c>
      <c r="D2671" s="320" t="s">
        <v>1468</v>
      </c>
      <c r="E2671" s="325">
        <v>40546</v>
      </c>
      <c r="F2671" s="326">
        <v>40544</v>
      </c>
      <c r="G2671" s="320">
        <v>1</v>
      </c>
      <c r="H2671" s="320">
        <v>25458</v>
      </c>
      <c r="I2671" s="323">
        <v>15.91</v>
      </c>
      <c r="J2671" s="323">
        <v>12.22</v>
      </c>
      <c r="K2671" s="323">
        <v>3.69</v>
      </c>
    </row>
    <row r="2672" spans="1:11" x14ac:dyDescent="0.2">
      <c r="A2672" s="320" t="s">
        <v>1459</v>
      </c>
      <c r="B2672" s="320" t="s">
        <v>2</v>
      </c>
      <c r="C2672" s="320" t="s">
        <v>1446</v>
      </c>
      <c r="D2672" s="320" t="s">
        <v>1468</v>
      </c>
      <c r="E2672" s="325">
        <v>40546</v>
      </c>
      <c r="F2672" s="326">
        <v>40544</v>
      </c>
      <c r="G2672" s="320">
        <v>1</v>
      </c>
      <c r="H2672" s="320">
        <v>25573</v>
      </c>
      <c r="I2672" s="323">
        <v>14.08</v>
      </c>
      <c r="J2672" s="323">
        <v>12.18</v>
      </c>
      <c r="K2672" s="323">
        <v>1.9</v>
      </c>
    </row>
    <row r="2673" spans="1:11" x14ac:dyDescent="0.2">
      <c r="A2673" s="320" t="s">
        <v>1469</v>
      </c>
      <c r="B2673" s="320" t="s">
        <v>2</v>
      </c>
      <c r="C2673" s="320" t="s">
        <v>1446</v>
      </c>
      <c r="D2673" s="320" t="s">
        <v>1468</v>
      </c>
      <c r="E2673" s="325">
        <v>40546</v>
      </c>
      <c r="F2673" s="326">
        <v>40544</v>
      </c>
      <c r="G2673" s="320">
        <v>1</v>
      </c>
      <c r="H2673" s="320">
        <v>25308</v>
      </c>
      <c r="I2673" s="323">
        <v>6.53</v>
      </c>
      <c r="J2673" s="323">
        <v>5.69</v>
      </c>
      <c r="K2673" s="323">
        <v>0.84</v>
      </c>
    </row>
    <row r="2674" spans="1:11" x14ac:dyDescent="0.2">
      <c r="A2674" s="320" t="s">
        <v>1467</v>
      </c>
      <c r="B2674" s="320" t="s">
        <v>2</v>
      </c>
      <c r="C2674" s="320" t="s">
        <v>1446</v>
      </c>
      <c r="D2674" s="320" t="s">
        <v>1468</v>
      </c>
      <c r="E2674" s="325">
        <v>40546</v>
      </c>
      <c r="F2674" s="326">
        <v>40544</v>
      </c>
      <c r="G2674" s="320">
        <v>1</v>
      </c>
      <c r="H2674" s="320">
        <v>25455</v>
      </c>
      <c r="I2674" s="323">
        <v>17.73</v>
      </c>
      <c r="J2674" s="323">
        <v>12.5</v>
      </c>
      <c r="K2674" s="323">
        <v>5.23</v>
      </c>
    </row>
    <row r="2675" spans="1:11" x14ac:dyDescent="0.2">
      <c r="A2675" s="320" t="s">
        <v>1467</v>
      </c>
      <c r="B2675" s="320" t="s">
        <v>2</v>
      </c>
      <c r="C2675" s="320" t="s">
        <v>1446</v>
      </c>
      <c r="D2675" s="320" t="s">
        <v>1468</v>
      </c>
      <c r="E2675" s="325">
        <v>40546</v>
      </c>
      <c r="F2675" s="326">
        <v>40544</v>
      </c>
      <c r="G2675" s="320">
        <v>1</v>
      </c>
      <c r="H2675" s="320">
        <v>25574</v>
      </c>
      <c r="I2675" s="323">
        <v>14.33</v>
      </c>
      <c r="J2675" s="323">
        <v>12.49</v>
      </c>
      <c r="K2675" s="323">
        <v>1.84</v>
      </c>
    </row>
    <row r="2676" spans="1:11" x14ac:dyDescent="0.2">
      <c r="A2676" s="320" t="s">
        <v>1456</v>
      </c>
      <c r="B2676" s="320" t="s">
        <v>2</v>
      </c>
      <c r="C2676" s="320" t="s">
        <v>1446</v>
      </c>
      <c r="D2676" s="320" t="s">
        <v>1468</v>
      </c>
      <c r="E2676" s="325">
        <v>40546</v>
      </c>
      <c r="F2676" s="326">
        <v>40544</v>
      </c>
      <c r="G2676" s="320">
        <v>1</v>
      </c>
      <c r="H2676" s="320">
        <v>25312</v>
      </c>
      <c r="I2676" s="323">
        <v>13.92</v>
      </c>
      <c r="J2676" s="323">
        <v>10.69</v>
      </c>
      <c r="K2676" s="323">
        <v>3.23</v>
      </c>
    </row>
    <row r="2677" spans="1:11" hidden="1" x14ac:dyDescent="0.2">
      <c r="A2677" s="320"/>
      <c r="B2677" s="320" t="s">
        <v>2</v>
      </c>
      <c r="C2677" s="320" t="s">
        <v>1446</v>
      </c>
      <c r="D2677" s="320" t="s">
        <v>1462</v>
      </c>
      <c r="E2677" s="325">
        <v>40546</v>
      </c>
      <c r="F2677" s="326">
        <v>40544</v>
      </c>
      <c r="G2677" s="320">
        <v>2</v>
      </c>
      <c r="H2677" s="320">
        <v>919296</v>
      </c>
      <c r="I2677" s="323">
        <v>0</v>
      </c>
      <c r="J2677" s="323">
        <v>0</v>
      </c>
      <c r="K2677" s="323">
        <v>0</v>
      </c>
    </row>
    <row r="2678" spans="1:11" hidden="1" x14ac:dyDescent="0.2">
      <c r="A2678" s="320" t="s">
        <v>1458</v>
      </c>
      <c r="B2678" s="320" t="s">
        <v>2</v>
      </c>
      <c r="C2678" s="320" t="s">
        <v>1446</v>
      </c>
      <c r="D2678" s="320" t="s">
        <v>1464</v>
      </c>
      <c r="E2678" s="325">
        <v>40546</v>
      </c>
      <c r="F2678" s="326">
        <v>40544</v>
      </c>
      <c r="G2678" s="320">
        <v>1</v>
      </c>
      <c r="H2678" s="320">
        <v>25327</v>
      </c>
      <c r="I2678" s="323">
        <v>7.4</v>
      </c>
      <c r="J2678" s="323">
        <v>6.68</v>
      </c>
      <c r="K2678" s="323">
        <v>0.72</v>
      </c>
    </row>
    <row r="2679" spans="1:11" hidden="1" x14ac:dyDescent="0.2">
      <c r="A2679" s="320" t="s">
        <v>1458</v>
      </c>
      <c r="B2679" s="320" t="s">
        <v>2</v>
      </c>
      <c r="C2679" s="320" t="s">
        <v>1446</v>
      </c>
      <c r="D2679" s="320" t="s">
        <v>1464</v>
      </c>
      <c r="E2679" s="325">
        <v>40546</v>
      </c>
      <c r="F2679" s="326">
        <v>40544</v>
      </c>
      <c r="G2679" s="320">
        <v>1</v>
      </c>
      <c r="H2679" s="320">
        <v>25375</v>
      </c>
      <c r="I2679" s="323">
        <v>7.31</v>
      </c>
      <c r="J2679" s="323">
        <v>6.68</v>
      </c>
      <c r="K2679" s="323">
        <v>0.63</v>
      </c>
    </row>
    <row r="2680" spans="1:11" hidden="1" x14ac:dyDescent="0.2">
      <c r="A2680" s="320" t="s">
        <v>1458</v>
      </c>
      <c r="B2680" s="320" t="s">
        <v>2</v>
      </c>
      <c r="C2680" s="320" t="s">
        <v>1446</v>
      </c>
      <c r="D2680" s="320" t="s">
        <v>1464</v>
      </c>
      <c r="E2680" s="325">
        <v>40546</v>
      </c>
      <c r="F2680" s="326">
        <v>40544</v>
      </c>
      <c r="G2680" s="320">
        <v>1</v>
      </c>
      <c r="H2680" s="320">
        <v>25562</v>
      </c>
      <c r="I2680" s="323">
        <v>6.57</v>
      </c>
      <c r="J2680" s="323">
        <v>6.13</v>
      </c>
      <c r="K2680" s="323">
        <v>0.44</v>
      </c>
    </row>
    <row r="2681" spans="1:11" hidden="1" x14ac:dyDescent="0.2">
      <c r="A2681" s="320" t="s">
        <v>1470</v>
      </c>
      <c r="B2681" s="320" t="s">
        <v>2</v>
      </c>
      <c r="C2681" s="320" t="s">
        <v>1446</v>
      </c>
      <c r="D2681" s="320" t="s">
        <v>1464</v>
      </c>
      <c r="E2681" s="325">
        <v>40546</v>
      </c>
      <c r="F2681" s="326">
        <v>40544</v>
      </c>
      <c r="G2681" s="320">
        <v>1</v>
      </c>
      <c r="H2681" s="320">
        <v>25456</v>
      </c>
      <c r="I2681" s="323">
        <v>7.07</v>
      </c>
      <c r="J2681" s="323">
        <v>6.53</v>
      </c>
      <c r="K2681" s="323">
        <v>0.54</v>
      </c>
    </row>
    <row r="2682" spans="1:11" x14ac:dyDescent="0.2">
      <c r="A2682" s="320" t="s">
        <v>1456</v>
      </c>
      <c r="B2682" s="320" t="s">
        <v>2</v>
      </c>
      <c r="C2682" s="320" t="s">
        <v>1446</v>
      </c>
      <c r="D2682" s="320" t="s">
        <v>1468</v>
      </c>
      <c r="E2682" s="325">
        <v>40546</v>
      </c>
      <c r="F2682" s="326">
        <v>40544</v>
      </c>
      <c r="G2682" s="320">
        <v>1</v>
      </c>
      <c r="H2682" s="320">
        <v>25583</v>
      </c>
      <c r="I2682" s="323">
        <v>11.51</v>
      </c>
      <c r="J2682" s="323">
        <v>10.83</v>
      </c>
      <c r="K2682" s="323">
        <v>0.68</v>
      </c>
    </row>
    <row r="2683" spans="1:11" x14ac:dyDescent="0.2">
      <c r="A2683" s="320" t="s">
        <v>1459</v>
      </c>
      <c r="B2683" s="320" t="s">
        <v>2</v>
      </c>
      <c r="C2683" s="320" t="s">
        <v>1446</v>
      </c>
      <c r="D2683" s="320" t="s">
        <v>1468</v>
      </c>
      <c r="E2683" s="325">
        <v>40547</v>
      </c>
      <c r="F2683" s="326">
        <v>40544</v>
      </c>
      <c r="G2683" s="320">
        <v>1</v>
      </c>
      <c r="H2683" s="320">
        <v>25843</v>
      </c>
      <c r="I2683" s="323">
        <v>15.01</v>
      </c>
      <c r="J2683" s="323">
        <v>12.15</v>
      </c>
      <c r="K2683" s="323">
        <v>2.86</v>
      </c>
    </row>
    <row r="2684" spans="1:11" x14ac:dyDescent="0.2">
      <c r="A2684" s="320" t="s">
        <v>1467</v>
      </c>
      <c r="B2684" s="320" t="s">
        <v>2</v>
      </c>
      <c r="C2684" s="320" t="s">
        <v>1446</v>
      </c>
      <c r="D2684" s="320" t="s">
        <v>1468</v>
      </c>
      <c r="E2684" s="325">
        <v>40547</v>
      </c>
      <c r="F2684" s="326">
        <v>40544</v>
      </c>
      <c r="G2684" s="320">
        <v>1</v>
      </c>
      <c r="H2684" s="320">
        <v>25714</v>
      </c>
      <c r="I2684" s="323">
        <v>18.89</v>
      </c>
      <c r="J2684" s="323">
        <v>12.47</v>
      </c>
      <c r="K2684" s="323">
        <v>6.42</v>
      </c>
    </row>
    <row r="2685" spans="1:11" hidden="1" x14ac:dyDescent="0.2">
      <c r="A2685" s="320" t="s">
        <v>1458</v>
      </c>
      <c r="B2685" s="320" t="s">
        <v>2</v>
      </c>
      <c r="C2685" s="320" t="s">
        <v>1446</v>
      </c>
      <c r="D2685" s="320" t="s">
        <v>1464</v>
      </c>
      <c r="E2685" s="325">
        <v>40547</v>
      </c>
      <c r="F2685" s="326">
        <v>40544</v>
      </c>
      <c r="G2685" s="320">
        <v>1</v>
      </c>
      <c r="H2685" s="320">
        <v>25676</v>
      </c>
      <c r="I2685" s="323">
        <v>7.24</v>
      </c>
      <c r="J2685" s="323">
        <v>6.66</v>
      </c>
      <c r="K2685" s="323">
        <v>0.57999999999999996</v>
      </c>
    </row>
    <row r="2686" spans="1:11" hidden="1" x14ac:dyDescent="0.2">
      <c r="A2686" s="320" t="s">
        <v>1458</v>
      </c>
      <c r="B2686" s="320" t="s">
        <v>2</v>
      </c>
      <c r="C2686" s="320" t="s">
        <v>1446</v>
      </c>
      <c r="D2686" s="320" t="s">
        <v>1464</v>
      </c>
      <c r="E2686" s="325">
        <v>40547</v>
      </c>
      <c r="F2686" s="326">
        <v>40544</v>
      </c>
      <c r="G2686" s="320">
        <v>1</v>
      </c>
      <c r="H2686" s="320">
        <v>25800</v>
      </c>
      <c r="I2686" s="323">
        <v>7.24</v>
      </c>
      <c r="J2686" s="323">
        <v>6.64</v>
      </c>
      <c r="K2686" s="323">
        <v>0.6</v>
      </c>
    </row>
    <row r="2687" spans="1:11" hidden="1" x14ac:dyDescent="0.2">
      <c r="A2687" s="320" t="s">
        <v>1458</v>
      </c>
      <c r="B2687" s="320" t="s">
        <v>2</v>
      </c>
      <c r="C2687" s="320" t="s">
        <v>1446</v>
      </c>
      <c r="D2687" s="320" t="s">
        <v>1464</v>
      </c>
      <c r="E2687" s="325">
        <v>40547</v>
      </c>
      <c r="F2687" s="326">
        <v>40544</v>
      </c>
      <c r="G2687" s="320">
        <v>1</v>
      </c>
      <c r="H2687" s="320">
        <v>25853</v>
      </c>
      <c r="I2687" s="323">
        <v>7.19</v>
      </c>
      <c r="J2687" s="323">
        <v>6.63</v>
      </c>
      <c r="K2687" s="323">
        <v>0.56000000000000005</v>
      </c>
    </row>
    <row r="2688" spans="1:11" x14ac:dyDescent="0.2">
      <c r="A2688" s="320" t="s">
        <v>1467</v>
      </c>
      <c r="B2688" s="320" t="s">
        <v>2</v>
      </c>
      <c r="C2688" s="320" t="s">
        <v>1446</v>
      </c>
      <c r="D2688" s="320" t="s">
        <v>1468</v>
      </c>
      <c r="E2688" s="325">
        <v>40547</v>
      </c>
      <c r="F2688" s="326">
        <v>40544</v>
      </c>
      <c r="G2688" s="320">
        <v>1</v>
      </c>
      <c r="H2688" s="320">
        <v>25840</v>
      </c>
      <c r="I2688" s="323">
        <v>16.420000000000002</v>
      </c>
      <c r="J2688" s="323">
        <v>12.43</v>
      </c>
      <c r="K2688" s="323">
        <v>3.99</v>
      </c>
    </row>
    <row r="2689" spans="1:11" x14ac:dyDescent="0.2">
      <c r="A2689" s="320" t="s">
        <v>1467</v>
      </c>
      <c r="B2689" s="320" t="s">
        <v>2</v>
      </c>
      <c r="C2689" s="320" t="s">
        <v>1446</v>
      </c>
      <c r="D2689" s="320" t="s">
        <v>1468</v>
      </c>
      <c r="E2689" s="325">
        <v>40548</v>
      </c>
      <c r="F2689" s="326">
        <v>40544</v>
      </c>
      <c r="G2689" s="320">
        <v>1</v>
      </c>
      <c r="H2689" s="320">
        <v>25912</v>
      </c>
      <c r="I2689" s="323">
        <v>19.16</v>
      </c>
      <c r="J2689" s="323">
        <v>12.53</v>
      </c>
      <c r="K2689" s="323">
        <v>6.63</v>
      </c>
    </row>
    <row r="2690" spans="1:11" hidden="1" x14ac:dyDescent="0.2">
      <c r="A2690" s="320" t="s">
        <v>1458</v>
      </c>
      <c r="B2690" s="320" t="s">
        <v>2</v>
      </c>
      <c r="C2690" s="320" t="s">
        <v>1446</v>
      </c>
      <c r="D2690" s="320" t="s">
        <v>1464</v>
      </c>
      <c r="E2690" s="325">
        <v>40548</v>
      </c>
      <c r="F2690" s="326">
        <v>40544</v>
      </c>
      <c r="G2690" s="320">
        <v>1</v>
      </c>
      <c r="H2690" s="320">
        <v>25897</v>
      </c>
      <c r="I2690" s="323">
        <v>7.12</v>
      </c>
      <c r="J2690" s="323">
        <v>6.62</v>
      </c>
      <c r="K2690" s="323">
        <v>0.5</v>
      </c>
    </row>
    <row r="2691" spans="1:11" hidden="1" x14ac:dyDescent="0.2">
      <c r="A2691" s="320" t="s">
        <v>1458</v>
      </c>
      <c r="B2691" s="320" t="s">
        <v>2</v>
      </c>
      <c r="C2691" s="320" t="s">
        <v>1446</v>
      </c>
      <c r="D2691" s="320" t="s">
        <v>1464</v>
      </c>
      <c r="E2691" s="325">
        <v>40548</v>
      </c>
      <c r="F2691" s="326">
        <v>40544</v>
      </c>
      <c r="G2691" s="320">
        <v>1</v>
      </c>
      <c r="H2691" s="320">
        <v>26024</v>
      </c>
      <c r="I2691" s="323">
        <v>7.01</v>
      </c>
      <c r="J2691" s="323">
        <v>6.6</v>
      </c>
      <c r="K2691" s="323">
        <v>0.41</v>
      </c>
    </row>
    <row r="2692" spans="1:11" x14ac:dyDescent="0.2">
      <c r="A2692" s="320" t="s">
        <v>1467</v>
      </c>
      <c r="B2692" s="320" t="s">
        <v>2</v>
      </c>
      <c r="C2692" s="320" t="s">
        <v>1446</v>
      </c>
      <c r="D2692" s="320" t="s">
        <v>1468</v>
      </c>
      <c r="E2692" s="325">
        <v>40548</v>
      </c>
      <c r="F2692" s="326">
        <v>40544</v>
      </c>
      <c r="G2692" s="320">
        <v>1</v>
      </c>
      <c r="H2692" s="320">
        <v>26026</v>
      </c>
      <c r="I2692" s="323">
        <v>17.649999999999999</v>
      </c>
      <c r="J2692" s="323">
        <v>12.49</v>
      </c>
      <c r="K2692" s="323">
        <v>5.16</v>
      </c>
    </row>
    <row r="2693" spans="1:11" x14ac:dyDescent="0.2">
      <c r="A2693" s="320" t="s">
        <v>1459</v>
      </c>
      <c r="B2693" s="320" t="s">
        <v>2</v>
      </c>
      <c r="C2693" s="320" t="s">
        <v>1446</v>
      </c>
      <c r="D2693" s="320" t="s">
        <v>1468</v>
      </c>
      <c r="E2693" s="325">
        <v>40549</v>
      </c>
      <c r="F2693" s="326">
        <v>40544</v>
      </c>
      <c r="G2693" s="320">
        <v>1</v>
      </c>
      <c r="H2693" s="320">
        <v>26239</v>
      </c>
      <c r="I2693" s="323">
        <v>18.8</v>
      </c>
      <c r="J2693" s="323">
        <v>12.2</v>
      </c>
      <c r="K2693" s="323">
        <v>6.6</v>
      </c>
    </row>
    <row r="2694" spans="1:11" hidden="1" x14ac:dyDescent="0.2">
      <c r="A2694" s="320" t="s">
        <v>1458</v>
      </c>
      <c r="B2694" s="320" t="s">
        <v>2</v>
      </c>
      <c r="C2694" s="320" t="s">
        <v>1446</v>
      </c>
      <c r="D2694" s="320" t="s">
        <v>1464</v>
      </c>
      <c r="E2694" s="325">
        <v>40549</v>
      </c>
      <c r="F2694" s="326">
        <v>40544</v>
      </c>
      <c r="G2694" s="320">
        <v>1</v>
      </c>
      <c r="H2694" s="320">
        <v>26124</v>
      </c>
      <c r="I2694" s="323">
        <v>7.37</v>
      </c>
      <c r="J2694" s="323">
        <v>6.76</v>
      </c>
      <c r="K2694" s="323">
        <v>0.61</v>
      </c>
    </row>
    <row r="2695" spans="1:11" hidden="1" x14ac:dyDescent="0.2">
      <c r="A2695" s="320" t="s">
        <v>1458</v>
      </c>
      <c r="B2695" s="320" t="s">
        <v>2</v>
      </c>
      <c r="C2695" s="320" t="s">
        <v>1446</v>
      </c>
      <c r="D2695" s="320" t="s">
        <v>1464</v>
      </c>
      <c r="E2695" s="325">
        <v>40549</v>
      </c>
      <c r="F2695" s="326">
        <v>40544</v>
      </c>
      <c r="G2695" s="320">
        <v>1</v>
      </c>
      <c r="H2695" s="320">
        <v>26233</v>
      </c>
      <c r="I2695" s="323">
        <v>7.32</v>
      </c>
      <c r="J2695" s="323">
        <v>6.73</v>
      </c>
      <c r="K2695" s="323">
        <v>0.59</v>
      </c>
    </row>
    <row r="2696" spans="1:11" hidden="1" x14ac:dyDescent="0.2">
      <c r="A2696" s="320" t="s">
        <v>1461</v>
      </c>
      <c r="B2696" s="320" t="s">
        <v>2</v>
      </c>
      <c r="C2696" s="320" t="s">
        <v>1446</v>
      </c>
      <c r="D2696" s="320" t="s">
        <v>1464</v>
      </c>
      <c r="E2696" s="325">
        <v>40549</v>
      </c>
      <c r="F2696" s="326">
        <v>40544</v>
      </c>
      <c r="G2696" s="320">
        <v>1</v>
      </c>
      <c r="H2696" s="320">
        <v>26103</v>
      </c>
      <c r="I2696" s="323">
        <v>7.52</v>
      </c>
      <c r="J2696" s="323">
        <v>6.81</v>
      </c>
      <c r="K2696" s="323">
        <v>0.71</v>
      </c>
    </row>
    <row r="2697" spans="1:11" hidden="1" x14ac:dyDescent="0.2">
      <c r="A2697" s="320" t="s">
        <v>1461</v>
      </c>
      <c r="B2697" s="320" t="s">
        <v>2</v>
      </c>
      <c r="C2697" s="320" t="s">
        <v>1446</v>
      </c>
      <c r="D2697" s="320" t="s">
        <v>1464</v>
      </c>
      <c r="E2697" s="325">
        <v>40549</v>
      </c>
      <c r="F2697" s="326">
        <v>40544</v>
      </c>
      <c r="G2697" s="320">
        <v>1</v>
      </c>
      <c r="H2697" s="320">
        <v>26176</v>
      </c>
      <c r="I2697" s="323">
        <v>7.45</v>
      </c>
      <c r="J2697" s="323">
        <v>6.8</v>
      </c>
      <c r="K2697" s="323">
        <v>0.65</v>
      </c>
    </row>
    <row r="2698" spans="1:11" hidden="1" x14ac:dyDescent="0.2">
      <c r="A2698" s="320" t="s">
        <v>1461</v>
      </c>
      <c r="B2698" s="320" t="s">
        <v>2</v>
      </c>
      <c r="C2698" s="320" t="s">
        <v>1446</v>
      </c>
      <c r="D2698" s="320" t="s">
        <v>1464</v>
      </c>
      <c r="E2698" s="325">
        <v>40549</v>
      </c>
      <c r="F2698" s="326">
        <v>40544</v>
      </c>
      <c r="G2698" s="320">
        <v>1</v>
      </c>
      <c r="H2698" s="320">
        <v>26232</v>
      </c>
      <c r="I2698" s="323">
        <v>7.08</v>
      </c>
      <c r="J2698" s="323">
        <v>6.8</v>
      </c>
      <c r="K2698" s="323">
        <v>0.28000000000000003</v>
      </c>
    </row>
    <row r="2699" spans="1:11" x14ac:dyDescent="0.2">
      <c r="A2699" s="320" t="s">
        <v>1467</v>
      </c>
      <c r="B2699" s="320" t="s">
        <v>2</v>
      </c>
      <c r="C2699" s="320" t="s">
        <v>1446</v>
      </c>
      <c r="D2699" s="320" t="s">
        <v>1468</v>
      </c>
      <c r="E2699" s="325">
        <v>40549</v>
      </c>
      <c r="F2699" s="326">
        <v>40544</v>
      </c>
      <c r="G2699" s="320">
        <v>1</v>
      </c>
      <c r="H2699" s="320">
        <v>26230</v>
      </c>
      <c r="I2699" s="323">
        <v>19.25</v>
      </c>
      <c r="J2699" s="323">
        <v>12.47</v>
      </c>
      <c r="K2699" s="323">
        <v>6.78</v>
      </c>
    </row>
    <row r="2700" spans="1:11" x14ac:dyDescent="0.2">
      <c r="A2700" s="320" t="s">
        <v>1459</v>
      </c>
      <c r="B2700" s="320" t="s">
        <v>2</v>
      </c>
      <c r="C2700" s="320" t="s">
        <v>1446</v>
      </c>
      <c r="D2700" s="320" t="s">
        <v>1468</v>
      </c>
      <c r="E2700" s="325">
        <v>40550</v>
      </c>
      <c r="F2700" s="326">
        <v>40544</v>
      </c>
      <c r="G2700" s="320">
        <v>1</v>
      </c>
      <c r="H2700" s="320">
        <v>26357</v>
      </c>
      <c r="I2700" s="323">
        <v>15.14</v>
      </c>
      <c r="J2700" s="323">
        <v>12.03</v>
      </c>
      <c r="K2700" s="323">
        <v>3.11</v>
      </c>
    </row>
    <row r="2701" spans="1:11" x14ac:dyDescent="0.2">
      <c r="A2701" s="320" t="s">
        <v>1469</v>
      </c>
      <c r="B2701" s="320" t="s">
        <v>2</v>
      </c>
      <c r="C2701" s="320" t="s">
        <v>1446</v>
      </c>
      <c r="D2701" s="320" t="s">
        <v>1468</v>
      </c>
      <c r="E2701" s="325">
        <v>40550</v>
      </c>
      <c r="F2701" s="326">
        <v>40544</v>
      </c>
      <c r="G2701" s="320">
        <v>1</v>
      </c>
      <c r="H2701" s="320">
        <v>26354</v>
      </c>
      <c r="I2701" s="323">
        <v>6.26</v>
      </c>
      <c r="J2701" s="323">
        <v>5.73</v>
      </c>
      <c r="K2701" s="323">
        <v>0.53</v>
      </c>
    </row>
    <row r="2702" spans="1:11" x14ac:dyDescent="0.2">
      <c r="A2702" s="320" t="s">
        <v>1469</v>
      </c>
      <c r="B2702" s="320" t="s">
        <v>2</v>
      </c>
      <c r="C2702" s="320" t="s">
        <v>1446</v>
      </c>
      <c r="D2702" s="320" t="s">
        <v>1468</v>
      </c>
      <c r="E2702" s="325">
        <v>40550</v>
      </c>
      <c r="F2702" s="326">
        <v>40544</v>
      </c>
      <c r="G2702" s="320">
        <v>1</v>
      </c>
      <c r="H2702" s="320">
        <v>26383</v>
      </c>
      <c r="I2702" s="323">
        <v>6.12</v>
      </c>
      <c r="J2702" s="323">
        <v>5.73</v>
      </c>
      <c r="K2702" s="323">
        <v>0.39</v>
      </c>
    </row>
    <row r="2703" spans="1:11" x14ac:dyDescent="0.2">
      <c r="A2703" s="320" t="s">
        <v>1469</v>
      </c>
      <c r="B2703" s="320" t="s">
        <v>2</v>
      </c>
      <c r="C2703" s="320" t="s">
        <v>1446</v>
      </c>
      <c r="D2703" s="320" t="s">
        <v>1468</v>
      </c>
      <c r="E2703" s="325">
        <v>40550</v>
      </c>
      <c r="F2703" s="326">
        <v>40544</v>
      </c>
      <c r="G2703" s="320">
        <v>1</v>
      </c>
      <c r="H2703" s="320">
        <v>26399</v>
      </c>
      <c r="I2703" s="323">
        <v>5.96</v>
      </c>
      <c r="J2703" s="323">
        <v>5.73</v>
      </c>
      <c r="K2703" s="323">
        <v>0.23</v>
      </c>
    </row>
    <row r="2704" spans="1:11" hidden="1" x14ac:dyDescent="0.2">
      <c r="A2704" s="320" t="s">
        <v>1458</v>
      </c>
      <c r="B2704" s="320" t="s">
        <v>2</v>
      </c>
      <c r="C2704" s="320" t="s">
        <v>1446</v>
      </c>
      <c r="D2704" s="320" t="s">
        <v>1464</v>
      </c>
      <c r="E2704" s="325">
        <v>40550</v>
      </c>
      <c r="F2704" s="326">
        <v>40544</v>
      </c>
      <c r="G2704" s="320">
        <v>1</v>
      </c>
      <c r="H2704" s="320">
        <v>26380</v>
      </c>
      <c r="I2704" s="323">
        <v>7.04</v>
      </c>
      <c r="J2704" s="323">
        <v>6.64</v>
      </c>
      <c r="K2704" s="323">
        <v>0.4</v>
      </c>
    </row>
    <row r="2705" spans="1:11" x14ac:dyDescent="0.2">
      <c r="A2705" s="320" t="s">
        <v>1467</v>
      </c>
      <c r="B2705" s="320" t="s">
        <v>2</v>
      </c>
      <c r="C2705" s="320" t="s">
        <v>1446</v>
      </c>
      <c r="D2705" s="320" t="s">
        <v>1468</v>
      </c>
      <c r="E2705" s="325">
        <v>40550</v>
      </c>
      <c r="F2705" s="326">
        <v>40544</v>
      </c>
      <c r="G2705" s="320">
        <v>1</v>
      </c>
      <c r="H2705" s="320">
        <v>26358</v>
      </c>
      <c r="I2705" s="323">
        <v>15.86</v>
      </c>
      <c r="J2705" s="323">
        <v>12.29</v>
      </c>
      <c r="K2705" s="323">
        <v>3.57</v>
      </c>
    </row>
    <row r="2706" spans="1:11" x14ac:dyDescent="0.2">
      <c r="A2706" s="320" t="s">
        <v>1459</v>
      </c>
      <c r="B2706" s="320" t="s">
        <v>2</v>
      </c>
      <c r="C2706" s="320" t="s">
        <v>1446</v>
      </c>
      <c r="D2706" s="320" t="s">
        <v>1468</v>
      </c>
      <c r="E2706" s="325">
        <v>40555</v>
      </c>
      <c r="F2706" s="326">
        <v>40544</v>
      </c>
      <c r="G2706" s="320">
        <v>1</v>
      </c>
      <c r="H2706" s="320">
        <v>26530</v>
      </c>
      <c r="I2706" s="323">
        <v>15.08</v>
      </c>
      <c r="J2706" s="323">
        <v>12.21</v>
      </c>
      <c r="K2706" s="323">
        <v>2.87</v>
      </c>
    </row>
    <row r="2707" spans="1:11" hidden="1" x14ac:dyDescent="0.2">
      <c r="A2707" s="320" t="s">
        <v>1458</v>
      </c>
      <c r="B2707" s="320" t="s">
        <v>2</v>
      </c>
      <c r="C2707" s="320" t="s">
        <v>1446</v>
      </c>
      <c r="D2707" s="320" t="s">
        <v>1464</v>
      </c>
      <c r="E2707" s="325">
        <v>40555</v>
      </c>
      <c r="F2707" s="326">
        <v>40544</v>
      </c>
      <c r="G2707" s="320">
        <v>1</v>
      </c>
      <c r="H2707" s="320">
        <v>26533</v>
      </c>
      <c r="I2707" s="323">
        <v>6.92</v>
      </c>
      <c r="J2707" s="323">
        <v>6.77</v>
      </c>
      <c r="K2707" s="323">
        <v>0.15</v>
      </c>
    </row>
    <row r="2708" spans="1:11" hidden="1" x14ac:dyDescent="0.2">
      <c r="A2708" s="320" t="s">
        <v>1461</v>
      </c>
      <c r="B2708" s="320" t="s">
        <v>2</v>
      </c>
      <c r="C2708" s="320" t="s">
        <v>1446</v>
      </c>
      <c r="D2708" s="320" t="s">
        <v>1464</v>
      </c>
      <c r="E2708" s="325">
        <v>40555</v>
      </c>
      <c r="F2708" s="326">
        <v>40544</v>
      </c>
      <c r="G2708" s="320">
        <v>1</v>
      </c>
      <c r="H2708" s="320">
        <v>26532</v>
      </c>
      <c r="I2708" s="323">
        <v>7.02</v>
      </c>
      <c r="J2708" s="323">
        <v>4.82</v>
      </c>
      <c r="K2708" s="323">
        <v>2.2000000000000002</v>
      </c>
    </row>
    <row r="2709" spans="1:11" hidden="1" x14ac:dyDescent="0.2">
      <c r="A2709" s="320" t="s">
        <v>1461</v>
      </c>
      <c r="B2709" s="320" t="s">
        <v>2</v>
      </c>
      <c r="C2709" s="320" t="s">
        <v>1446</v>
      </c>
      <c r="D2709" s="320" t="s">
        <v>1464</v>
      </c>
      <c r="E2709" s="325">
        <v>40555</v>
      </c>
      <c r="F2709" s="326">
        <v>40544</v>
      </c>
      <c r="G2709" s="320">
        <v>2</v>
      </c>
      <c r="H2709" s="320">
        <v>919325</v>
      </c>
      <c r="I2709" s="323">
        <v>0</v>
      </c>
      <c r="J2709" s="323">
        <v>0</v>
      </c>
      <c r="K2709" s="323">
        <v>-1.98</v>
      </c>
    </row>
    <row r="2710" spans="1:11" x14ac:dyDescent="0.2">
      <c r="A2710" s="320" t="s">
        <v>1467</v>
      </c>
      <c r="B2710" s="320" t="s">
        <v>2</v>
      </c>
      <c r="C2710" s="320" t="s">
        <v>1446</v>
      </c>
      <c r="D2710" s="320" t="s">
        <v>1468</v>
      </c>
      <c r="E2710" s="325">
        <v>40555</v>
      </c>
      <c r="F2710" s="326">
        <v>40544</v>
      </c>
      <c r="G2710" s="320">
        <v>1</v>
      </c>
      <c r="H2710" s="320">
        <v>26529</v>
      </c>
      <c r="I2710" s="323">
        <v>15.22</v>
      </c>
      <c r="J2710" s="323">
        <v>12.44</v>
      </c>
      <c r="K2710" s="323">
        <v>2.78</v>
      </c>
    </row>
    <row r="2711" spans="1:11" x14ac:dyDescent="0.2">
      <c r="A2711" s="320" t="s">
        <v>1459</v>
      </c>
      <c r="B2711" s="320" t="s">
        <v>2</v>
      </c>
      <c r="C2711" s="320" t="s">
        <v>1446</v>
      </c>
      <c r="D2711" s="320" t="s">
        <v>1468</v>
      </c>
      <c r="E2711" s="325">
        <v>40556</v>
      </c>
      <c r="F2711" s="326">
        <v>40544</v>
      </c>
      <c r="G2711" s="320">
        <v>1</v>
      </c>
      <c r="H2711" s="320">
        <v>26735</v>
      </c>
      <c r="I2711" s="323">
        <v>17.41</v>
      </c>
      <c r="J2711" s="323">
        <v>12.16</v>
      </c>
      <c r="K2711" s="323">
        <v>5.25</v>
      </c>
    </row>
    <row r="2712" spans="1:11" x14ac:dyDescent="0.2">
      <c r="A2712" s="320" t="s">
        <v>1467</v>
      </c>
      <c r="B2712" s="320" t="s">
        <v>2</v>
      </c>
      <c r="C2712" s="320" t="s">
        <v>1446</v>
      </c>
      <c r="D2712" s="320" t="s">
        <v>1468</v>
      </c>
      <c r="E2712" s="325">
        <v>40556</v>
      </c>
      <c r="F2712" s="326">
        <v>40544</v>
      </c>
      <c r="G2712" s="320">
        <v>1</v>
      </c>
      <c r="H2712" s="320">
        <v>26713</v>
      </c>
      <c r="I2712" s="323">
        <v>18.73</v>
      </c>
      <c r="J2712" s="323">
        <v>12.5</v>
      </c>
      <c r="K2712" s="323">
        <v>6.23</v>
      </c>
    </row>
    <row r="2713" spans="1:11" hidden="1" x14ac:dyDescent="0.2">
      <c r="A2713" s="320" t="s">
        <v>1458</v>
      </c>
      <c r="B2713" s="320" t="s">
        <v>2</v>
      </c>
      <c r="C2713" s="320" t="s">
        <v>1446</v>
      </c>
      <c r="D2713" s="320" t="s">
        <v>1464</v>
      </c>
      <c r="E2713" s="325">
        <v>40556</v>
      </c>
      <c r="F2713" s="326">
        <v>40544</v>
      </c>
      <c r="G2713" s="320">
        <v>1</v>
      </c>
      <c r="H2713" s="320">
        <v>26668</v>
      </c>
      <c r="I2713" s="323">
        <v>7.36</v>
      </c>
      <c r="J2713" s="323">
        <v>6.77</v>
      </c>
      <c r="K2713" s="323">
        <v>0.59</v>
      </c>
    </row>
    <row r="2714" spans="1:11" hidden="1" x14ac:dyDescent="0.2">
      <c r="A2714" s="320" t="s">
        <v>1469</v>
      </c>
      <c r="B2714" s="320" t="s">
        <v>2</v>
      </c>
      <c r="C2714" s="320" t="s">
        <v>1446</v>
      </c>
      <c r="D2714" s="320" t="s">
        <v>1464</v>
      </c>
      <c r="E2714" s="325">
        <v>40556</v>
      </c>
      <c r="F2714" s="326">
        <v>40544</v>
      </c>
      <c r="G2714" s="320">
        <v>1</v>
      </c>
      <c r="H2714" s="320">
        <v>26587</v>
      </c>
      <c r="I2714" s="323">
        <v>5.92</v>
      </c>
      <c r="J2714" s="323">
        <v>5.7</v>
      </c>
      <c r="K2714" s="323">
        <v>0.22</v>
      </c>
    </row>
    <row r="2715" spans="1:11" hidden="1" x14ac:dyDescent="0.2">
      <c r="A2715" s="320" t="s">
        <v>1469</v>
      </c>
      <c r="B2715" s="320" t="s">
        <v>2</v>
      </c>
      <c r="C2715" s="320" t="s">
        <v>1446</v>
      </c>
      <c r="D2715" s="320" t="s">
        <v>1464</v>
      </c>
      <c r="E2715" s="325">
        <v>40556</v>
      </c>
      <c r="F2715" s="326">
        <v>40544</v>
      </c>
      <c r="G2715" s="320">
        <v>1</v>
      </c>
      <c r="H2715" s="320">
        <v>26690</v>
      </c>
      <c r="I2715" s="323">
        <v>6.19</v>
      </c>
      <c r="J2715" s="323">
        <v>5.68</v>
      </c>
      <c r="K2715" s="323">
        <v>0.51</v>
      </c>
    </row>
    <row r="2716" spans="1:11" hidden="1" x14ac:dyDescent="0.2">
      <c r="A2716" s="320" t="s">
        <v>1469</v>
      </c>
      <c r="B2716" s="320" t="s">
        <v>2</v>
      </c>
      <c r="C2716" s="320" t="s">
        <v>1446</v>
      </c>
      <c r="D2716" s="320" t="s">
        <v>1464</v>
      </c>
      <c r="E2716" s="325">
        <v>40556</v>
      </c>
      <c r="F2716" s="326">
        <v>40544</v>
      </c>
      <c r="G2716" s="320">
        <v>1</v>
      </c>
      <c r="H2716" s="320">
        <v>26741</v>
      </c>
      <c r="I2716" s="323">
        <v>5.99</v>
      </c>
      <c r="J2716" s="323">
        <v>5.69</v>
      </c>
      <c r="K2716" s="323">
        <v>0.3</v>
      </c>
    </row>
    <row r="2717" spans="1:11" hidden="1" x14ac:dyDescent="0.2">
      <c r="A2717" s="320" t="s">
        <v>1461</v>
      </c>
      <c r="B2717" s="320" t="s">
        <v>2</v>
      </c>
      <c r="C2717" s="320" t="s">
        <v>1446</v>
      </c>
      <c r="D2717" s="320" t="s">
        <v>1464</v>
      </c>
      <c r="E2717" s="325">
        <v>40556</v>
      </c>
      <c r="F2717" s="326">
        <v>40544</v>
      </c>
      <c r="G2717" s="320">
        <v>1</v>
      </c>
      <c r="H2717" s="320">
        <v>26723</v>
      </c>
      <c r="I2717" s="323">
        <v>7.49</v>
      </c>
      <c r="J2717" s="323">
        <v>5.32</v>
      </c>
      <c r="K2717" s="323">
        <v>2.17</v>
      </c>
    </row>
    <row r="2718" spans="1:11" hidden="1" x14ac:dyDescent="0.2">
      <c r="A2718" s="320" t="s">
        <v>1461</v>
      </c>
      <c r="B2718" s="320" t="s">
        <v>2</v>
      </c>
      <c r="C2718" s="320" t="s">
        <v>1446</v>
      </c>
      <c r="D2718" s="320" t="s">
        <v>1464</v>
      </c>
      <c r="E2718" s="325">
        <v>40556</v>
      </c>
      <c r="F2718" s="326">
        <v>40544</v>
      </c>
      <c r="G2718" s="320">
        <v>2</v>
      </c>
      <c r="H2718" s="320">
        <v>919326</v>
      </c>
      <c r="I2718" s="323">
        <v>0</v>
      </c>
      <c r="J2718" s="323">
        <v>0</v>
      </c>
      <c r="K2718" s="323">
        <v>-1.48</v>
      </c>
    </row>
    <row r="2719" spans="1:11" x14ac:dyDescent="0.2">
      <c r="A2719" s="320" t="s">
        <v>1456</v>
      </c>
      <c r="B2719" s="320" t="s">
        <v>2</v>
      </c>
      <c r="C2719" s="320" t="s">
        <v>1446</v>
      </c>
      <c r="D2719" s="320" t="s">
        <v>1468</v>
      </c>
      <c r="E2719" s="325">
        <v>40556</v>
      </c>
      <c r="F2719" s="326">
        <v>40544</v>
      </c>
      <c r="G2719" s="320">
        <v>1</v>
      </c>
      <c r="H2719" s="320">
        <v>26648</v>
      </c>
      <c r="I2719" s="323">
        <v>16.64</v>
      </c>
      <c r="J2719" s="323">
        <v>10.97</v>
      </c>
      <c r="K2719" s="323">
        <v>5.67</v>
      </c>
    </row>
    <row r="2720" spans="1:11" x14ac:dyDescent="0.2">
      <c r="A2720" s="320" t="s">
        <v>1467</v>
      </c>
      <c r="B2720" s="320" t="s">
        <v>2</v>
      </c>
      <c r="C2720" s="320" t="s">
        <v>1446</v>
      </c>
      <c r="D2720" s="320" t="s">
        <v>1468</v>
      </c>
      <c r="E2720" s="325">
        <v>40557</v>
      </c>
      <c r="F2720" s="326">
        <v>40544</v>
      </c>
      <c r="G2720" s="320">
        <v>1</v>
      </c>
      <c r="H2720" s="320">
        <v>26853</v>
      </c>
      <c r="I2720" s="323">
        <v>15.43</v>
      </c>
      <c r="J2720" s="323">
        <v>12.46</v>
      </c>
      <c r="K2720" s="323">
        <v>2.97</v>
      </c>
    </row>
    <row r="2721" spans="1:11" hidden="1" x14ac:dyDescent="0.2">
      <c r="A2721" s="320" t="s">
        <v>1458</v>
      </c>
      <c r="B2721" s="320" t="s">
        <v>2</v>
      </c>
      <c r="C2721" s="320" t="s">
        <v>1446</v>
      </c>
      <c r="D2721" s="320" t="s">
        <v>1464</v>
      </c>
      <c r="E2721" s="325">
        <v>40557</v>
      </c>
      <c r="F2721" s="326">
        <v>40544</v>
      </c>
      <c r="G2721" s="320">
        <v>1</v>
      </c>
      <c r="H2721" s="320">
        <v>26842</v>
      </c>
      <c r="I2721" s="323">
        <v>7.37</v>
      </c>
      <c r="J2721" s="323">
        <v>6.75</v>
      </c>
      <c r="K2721" s="323">
        <v>0.62</v>
      </c>
    </row>
    <row r="2722" spans="1:11" hidden="1" x14ac:dyDescent="0.2">
      <c r="A2722" s="320" t="s">
        <v>1461</v>
      </c>
      <c r="B2722" s="320" t="s">
        <v>2</v>
      </c>
      <c r="C2722" s="320" t="s">
        <v>1446</v>
      </c>
      <c r="D2722" s="320" t="s">
        <v>1464</v>
      </c>
      <c r="E2722" s="325">
        <v>40557</v>
      </c>
      <c r="F2722" s="326">
        <v>40544</v>
      </c>
      <c r="G2722" s="320">
        <v>1</v>
      </c>
      <c r="H2722" s="320">
        <v>26845</v>
      </c>
      <c r="I2722" s="323">
        <v>7</v>
      </c>
      <c r="J2722" s="323">
        <v>6.8</v>
      </c>
      <c r="K2722" s="323">
        <v>0.2</v>
      </c>
    </row>
    <row r="2723" spans="1:11" x14ac:dyDescent="0.2">
      <c r="A2723" s="320" t="s">
        <v>1456</v>
      </c>
      <c r="B2723" s="320" t="s">
        <v>2</v>
      </c>
      <c r="C2723" s="320" t="s">
        <v>1446</v>
      </c>
      <c r="D2723" s="320" t="s">
        <v>1468</v>
      </c>
      <c r="E2723" s="325">
        <v>40557</v>
      </c>
      <c r="F2723" s="326">
        <v>40544</v>
      </c>
      <c r="G2723" s="320">
        <v>1</v>
      </c>
      <c r="H2723" s="320">
        <v>26854</v>
      </c>
      <c r="I2723" s="323">
        <v>15.5</v>
      </c>
      <c r="J2723" s="323">
        <v>11.18</v>
      </c>
      <c r="K2723" s="323">
        <v>4.32</v>
      </c>
    </row>
    <row r="2724" spans="1:11" x14ac:dyDescent="0.2">
      <c r="A2724" s="320" t="s">
        <v>1459</v>
      </c>
      <c r="B2724" s="320" t="s">
        <v>2</v>
      </c>
      <c r="C2724" s="320" t="s">
        <v>1446</v>
      </c>
      <c r="D2724" s="320" t="s">
        <v>1468</v>
      </c>
      <c r="E2724" s="325">
        <v>40561</v>
      </c>
      <c r="F2724" s="326">
        <v>40544</v>
      </c>
      <c r="G2724" s="320">
        <v>1</v>
      </c>
      <c r="H2724" s="320">
        <v>27282</v>
      </c>
      <c r="I2724" s="323">
        <v>17.32</v>
      </c>
      <c r="J2724" s="323">
        <v>12.17</v>
      </c>
      <c r="K2724" s="323">
        <v>5.15</v>
      </c>
    </row>
    <row r="2725" spans="1:11" x14ac:dyDescent="0.2">
      <c r="A2725" s="320" t="s">
        <v>1459</v>
      </c>
      <c r="B2725" s="320" t="s">
        <v>2</v>
      </c>
      <c r="C2725" s="320" t="s">
        <v>1446</v>
      </c>
      <c r="D2725" s="320" t="s">
        <v>1468</v>
      </c>
      <c r="E2725" s="325">
        <v>40561</v>
      </c>
      <c r="F2725" s="326">
        <v>40544</v>
      </c>
      <c r="G2725" s="320">
        <v>1</v>
      </c>
      <c r="H2725" s="320">
        <v>27369</v>
      </c>
      <c r="I2725" s="323">
        <v>17.05</v>
      </c>
      <c r="J2725" s="323">
        <v>12.17</v>
      </c>
      <c r="K2725" s="323">
        <v>4.88</v>
      </c>
    </row>
    <row r="2726" spans="1:11" x14ac:dyDescent="0.2">
      <c r="A2726" s="320" t="s">
        <v>1469</v>
      </c>
      <c r="B2726" s="320" t="s">
        <v>2</v>
      </c>
      <c r="C2726" s="320" t="s">
        <v>1446</v>
      </c>
      <c r="D2726" s="320" t="s">
        <v>1468</v>
      </c>
      <c r="E2726" s="325">
        <v>40561</v>
      </c>
      <c r="F2726" s="326">
        <v>40544</v>
      </c>
      <c r="G2726" s="320">
        <v>1</v>
      </c>
      <c r="H2726" s="320">
        <v>27223</v>
      </c>
      <c r="I2726" s="323">
        <v>6.08</v>
      </c>
      <c r="J2726" s="323">
        <v>5.75</v>
      </c>
      <c r="K2726" s="323">
        <v>0.33</v>
      </c>
    </row>
    <row r="2727" spans="1:11" x14ac:dyDescent="0.2">
      <c r="A2727" s="320" t="s">
        <v>1469</v>
      </c>
      <c r="B2727" s="320" t="s">
        <v>2</v>
      </c>
      <c r="C2727" s="320" t="s">
        <v>1446</v>
      </c>
      <c r="D2727" s="320" t="s">
        <v>1468</v>
      </c>
      <c r="E2727" s="325">
        <v>40561</v>
      </c>
      <c r="F2727" s="326">
        <v>40544</v>
      </c>
      <c r="G2727" s="320">
        <v>1</v>
      </c>
      <c r="H2727" s="320">
        <v>27299</v>
      </c>
      <c r="I2727" s="323">
        <v>6.21</v>
      </c>
      <c r="J2727" s="323">
        <v>5.75</v>
      </c>
      <c r="K2727" s="323">
        <v>0.46</v>
      </c>
    </row>
    <row r="2728" spans="1:11" x14ac:dyDescent="0.2">
      <c r="A2728" s="320" t="s">
        <v>1469</v>
      </c>
      <c r="B2728" s="320" t="s">
        <v>2</v>
      </c>
      <c r="C2728" s="320" t="s">
        <v>1446</v>
      </c>
      <c r="D2728" s="320" t="s">
        <v>1468</v>
      </c>
      <c r="E2728" s="325">
        <v>40561</v>
      </c>
      <c r="F2728" s="326">
        <v>40544</v>
      </c>
      <c r="G2728" s="320">
        <v>1</v>
      </c>
      <c r="H2728" s="320">
        <v>27370</v>
      </c>
      <c r="I2728" s="323">
        <v>6.11</v>
      </c>
      <c r="J2728" s="323">
        <v>5.75</v>
      </c>
      <c r="K2728" s="323">
        <v>0.36</v>
      </c>
    </row>
    <row r="2729" spans="1:11" x14ac:dyDescent="0.2">
      <c r="A2729" s="320" t="s">
        <v>1467</v>
      </c>
      <c r="B2729" s="320" t="s">
        <v>2</v>
      </c>
      <c r="C2729" s="320" t="s">
        <v>1446</v>
      </c>
      <c r="D2729" s="320" t="s">
        <v>1468</v>
      </c>
      <c r="E2729" s="325">
        <v>40561</v>
      </c>
      <c r="F2729" s="326">
        <v>40544</v>
      </c>
      <c r="G2729" s="320">
        <v>1</v>
      </c>
      <c r="H2729" s="320">
        <v>27281</v>
      </c>
      <c r="I2729" s="323">
        <v>17.82</v>
      </c>
      <c r="J2729" s="323">
        <v>12.51</v>
      </c>
      <c r="K2729" s="323">
        <v>5.31</v>
      </c>
    </row>
    <row r="2730" spans="1:11" x14ac:dyDescent="0.2">
      <c r="A2730" s="320" t="s">
        <v>1467</v>
      </c>
      <c r="B2730" s="320" t="s">
        <v>2</v>
      </c>
      <c r="C2730" s="320" t="s">
        <v>1446</v>
      </c>
      <c r="D2730" s="320" t="s">
        <v>1468</v>
      </c>
      <c r="E2730" s="325">
        <v>40561</v>
      </c>
      <c r="F2730" s="326">
        <v>40544</v>
      </c>
      <c r="G2730" s="320">
        <v>1</v>
      </c>
      <c r="H2730" s="320">
        <v>27371</v>
      </c>
      <c r="I2730" s="323">
        <v>17.11</v>
      </c>
      <c r="J2730" s="323">
        <v>12.49</v>
      </c>
      <c r="K2730" s="323">
        <v>4.62</v>
      </c>
    </row>
    <row r="2731" spans="1:11" x14ac:dyDescent="0.2">
      <c r="A2731" s="320" t="s">
        <v>1456</v>
      </c>
      <c r="B2731" s="320" t="s">
        <v>2</v>
      </c>
      <c r="C2731" s="320" t="s">
        <v>1446</v>
      </c>
      <c r="D2731" s="320" t="s">
        <v>1468</v>
      </c>
      <c r="E2731" s="325">
        <v>40561</v>
      </c>
      <c r="F2731" s="326">
        <v>40544</v>
      </c>
      <c r="G2731" s="320">
        <v>1</v>
      </c>
      <c r="H2731" s="320">
        <v>27354</v>
      </c>
      <c r="I2731" s="323">
        <v>16.7</v>
      </c>
      <c r="J2731" s="323">
        <v>10.99</v>
      </c>
      <c r="K2731" s="323">
        <v>5.71</v>
      </c>
    </row>
    <row r="2732" spans="1:11" hidden="1" x14ac:dyDescent="0.2">
      <c r="A2732" s="320" t="s">
        <v>1458</v>
      </c>
      <c r="B2732" s="320" t="s">
        <v>2</v>
      </c>
      <c r="C2732" s="320" t="s">
        <v>1446</v>
      </c>
      <c r="D2732" s="320" t="s">
        <v>1464</v>
      </c>
      <c r="E2732" s="325">
        <v>40561</v>
      </c>
      <c r="F2732" s="326">
        <v>40544</v>
      </c>
      <c r="G2732" s="320">
        <v>1</v>
      </c>
      <c r="H2732" s="320">
        <v>27236</v>
      </c>
      <c r="I2732" s="323">
        <v>7.27</v>
      </c>
      <c r="J2732" s="323">
        <v>6.76</v>
      </c>
      <c r="K2732" s="323">
        <v>0.51</v>
      </c>
    </row>
    <row r="2733" spans="1:11" hidden="1" x14ac:dyDescent="0.2">
      <c r="A2733" s="320" t="s">
        <v>1458</v>
      </c>
      <c r="B2733" s="320" t="s">
        <v>2</v>
      </c>
      <c r="C2733" s="320" t="s">
        <v>1446</v>
      </c>
      <c r="D2733" s="320" t="s">
        <v>1464</v>
      </c>
      <c r="E2733" s="325">
        <v>40561</v>
      </c>
      <c r="F2733" s="326">
        <v>40544</v>
      </c>
      <c r="G2733" s="320">
        <v>1</v>
      </c>
      <c r="H2733" s="320">
        <v>27327</v>
      </c>
      <c r="I2733" s="323">
        <v>7.33</v>
      </c>
      <c r="J2733" s="323">
        <v>6.75</v>
      </c>
      <c r="K2733" s="323">
        <v>0.57999999999999996</v>
      </c>
    </row>
    <row r="2734" spans="1:11" hidden="1" x14ac:dyDescent="0.2">
      <c r="A2734" s="320" t="s">
        <v>1458</v>
      </c>
      <c r="B2734" s="320" t="s">
        <v>2</v>
      </c>
      <c r="C2734" s="320" t="s">
        <v>1446</v>
      </c>
      <c r="D2734" s="320" t="s">
        <v>1464</v>
      </c>
      <c r="E2734" s="325">
        <v>40561</v>
      </c>
      <c r="F2734" s="326">
        <v>40544</v>
      </c>
      <c r="G2734" s="320">
        <v>1</v>
      </c>
      <c r="H2734" s="320">
        <v>27361</v>
      </c>
      <c r="I2734" s="323">
        <v>6.86</v>
      </c>
      <c r="J2734" s="323">
        <v>6.75</v>
      </c>
      <c r="K2734" s="323">
        <v>0.11</v>
      </c>
    </row>
    <row r="2735" spans="1:11" hidden="1" x14ac:dyDescent="0.2">
      <c r="A2735" s="320" t="s">
        <v>1470</v>
      </c>
      <c r="B2735" s="320" t="s">
        <v>2</v>
      </c>
      <c r="C2735" s="320" t="s">
        <v>1446</v>
      </c>
      <c r="D2735" s="320" t="s">
        <v>1464</v>
      </c>
      <c r="E2735" s="325">
        <v>40561</v>
      </c>
      <c r="F2735" s="326">
        <v>40544</v>
      </c>
      <c r="G2735" s="320">
        <v>1</v>
      </c>
      <c r="H2735" s="320">
        <v>27206</v>
      </c>
      <c r="I2735" s="323">
        <v>7.03</v>
      </c>
      <c r="J2735" s="323">
        <v>6.53</v>
      </c>
      <c r="K2735" s="323">
        <v>0.5</v>
      </c>
    </row>
    <row r="2736" spans="1:11" hidden="1" x14ac:dyDescent="0.2">
      <c r="A2736" s="320" t="s">
        <v>1470</v>
      </c>
      <c r="B2736" s="320" t="s">
        <v>2</v>
      </c>
      <c r="C2736" s="320" t="s">
        <v>1446</v>
      </c>
      <c r="D2736" s="320" t="s">
        <v>1464</v>
      </c>
      <c r="E2736" s="325">
        <v>40561</v>
      </c>
      <c r="F2736" s="326">
        <v>40544</v>
      </c>
      <c r="G2736" s="320">
        <v>1</v>
      </c>
      <c r="H2736" s="320">
        <v>27324</v>
      </c>
      <c r="I2736" s="323">
        <v>7.05</v>
      </c>
      <c r="J2736" s="323">
        <v>6.53</v>
      </c>
      <c r="K2736" s="323">
        <v>0.52</v>
      </c>
    </row>
    <row r="2737" spans="1:11" hidden="1" x14ac:dyDescent="0.2">
      <c r="A2737" s="320" t="s">
        <v>1461</v>
      </c>
      <c r="B2737" s="320" t="s">
        <v>2</v>
      </c>
      <c r="C2737" s="320" t="s">
        <v>1446</v>
      </c>
      <c r="D2737" s="320" t="s">
        <v>1464</v>
      </c>
      <c r="E2737" s="325">
        <v>40561</v>
      </c>
      <c r="F2737" s="326">
        <v>40544</v>
      </c>
      <c r="G2737" s="320">
        <v>1</v>
      </c>
      <c r="H2737" s="320">
        <v>27217</v>
      </c>
      <c r="I2737" s="323">
        <v>7.5</v>
      </c>
      <c r="J2737" s="323">
        <v>6.89</v>
      </c>
      <c r="K2737" s="323">
        <v>0.61</v>
      </c>
    </row>
    <row r="2738" spans="1:11" hidden="1" x14ac:dyDescent="0.2">
      <c r="A2738" s="320" t="s">
        <v>1461</v>
      </c>
      <c r="B2738" s="320" t="s">
        <v>2</v>
      </c>
      <c r="C2738" s="320" t="s">
        <v>1446</v>
      </c>
      <c r="D2738" s="320" t="s">
        <v>1464</v>
      </c>
      <c r="E2738" s="325">
        <v>40561</v>
      </c>
      <c r="F2738" s="326">
        <v>40544</v>
      </c>
      <c r="G2738" s="320">
        <v>1</v>
      </c>
      <c r="H2738" s="320">
        <v>27329</v>
      </c>
      <c r="I2738" s="323">
        <v>7.49</v>
      </c>
      <c r="J2738" s="323">
        <v>6.88</v>
      </c>
      <c r="K2738" s="323">
        <v>0.61</v>
      </c>
    </row>
    <row r="2739" spans="1:11" x14ac:dyDescent="0.2">
      <c r="A2739" s="320" t="s">
        <v>1456</v>
      </c>
      <c r="B2739" s="320" t="s">
        <v>2</v>
      </c>
      <c r="C2739" s="320" t="s">
        <v>1446</v>
      </c>
      <c r="D2739" s="320" t="s">
        <v>1468</v>
      </c>
      <c r="E2739" s="325">
        <v>40561</v>
      </c>
      <c r="F2739" s="326">
        <v>40544</v>
      </c>
      <c r="G2739" s="320">
        <v>1</v>
      </c>
      <c r="H2739" s="320">
        <v>27368</v>
      </c>
      <c r="I2739" s="323">
        <v>11.17</v>
      </c>
      <c r="J2739" s="323">
        <v>10.98</v>
      </c>
      <c r="K2739" s="323">
        <v>0.19</v>
      </c>
    </row>
    <row r="2740" spans="1:11" x14ac:dyDescent="0.2">
      <c r="A2740" s="320" t="s">
        <v>1459</v>
      </c>
      <c r="B2740" s="320" t="s">
        <v>2</v>
      </c>
      <c r="C2740" s="320" t="s">
        <v>1446</v>
      </c>
      <c r="D2740" s="320" t="s">
        <v>1468</v>
      </c>
      <c r="E2740" s="325">
        <v>40562</v>
      </c>
      <c r="F2740" s="326">
        <v>40544</v>
      </c>
      <c r="G2740" s="320">
        <v>1</v>
      </c>
      <c r="H2740" s="320">
        <v>27499</v>
      </c>
      <c r="I2740" s="323">
        <v>15.28</v>
      </c>
      <c r="J2740" s="323">
        <v>12.17</v>
      </c>
      <c r="K2740" s="323">
        <v>3.11</v>
      </c>
    </row>
    <row r="2741" spans="1:11" x14ac:dyDescent="0.2">
      <c r="A2741" s="320" t="s">
        <v>1469</v>
      </c>
      <c r="B2741" s="320" t="s">
        <v>2</v>
      </c>
      <c r="C2741" s="320" t="s">
        <v>1446</v>
      </c>
      <c r="D2741" s="320" t="s">
        <v>1468</v>
      </c>
      <c r="E2741" s="325">
        <v>40562</v>
      </c>
      <c r="F2741" s="326">
        <v>40544</v>
      </c>
      <c r="G2741" s="320">
        <v>1</v>
      </c>
      <c r="H2741" s="320">
        <v>27388</v>
      </c>
      <c r="I2741" s="323">
        <v>6.13</v>
      </c>
      <c r="J2741" s="323">
        <v>5.73</v>
      </c>
      <c r="K2741" s="323">
        <v>0.4</v>
      </c>
    </row>
    <row r="2742" spans="1:11" x14ac:dyDescent="0.2">
      <c r="A2742" s="320" t="s">
        <v>1469</v>
      </c>
      <c r="B2742" s="320" t="s">
        <v>2</v>
      </c>
      <c r="C2742" s="320" t="s">
        <v>1446</v>
      </c>
      <c r="D2742" s="320" t="s">
        <v>1468</v>
      </c>
      <c r="E2742" s="325">
        <v>40562</v>
      </c>
      <c r="F2742" s="326">
        <v>40544</v>
      </c>
      <c r="G2742" s="320">
        <v>1</v>
      </c>
      <c r="H2742" s="320">
        <v>27475</v>
      </c>
      <c r="I2742" s="323">
        <v>6.27</v>
      </c>
      <c r="J2742" s="323">
        <v>5.72</v>
      </c>
      <c r="K2742" s="323">
        <v>0.55000000000000004</v>
      </c>
    </row>
    <row r="2743" spans="1:11" x14ac:dyDescent="0.2">
      <c r="A2743" s="320" t="s">
        <v>1469</v>
      </c>
      <c r="B2743" s="320" t="s">
        <v>2</v>
      </c>
      <c r="C2743" s="320" t="s">
        <v>1446</v>
      </c>
      <c r="D2743" s="320" t="s">
        <v>1468</v>
      </c>
      <c r="E2743" s="325">
        <v>40562</v>
      </c>
      <c r="F2743" s="326">
        <v>40544</v>
      </c>
      <c r="G2743" s="320">
        <v>1</v>
      </c>
      <c r="H2743" s="320">
        <v>27529</v>
      </c>
      <c r="I2743" s="323">
        <v>6.24</v>
      </c>
      <c r="J2743" s="323">
        <v>5.71</v>
      </c>
      <c r="K2743" s="323">
        <v>0.53</v>
      </c>
    </row>
    <row r="2744" spans="1:11" x14ac:dyDescent="0.2">
      <c r="A2744" s="320" t="s">
        <v>1467</v>
      </c>
      <c r="B2744" s="320" t="s">
        <v>2</v>
      </c>
      <c r="C2744" s="320" t="s">
        <v>1446</v>
      </c>
      <c r="D2744" s="320" t="s">
        <v>1468</v>
      </c>
      <c r="E2744" s="325">
        <v>40562</v>
      </c>
      <c r="F2744" s="326">
        <v>40544</v>
      </c>
      <c r="G2744" s="320">
        <v>1</v>
      </c>
      <c r="H2744" s="320">
        <v>27416</v>
      </c>
      <c r="I2744" s="323">
        <v>18.670000000000002</v>
      </c>
      <c r="J2744" s="323">
        <v>12.44</v>
      </c>
      <c r="K2744" s="323">
        <v>6.23</v>
      </c>
    </row>
    <row r="2745" spans="1:11" hidden="1" x14ac:dyDescent="0.2">
      <c r="A2745" s="320" t="s">
        <v>1458</v>
      </c>
      <c r="B2745" s="320" t="s">
        <v>2</v>
      </c>
      <c r="C2745" s="320" t="s">
        <v>1446</v>
      </c>
      <c r="D2745" s="320" t="s">
        <v>1464</v>
      </c>
      <c r="E2745" s="325">
        <v>40562</v>
      </c>
      <c r="F2745" s="326">
        <v>40544</v>
      </c>
      <c r="G2745" s="320">
        <v>1</v>
      </c>
      <c r="H2745" s="320">
        <v>27404</v>
      </c>
      <c r="I2745" s="323">
        <v>7.19</v>
      </c>
      <c r="J2745" s="323">
        <v>6.73</v>
      </c>
      <c r="K2745" s="323">
        <v>0.46</v>
      </c>
    </row>
    <row r="2746" spans="1:11" hidden="1" x14ac:dyDescent="0.2">
      <c r="A2746" s="320" t="s">
        <v>1458</v>
      </c>
      <c r="B2746" s="320" t="s">
        <v>2</v>
      </c>
      <c r="C2746" s="320" t="s">
        <v>1446</v>
      </c>
      <c r="D2746" s="320" t="s">
        <v>1464</v>
      </c>
      <c r="E2746" s="325">
        <v>40562</v>
      </c>
      <c r="F2746" s="326">
        <v>40544</v>
      </c>
      <c r="G2746" s="320">
        <v>1</v>
      </c>
      <c r="H2746" s="320">
        <v>27506</v>
      </c>
      <c r="I2746" s="323">
        <v>7.17</v>
      </c>
      <c r="J2746" s="323">
        <v>6.72</v>
      </c>
      <c r="K2746" s="323">
        <v>0.45</v>
      </c>
    </row>
    <row r="2747" spans="1:11" x14ac:dyDescent="0.2">
      <c r="A2747" s="320" t="s">
        <v>1467</v>
      </c>
      <c r="B2747" s="320" t="s">
        <v>2</v>
      </c>
      <c r="C2747" s="320" t="s">
        <v>1446</v>
      </c>
      <c r="D2747" s="320" t="s">
        <v>1468</v>
      </c>
      <c r="E2747" s="325">
        <v>40562</v>
      </c>
      <c r="F2747" s="326">
        <v>40544</v>
      </c>
      <c r="G2747" s="320">
        <v>1</v>
      </c>
      <c r="H2747" s="320">
        <v>27500</v>
      </c>
      <c r="I2747" s="323">
        <v>15.59</v>
      </c>
      <c r="J2747" s="323">
        <v>12.43</v>
      </c>
      <c r="K2747" s="323">
        <v>3.16</v>
      </c>
    </row>
    <row r="2748" spans="1:11" x14ac:dyDescent="0.2">
      <c r="A2748" s="320" t="s">
        <v>1459</v>
      </c>
      <c r="B2748" s="320" t="s">
        <v>2</v>
      </c>
      <c r="C2748" s="320" t="s">
        <v>1446</v>
      </c>
      <c r="D2748" s="320" t="s">
        <v>1468</v>
      </c>
      <c r="E2748" s="325">
        <v>40563</v>
      </c>
      <c r="F2748" s="326">
        <v>40544</v>
      </c>
      <c r="G2748" s="320">
        <v>1</v>
      </c>
      <c r="H2748" s="320">
        <v>27605</v>
      </c>
      <c r="I2748" s="323">
        <v>17.54</v>
      </c>
      <c r="J2748" s="323">
        <v>12.19</v>
      </c>
      <c r="K2748" s="323">
        <v>5.35</v>
      </c>
    </row>
    <row r="2749" spans="1:11" x14ac:dyDescent="0.2">
      <c r="A2749" s="320" t="s">
        <v>1459</v>
      </c>
      <c r="B2749" s="320" t="s">
        <v>2</v>
      </c>
      <c r="C2749" s="320" t="s">
        <v>1446</v>
      </c>
      <c r="D2749" s="320" t="s">
        <v>1468</v>
      </c>
      <c r="E2749" s="325">
        <v>40563</v>
      </c>
      <c r="F2749" s="326">
        <v>40544</v>
      </c>
      <c r="G2749" s="320">
        <v>1</v>
      </c>
      <c r="H2749" s="320">
        <v>27790</v>
      </c>
      <c r="I2749" s="323">
        <v>14.56</v>
      </c>
      <c r="J2749" s="323">
        <v>12.15</v>
      </c>
      <c r="K2749" s="323">
        <v>2.41</v>
      </c>
    </row>
    <row r="2750" spans="1:11" x14ac:dyDescent="0.2">
      <c r="A2750" s="320" t="s">
        <v>1469</v>
      </c>
      <c r="B2750" s="320" t="s">
        <v>2</v>
      </c>
      <c r="C2750" s="320" t="s">
        <v>1446</v>
      </c>
      <c r="D2750" s="320" t="s">
        <v>1468</v>
      </c>
      <c r="E2750" s="325">
        <v>40563</v>
      </c>
      <c r="F2750" s="326">
        <v>40544</v>
      </c>
      <c r="G2750" s="320">
        <v>1</v>
      </c>
      <c r="H2750" s="320">
        <v>27566</v>
      </c>
      <c r="I2750" s="323">
        <v>6.31</v>
      </c>
      <c r="J2750" s="323">
        <v>5.77</v>
      </c>
      <c r="K2750" s="323">
        <v>0.54</v>
      </c>
    </row>
    <row r="2751" spans="1:11" x14ac:dyDescent="0.2">
      <c r="A2751" s="320" t="s">
        <v>1469</v>
      </c>
      <c r="B2751" s="320" t="s">
        <v>2</v>
      </c>
      <c r="C2751" s="320" t="s">
        <v>1446</v>
      </c>
      <c r="D2751" s="320" t="s">
        <v>1468</v>
      </c>
      <c r="E2751" s="325">
        <v>40563</v>
      </c>
      <c r="F2751" s="326">
        <v>40544</v>
      </c>
      <c r="G2751" s="320">
        <v>1</v>
      </c>
      <c r="H2751" s="320">
        <v>27725</v>
      </c>
      <c r="I2751" s="323">
        <v>6.36</v>
      </c>
      <c r="J2751" s="323">
        <v>5.76</v>
      </c>
      <c r="K2751" s="323">
        <v>0.6</v>
      </c>
    </row>
    <row r="2752" spans="1:11" x14ac:dyDescent="0.2">
      <c r="A2752" s="320" t="s">
        <v>1469</v>
      </c>
      <c r="B2752" s="320" t="s">
        <v>2</v>
      </c>
      <c r="C2752" s="320" t="s">
        <v>1446</v>
      </c>
      <c r="D2752" s="320" t="s">
        <v>1468</v>
      </c>
      <c r="E2752" s="325">
        <v>40563</v>
      </c>
      <c r="F2752" s="326">
        <v>40544</v>
      </c>
      <c r="G2752" s="320">
        <v>1</v>
      </c>
      <c r="H2752" s="320">
        <v>27822</v>
      </c>
      <c r="I2752" s="323">
        <v>6.18</v>
      </c>
      <c r="J2752" s="323">
        <v>5.75</v>
      </c>
      <c r="K2752" s="323">
        <v>0.43</v>
      </c>
    </row>
    <row r="2753" spans="1:11" x14ac:dyDescent="0.2">
      <c r="A2753" s="320" t="s">
        <v>1467</v>
      </c>
      <c r="B2753" s="320" t="s">
        <v>2</v>
      </c>
      <c r="C2753" s="320" t="s">
        <v>1446</v>
      </c>
      <c r="D2753" s="320" t="s">
        <v>1468</v>
      </c>
      <c r="E2753" s="325">
        <v>40563</v>
      </c>
      <c r="F2753" s="326">
        <v>40544</v>
      </c>
      <c r="G2753" s="320">
        <v>1</v>
      </c>
      <c r="H2753" s="320">
        <v>27612</v>
      </c>
      <c r="I2753" s="323">
        <v>17.809999999999999</v>
      </c>
      <c r="J2753" s="323">
        <v>12.49</v>
      </c>
      <c r="K2753" s="323">
        <v>5.32</v>
      </c>
    </row>
    <row r="2754" spans="1:11" hidden="1" x14ac:dyDescent="0.2">
      <c r="A2754" s="320" t="s">
        <v>1458</v>
      </c>
      <c r="B2754" s="320" t="s">
        <v>2</v>
      </c>
      <c r="C2754" s="320" t="s">
        <v>1446</v>
      </c>
      <c r="D2754" s="320" t="s">
        <v>1464</v>
      </c>
      <c r="E2754" s="325">
        <v>40563</v>
      </c>
      <c r="F2754" s="326">
        <v>40544</v>
      </c>
      <c r="G2754" s="320">
        <v>1</v>
      </c>
      <c r="H2754" s="320">
        <v>27595</v>
      </c>
      <c r="I2754" s="323">
        <v>7.5</v>
      </c>
      <c r="J2754" s="323">
        <v>6.75</v>
      </c>
      <c r="K2754" s="323">
        <v>0.75</v>
      </c>
    </row>
    <row r="2755" spans="1:11" hidden="1" x14ac:dyDescent="0.2">
      <c r="A2755" s="320" t="s">
        <v>1458</v>
      </c>
      <c r="B2755" s="320" t="s">
        <v>2</v>
      </c>
      <c r="C2755" s="320" t="s">
        <v>1446</v>
      </c>
      <c r="D2755" s="320" t="s">
        <v>1464</v>
      </c>
      <c r="E2755" s="325">
        <v>40563</v>
      </c>
      <c r="F2755" s="326">
        <v>40544</v>
      </c>
      <c r="G2755" s="320">
        <v>1</v>
      </c>
      <c r="H2755" s="320">
        <v>27710</v>
      </c>
      <c r="I2755" s="323">
        <v>7.38</v>
      </c>
      <c r="J2755" s="323">
        <v>6.75</v>
      </c>
      <c r="K2755" s="323">
        <v>0.63</v>
      </c>
    </row>
    <row r="2756" spans="1:11" hidden="1" x14ac:dyDescent="0.2">
      <c r="A2756" s="320" t="s">
        <v>1461</v>
      </c>
      <c r="B2756" s="320" t="s">
        <v>2</v>
      </c>
      <c r="C2756" s="320" t="s">
        <v>1446</v>
      </c>
      <c r="D2756" s="320" t="s">
        <v>1464</v>
      </c>
      <c r="E2756" s="325">
        <v>40563</v>
      </c>
      <c r="F2756" s="326">
        <v>40544</v>
      </c>
      <c r="G2756" s="320">
        <v>1</v>
      </c>
      <c r="H2756" s="320">
        <v>27607</v>
      </c>
      <c r="I2756" s="323">
        <v>7.56</v>
      </c>
      <c r="J2756" s="323">
        <v>6.87</v>
      </c>
      <c r="K2756" s="323">
        <v>0.69</v>
      </c>
    </row>
    <row r="2757" spans="1:11" hidden="1" x14ac:dyDescent="0.2">
      <c r="A2757" s="320" t="s">
        <v>1461</v>
      </c>
      <c r="B2757" s="320" t="s">
        <v>2</v>
      </c>
      <c r="C2757" s="320" t="s">
        <v>1446</v>
      </c>
      <c r="D2757" s="320" t="s">
        <v>1464</v>
      </c>
      <c r="E2757" s="325">
        <v>40563</v>
      </c>
      <c r="F2757" s="326">
        <v>40544</v>
      </c>
      <c r="G2757" s="320">
        <v>1</v>
      </c>
      <c r="H2757" s="320">
        <v>27711</v>
      </c>
      <c r="I2757" s="323">
        <v>7.61</v>
      </c>
      <c r="J2757" s="323">
        <v>6.87</v>
      </c>
      <c r="K2757" s="323">
        <v>0.74</v>
      </c>
    </row>
    <row r="2758" spans="1:11" x14ac:dyDescent="0.2">
      <c r="A2758" s="320" t="s">
        <v>1467</v>
      </c>
      <c r="B2758" s="320" t="s">
        <v>2</v>
      </c>
      <c r="C2758" s="320" t="s">
        <v>1446</v>
      </c>
      <c r="D2758" s="320" t="s">
        <v>1468</v>
      </c>
      <c r="E2758" s="325">
        <v>40563</v>
      </c>
      <c r="F2758" s="326">
        <v>40544</v>
      </c>
      <c r="G2758" s="320">
        <v>1</v>
      </c>
      <c r="H2758" s="320">
        <v>27798</v>
      </c>
      <c r="I2758" s="323">
        <v>15.97</v>
      </c>
      <c r="J2758" s="323">
        <v>12.46</v>
      </c>
      <c r="K2758" s="323">
        <v>3.51</v>
      </c>
    </row>
    <row r="2759" spans="1:11" x14ac:dyDescent="0.2">
      <c r="A2759" s="320" t="s">
        <v>1469</v>
      </c>
      <c r="B2759" s="320" t="s">
        <v>2</v>
      </c>
      <c r="C2759" s="320" t="s">
        <v>1446</v>
      </c>
      <c r="D2759" s="320" t="s">
        <v>1468</v>
      </c>
      <c r="E2759" s="325">
        <v>40564</v>
      </c>
      <c r="F2759" s="326">
        <v>40544</v>
      </c>
      <c r="G2759" s="320">
        <v>1</v>
      </c>
      <c r="H2759" s="320">
        <v>27889</v>
      </c>
      <c r="I2759" s="323">
        <v>6.18</v>
      </c>
      <c r="J2759" s="323">
        <v>5.73</v>
      </c>
      <c r="K2759" s="323">
        <v>0.45</v>
      </c>
    </row>
    <row r="2760" spans="1:11" x14ac:dyDescent="0.2">
      <c r="A2760" s="320" t="s">
        <v>1469</v>
      </c>
      <c r="B2760" s="320" t="s">
        <v>2</v>
      </c>
      <c r="C2760" s="320" t="s">
        <v>1446</v>
      </c>
      <c r="D2760" s="320" t="s">
        <v>1468</v>
      </c>
      <c r="E2760" s="325">
        <v>40564</v>
      </c>
      <c r="F2760" s="326">
        <v>40544</v>
      </c>
      <c r="G2760" s="320">
        <v>1</v>
      </c>
      <c r="H2760" s="320">
        <v>27958</v>
      </c>
      <c r="I2760" s="323">
        <v>5.93</v>
      </c>
      <c r="J2760" s="323">
        <v>5.72</v>
      </c>
      <c r="K2760" s="323">
        <v>0.21</v>
      </c>
    </row>
    <row r="2761" spans="1:11" hidden="1" x14ac:dyDescent="0.2">
      <c r="A2761" s="320" t="s">
        <v>1458</v>
      </c>
      <c r="B2761" s="320" t="s">
        <v>2</v>
      </c>
      <c r="C2761" s="320" t="s">
        <v>1446</v>
      </c>
      <c r="D2761" s="320" t="s">
        <v>1464</v>
      </c>
      <c r="E2761" s="325">
        <v>40564</v>
      </c>
      <c r="F2761" s="326">
        <v>40544</v>
      </c>
      <c r="G2761" s="320">
        <v>1</v>
      </c>
      <c r="H2761" s="320">
        <v>27956</v>
      </c>
      <c r="I2761" s="323">
        <v>7.03</v>
      </c>
      <c r="J2761" s="323">
        <v>6.63</v>
      </c>
      <c r="K2761" s="323">
        <v>0.4</v>
      </c>
    </row>
    <row r="2762" spans="1:11" x14ac:dyDescent="0.2">
      <c r="A2762" s="320" t="s">
        <v>1467</v>
      </c>
      <c r="B2762" s="320" t="s">
        <v>2</v>
      </c>
      <c r="C2762" s="320" t="s">
        <v>1446</v>
      </c>
      <c r="D2762" s="320" t="s">
        <v>1468</v>
      </c>
      <c r="E2762" s="325">
        <v>40564</v>
      </c>
      <c r="F2762" s="326">
        <v>40544</v>
      </c>
      <c r="G2762" s="320">
        <v>1</v>
      </c>
      <c r="H2762" s="320">
        <v>27962</v>
      </c>
      <c r="I2762" s="323">
        <v>15.98</v>
      </c>
      <c r="J2762" s="323">
        <v>12.42</v>
      </c>
      <c r="K2762" s="323">
        <v>3.56</v>
      </c>
    </row>
    <row r="2763" spans="1:11" x14ac:dyDescent="0.2">
      <c r="A2763" s="320" t="s">
        <v>1459</v>
      </c>
      <c r="B2763" s="320" t="s">
        <v>2</v>
      </c>
      <c r="C2763" s="320" t="s">
        <v>1446</v>
      </c>
      <c r="D2763" s="320" t="s">
        <v>1468</v>
      </c>
      <c r="E2763" s="325">
        <v>40567</v>
      </c>
      <c r="F2763" s="326">
        <v>40544</v>
      </c>
      <c r="G2763" s="320">
        <v>1</v>
      </c>
      <c r="H2763" s="320">
        <v>28237</v>
      </c>
      <c r="I2763" s="323">
        <v>16.82</v>
      </c>
      <c r="J2763" s="323">
        <v>12.19</v>
      </c>
      <c r="K2763" s="323">
        <v>4.63</v>
      </c>
    </row>
    <row r="2764" spans="1:11" x14ac:dyDescent="0.2">
      <c r="A2764" s="320" t="s">
        <v>1459</v>
      </c>
      <c r="B2764" s="320" t="s">
        <v>2</v>
      </c>
      <c r="C2764" s="320" t="s">
        <v>1446</v>
      </c>
      <c r="D2764" s="320" t="s">
        <v>1468</v>
      </c>
      <c r="E2764" s="325">
        <v>40567</v>
      </c>
      <c r="F2764" s="326">
        <v>40544</v>
      </c>
      <c r="G2764" s="320">
        <v>1</v>
      </c>
      <c r="H2764" s="320">
        <v>28353</v>
      </c>
      <c r="I2764" s="323">
        <v>15.77</v>
      </c>
      <c r="J2764" s="323">
        <v>12.17</v>
      </c>
      <c r="K2764" s="323">
        <v>3.6</v>
      </c>
    </row>
    <row r="2765" spans="1:11" x14ac:dyDescent="0.2">
      <c r="A2765" s="320" t="s">
        <v>1459</v>
      </c>
      <c r="B2765" s="320" t="s">
        <v>2</v>
      </c>
      <c r="C2765" s="320" t="s">
        <v>1446</v>
      </c>
      <c r="D2765" s="320" t="s">
        <v>1468</v>
      </c>
      <c r="E2765" s="325">
        <v>40567</v>
      </c>
      <c r="F2765" s="326">
        <v>40544</v>
      </c>
      <c r="G2765" s="320">
        <v>2</v>
      </c>
      <c r="H2765" s="320">
        <v>919599</v>
      </c>
      <c r="I2765" s="323">
        <v>13.45</v>
      </c>
      <c r="J2765" s="323">
        <v>8.82</v>
      </c>
      <c r="K2765" s="323">
        <v>4.63</v>
      </c>
    </row>
    <row r="2766" spans="1:11" x14ac:dyDescent="0.2">
      <c r="A2766" s="320" t="s">
        <v>1459</v>
      </c>
      <c r="B2766" s="320" t="s">
        <v>2</v>
      </c>
      <c r="C2766" s="320" t="s">
        <v>1446</v>
      </c>
      <c r="D2766" s="320" t="s">
        <v>1468</v>
      </c>
      <c r="E2766" s="325">
        <v>40567</v>
      </c>
      <c r="F2766" s="326">
        <v>40544</v>
      </c>
      <c r="G2766" s="320">
        <v>2</v>
      </c>
      <c r="H2766" s="320">
        <v>919688</v>
      </c>
      <c r="I2766" s="323">
        <v>0</v>
      </c>
      <c r="J2766" s="323">
        <v>0</v>
      </c>
      <c r="K2766" s="323">
        <v>-4.63</v>
      </c>
    </row>
    <row r="2767" spans="1:11" x14ac:dyDescent="0.2">
      <c r="A2767" s="320" t="s">
        <v>1469</v>
      </c>
      <c r="B2767" s="320" t="s">
        <v>2</v>
      </c>
      <c r="C2767" s="320" t="s">
        <v>1446</v>
      </c>
      <c r="D2767" s="320" t="s">
        <v>1468</v>
      </c>
      <c r="E2767" s="325">
        <v>40567</v>
      </c>
      <c r="F2767" s="326">
        <v>40544</v>
      </c>
      <c r="G2767" s="320">
        <v>1</v>
      </c>
      <c r="H2767" s="320">
        <v>28215</v>
      </c>
      <c r="I2767" s="323">
        <v>6.03</v>
      </c>
      <c r="J2767" s="323">
        <v>5.69</v>
      </c>
      <c r="K2767" s="323">
        <v>0.34</v>
      </c>
    </row>
    <row r="2768" spans="1:11" x14ac:dyDescent="0.2">
      <c r="A2768" s="320" t="s">
        <v>1469</v>
      </c>
      <c r="B2768" s="320" t="s">
        <v>2</v>
      </c>
      <c r="C2768" s="320" t="s">
        <v>1446</v>
      </c>
      <c r="D2768" s="320" t="s">
        <v>1468</v>
      </c>
      <c r="E2768" s="325">
        <v>40567</v>
      </c>
      <c r="F2768" s="326">
        <v>40544</v>
      </c>
      <c r="G2768" s="320">
        <v>1</v>
      </c>
      <c r="H2768" s="320">
        <v>28318</v>
      </c>
      <c r="I2768" s="323">
        <v>6.19</v>
      </c>
      <c r="J2768" s="323">
        <v>5.7</v>
      </c>
      <c r="K2768" s="323">
        <v>0.49</v>
      </c>
    </row>
    <row r="2769" spans="1:11" x14ac:dyDescent="0.2">
      <c r="A2769" s="320" t="s">
        <v>1469</v>
      </c>
      <c r="B2769" s="320" t="s">
        <v>2</v>
      </c>
      <c r="C2769" s="320" t="s">
        <v>1446</v>
      </c>
      <c r="D2769" s="320" t="s">
        <v>1468</v>
      </c>
      <c r="E2769" s="325">
        <v>40567</v>
      </c>
      <c r="F2769" s="326">
        <v>40544</v>
      </c>
      <c r="G2769" s="320">
        <v>1</v>
      </c>
      <c r="H2769" s="320">
        <v>28364</v>
      </c>
      <c r="I2769" s="323">
        <v>6</v>
      </c>
      <c r="J2769" s="323">
        <v>5.68</v>
      </c>
      <c r="K2769" s="323">
        <v>0.32</v>
      </c>
    </row>
    <row r="2770" spans="1:11" x14ac:dyDescent="0.2">
      <c r="A2770" s="320" t="s">
        <v>1469</v>
      </c>
      <c r="B2770" s="320" t="s">
        <v>2</v>
      </c>
      <c r="C2770" s="320" t="s">
        <v>1446</v>
      </c>
      <c r="D2770" s="320" t="s">
        <v>1468</v>
      </c>
      <c r="E2770" s="325">
        <v>40567</v>
      </c>
      <c r="F2770" s="326">
        <v>40544</v>
      </c>
      <c r="G2770" s="320">
        <v>2</v>
      </c>
      <c r="H2770" s="320">
        <v>919579</v>
      </c>
      <c r="I2770" s="323">
        <v>9.59</v>
      </c>
      <c r="J2770" s="323">
        <v>9.25</v>
      </c>
      <c r="K2770" s="323">
        <v>0.34</v>
      </c>
    </row>
    <row r="2771" spans="1:11" hidden="1" x14ac:dyDescent="0.2">
      <c r="A2771" s="320" t="s">
        <v>1458</v>
      </c>
      <c r="B2771" s="320" t="s">
        <v>2</v>
      </c>
      <c r="C2771" s="320" t="s">
        <v>1446</v>
      </c>
      <c r="D2771" s="320" t="s">
        <v>1464</v>
      </c>
      <c r="E2771" s="325">
        <v>40567</v>
      </c>
      <c r="F2771" s="326">
        <v>40544</v>
      </c>
      <c r="G2771" s="320">
        <v>1</v>
      </c>
      <c r="H2771" s="320">
        <v>28226</v>
      </c>
      <c r="I2771" s="323">
        <v>7.24</v>
      </c>
      <c r="J2771" s="323">
        <v>6.66</v>
      </c>
      <c r="K2771" s="323">
        <v>0.57999999999999996</v>
      </c>
    </row>
    <row r="2772" spans="1:11" hidden="1" x14ac:dyDescent="0.2">
      <c r="A2772" s="320" t="s">
        <v>1458</v>
      </c>
      <c r="B2772" s="320" t="s">
        <v>2</v>
      </c>
      <c r="C2772" s="320" t="s">
        <v>1446</v>
      </c>
      <c r="D2772" s="320" t="s">
        <v>1464</v>
      </c>
      <c r="E2772" s="325">
        <v>40567</v>
      </c>
      <c r="F2772" s="326">
        <v>40544</v>
      </c>
      <c r="G2772" s="320">
        <v>1</v>
      </c>
      <c r="H2772" s="320">
        <v>28309</v>
      </c>
      <c r="I2772" s="323">
        <v>7.26</v>
      </c>
      <c r="J2772" s="323">
        <v>6.66</v>
      </c>
      <c r="K2772" s="323">
        <v>0.6</v>
      </c>
    </row>
    <row r="2773" spans="1:11" hidden="1" x14ac:dyDescent="0.2">
      <c r="A2773" s="320" t="s">
        <v>1458</v>
      </c>
      <c r="B2773" s="320" t="s">
        <v>2</v>
      </c>
      <c r="C2773" s="320" t="s">
        <v>1446</v>
      </c>
      <c r="D2773" s="320" t="s">
        <v>1464</v>
      </c>
      <c r="E2773" s="325">
        <v>40567</v>
      </c>
      <c r="F2773" s="326">
        <v>40544</v>
      </c>
      <c r="G2773" s="320">
        <v>1</v>
      </c>
      <c r="H2773" s="320">
        <v>28352</v>
      </c>
      <c r="I2773" s="323">
        <v>6.84</v>
      </c>
      <c r="J2773" s="323">
        <v>6.64</v>
      </c>
      <c r="K2773" s="323">
        <v>0.2</v>
      </c>
    </row>
    <row r="2774" spans="1:11" hidden="1" x14ac:dyDescent="0.2">
      <c r="A2774" s="320" t="s">
        <v>1458</v>
      </c>
      <c r="B2774" s="320" t="s">
        <v>2</v>
      </c>
      <c r="C2774" s="320" t="s">
        <v>1446</v>
      </c>
      <c r="D2774" s="320" t="s">
        <v>1464</v>
      </c>
      <c r="E2774" s="325">
        <v>40567</v>
      </c>
      <c r="F2774" s="326">
        <v>40544</v>
      </c>
      <c r="G2774" s="320">
        <v>2</v>
      </c>
      <c r="H2774" s="320">
        <v>919590</v>
      </c>
      <c r="I2774" s="323">
        <v>8.06</v>
      </c>
      <c r="J2774" s="323">
        <v>7.48</v>
      </c>
      <c r="K2774" s="323">
        <v>0.57999999999999996</v>
      </c>
    </row>
    <row r="2775" spans="1:11" hidden="1" x14ac:dyDescent="0.2">
      <c r="A2775" s="320" t="s">
        <v>1458</v>
      </c>
      <c r="B2775" s="320" t="s">
        <v>2</v>
      </c>
      <c r="C2775" s="320" t="s">
        <v>1446</v>
      </c>
      <c r="D2775" s="320" t="s">
        <v>1464</v>
      </c>
      <c r="E2775" s="325">
        <v>40567</v>
      </c>
      <c r="F2775" s="326">
        <v>40544</v>
      </c>
      <c r="G2775" s="320">
        <v>2</v>
      </c>
      <c r="H2775" s="320">
        <v>919689</v>
      </c>
      <c r="I2775" s="323">
        <v>0</v>
      </c>
      <c r="J2775" s="323">
        <v>0</v>
      </c>
      <c r="K2775" s="323">
        <v>-0.57999999999999996</v>
      </c>
    </row>
    <row r="2776" spans="1:11" x14ac:dyDescent="0.2">
      <c r="A2776" s="320" t="s">
        <v>1469</v>
      </c>
      <c r="B2776" s="320" t="s">
        <v>2</v>
      </c>
      <c r="C2776" s="320" t="s">
        <v>1446</v>
      </c>
      <c r="D2776" s="320" t="s">
        <v>1468</v>
      </c>
      <c r="E2776" s="325">
        <v>40567</v>
      </c>
      <c r="F2776" s="326">
        <v>40544</v>
      </c>
      <c r="G2776" s="320">
        <v>2</v>
      </c>
      <c r="H2776" s="320">
        <v>919690</v>
      </c>
      <c r="I2776" s="323">
        <v>0</v>
      </c>
      <c r="J2776" s="323">
        <v>0</v>
      </c>
      <c r="K2776" s="323">
        <v>-0.34</v>
      </c>
    </row>
    <row r="2777" spans="1:11" x14ac:dyDescent="0.2">
      <c r="A2777" s="320" t="s">
        <v>1459</v>
      </c>
      <c r="B2777" s="320" t="s">
        <v>2</v>
      </c>
      <c r="C2777" s="320" t="s">
        <v>1446</v>
      </c>
      <c r="D2777" s="320" t="s">
        <v>1468</v>
      </c>
      <c r="E2777" s="325">
        <v>40568</v>
      </c>
      <c r="F2777" s="326">
        <v>40544</v>
      </c>
      <c r="G2777" s="320">
        <v>1</v>
      </c>
      <c r="H2777" s="320">
        <v>30147</v>
      </c>
      <c r="I2777" s="323">
        <v>14</v>
      </c>
      <c r="J2777" s="323">
        <v>12.13</v>
      </c>
      <c r="K2777" s="323">
        <v>1.87</v>
      </c>
    </row>
    <row r="2778" spans="1:11" x14ac:dyDescent="0.2">
      <c r="A2778" s="320" t="s">
        <v>1469</v>
      </c>
      <c r="B2778" s="320" t="s">
        <v>2</v>
      </c>
      <c r="C2778" s="320" t="s">
        <v>1446</v>
      </c>
      <c r="D2778" s="320" t="s">
        <v>1468</v>
      </c>
      <c r="E2778" s="325">
        <v>40568</v>
      </c>
      <c r="F2778" s="326">
        <v>40544</v>
      </c>
      <c r="G2778" s="320">
        <v>1</v>
      </c>
      <c r="H2778" s="320">
        <v>30048</v>
      </c>
      <c r="I2778" s="323">
        <v>6.03</v>
      </c>
      <c r="J2778" s="323">
        <v>5.76</v>
      </c>
      <c r="K2778" s="323">
        <v>0.27</v>
      </c>
    </row>
    <row r="2779" spans="1:11" x14ac:dyDescent="0.2">
      <c r="A2779" s="320" t="s">
        <v>1469</v>
      </c>
      <c r="B2779" s="320" t="s">
        <v>2</v>
      </c>
      <c r="C2779" s="320" t="s">
        <v>1446</v>
      </c>
      <c r="D2779" s="320" t="s">
        <v>1468</v>
      </c>
      <c r="E2779" s="325">
        <v>40568</v>
      </c>
      <c r="F2779" s="326">
        <v>40544</v>
      </c>
      <c r="G2779" s="320">
        <v>1</v>
      </c>
      <c r="H2779" s="320">
        <v>30158</v>
      </c>
      <c r="I2779" s="323">
        <v>6.12</v>
      </c>
      <c r="J2779" s="323">
        <v>5.76</v>
      </c>
      <c r="K2779" s="323">
        <v>0.36</v>
      </c>
    </row>
    <row r="2780" spans="1:11" x14ac:dyDescent="0.2">
      <c r="A2780" s="320" t="s">
        <v>1467</v>
      </c>
      <c r="B2780" s="320" t="s">
        <v>2</v>
      </c>
      <c r="C2780" s="320" t="s">
        <v>1446</v>
      </c>
      <c r="D2780" s="320" t="s">
        <v>1468</v>
      </c>
      <c r="E2780" s="325">
        <v>40568</v>
      </c>
      <c r="F2780" s="326">
        <v>40544</v>
      </c>
      <c r="G2780" s="320">
        <v>1</v>
      </c>
      <c r="H2780" s="320">
        <v>30050</v>
      </c>
      <c r="I2780" s="323">
        <v>17.899999999999999</v>
      </c>
      <c r="J2780" s="323">
        <v>12.46</v>
      </c>
      <c r="K2780" s="323">
        <v>5.44</v>
      </c>
    </row>
    <row r="2781" spans="1:11" hidden="1" x14ac:dyDescent="0.2">
      <c r="A2781" s="320" t="s">
        <v>1458</v>
      </c>
      <c r="B2781" s="320" t="s">
        <v>2</v>
      </c>
      <c r="C2781" s="320" t="s">
        <v>1446</v>
      </c>
      <c r="D2781" s="320" t="s">
        <v>1464</v>
      </c>
      <c r="E2781" s="325">
        <v>40568</v>
      </c>
      <c r="F2781" s="326">
        <v>40544</v>
      </c>
      <c r="G2781" s="320">
        <v>1</v>
      </c>
      <c r="H2781" s="320">
        <v>30032</v>
      </c>
      <c r="I2781" s="323">
        <v>7.09</v>
      </c>
      <c r="J2781" s="323">
        <v>6.62</v>
      </c>
      <c r="K2781" s="323">
        <v>0.47</v>
      </c>
    </row>
    <row r="2782" spans="1:11" hidden="1" x14ac:dyDescent="0.2">
      <c r="A2782" s="320" t="s">
        <v>1458</v>
      </c>
      <c r="B2782" s="320" t="s">
        <v>2</v>
      </c>
      <c r="C2782" s="320" t="s">
        <v>1446</v>
      </c>
      <c r="D2782" s="320" t="s">
        <v>1464</v>
      </c>
      <c r="E2782" s="325">
        <v>40568</v>
      </c>
      <c r="F2782" s="326">
        <v>40544</v>
      </c>
      <c r="G2782" s="320">
        <v>1</v>
      </c>
      <c r="H2782" s="320">
        <v>30138</v>
      </c>
      <c r="I2782" s="323">
        <v>7.31</v>
      </c>
      <c r="J2782" s="323">
        <v>6.62</v>
      </c>
      <c r="K2782" s="323">
        <v>0.69</v>
      </c>
    </row>
    <row r="2783" spans="1:11" hidden="1" x14ac:dyDescent="0.2">
      <c r="A2783" s="320" t="s">
        <v>1458</v>
      </c>
      <c r="B2783" s="320" t="s">
        <v>2</v>
      </c>
      <c r="C2783" s="320" t="s">
        <v>1446</v>
      </c>
      <c r="D2783" s="320" t="s">
        <v>1464</v>
      </c>
      <c r="E2783" s="325">
        <v>40568</v>
      </c>
      <c r="F2783" s="326">
        <v>40544</v>
      </c>
      <c r="G2783" s="320">
        <v>1</v>
      </c>
      <c r="H2783" s="320">
        <v>30161</v>
      </c>
      <c r="I2783" s="323">
        <v>6.72</v>
      </c>
      <c r="J2783" s="323">
        <v>6.62</v>
      </c>
      <c r="K2783" s="323">
        <v>0.1</v>
      </c>
    </row>
    <row r="2784" spans="1:11" x14ac:dyDescent="0.2">
      <c r="A2784" s="320" t="s">
        <v>1467</v>
      </c>
      <c r="B2784" s="320" t="s">
        <v>2</v>
      </c>
      <c r="C2784" s="320" t="s">
        <v>1446</v>
      </c>
      <c r="D2784" s="320" t="s">
        <v>1468</v>
      </c>
      <c r="E2784" s="325">
        <v>40568</v>
      </c>
      <c r="F2784" s="326">
        <v>40544</v>
      </c>
      <c r="G2784" s="320">
        <v>1</v>
      </c>
      <c r="H2784" s="320">
        <v>30149</v>
      </c>
      <c r="I2784" s="323">
        <v>15.41</v>
      </c>
      <c r="J2784" s="323">
        <v>12.46</v>
      </c>
      <c r="K2784" s="323">
        <v>2.95</v>
      </c>
    </row>
    <row r="2785" spans="1:11" x14ac:dyDescent="0.2">
      <c r="A2785" s="320" t="s">
        <v>1469</v>
      </c>
      <c r="B2785" s="320" t="s">
        <v>2</v>
      </c>
      <c r="C2785" s="320" t="s">
        <v>1446</v>
      </c>
      <c r="D2785" s="320" t="s">
        <v>1468</v>
      </c>
      <c r="E2785" s="325">
        <v>40569</v>
      </c>
      <c r="F2785" s="326">
        <v>40544</v>
      </c>
      <c r="G2785" s="320">
        <v>1</v>
      </c>
      <c r="H2785" s="320">
        <v>30192</v>
      </c>
      <c r="I2785" s="323">
        <v>5.96</v>
      </c>
      <c r="J2785" s="323">
        <v>5.74</v>
      </c>
      <c r="K2785" s="323">
        <v>0.22</v>
      </c>
    </row>
    <row r="2786" spans="1:11" x14ac:dyDescent="0.2">
      <c r="A2786" s="320" t="s">
        <v>1469</v>
      </c>
      <c r="B2786" s="320" t="s">
        <v>2</v>
      </c>
      <c r="C2786" s="320" t="s">
        <v>1446</v>
      </c>
      <c r="D2786" s="320" t="s">
        <v>1468</v>
      </c>
      <c r="E2786" s="325">
        <v>40569</v>
      </c>
      <c r="F2786" s="326">
        <v>40544</v>
      </c>
      <c r="G2786" s="320">
        <v>1</v>
      </c>
      <c r="H2786" s="320">
        <v>30232</v>
      </c>
      <c r="I2786" s="323">
        <v>6.26</v>
      </c>
      <c r="J2786" s="323">
        <v>5.74</v>
      </c>
      <c r="K2786" s="323">
        <v>0.52</v>
      </c>
    </row>
    <row r="2787" spans="1:11" x14ac:dyDescent="0.2">
      <c r="A2787" s="320" t="s">
        <v>1469</v>
      </c>
      <c r="B2787" s="320" t="s">
        <v>2</v>
      </c>
      <c r="C2787" s="320" t="s">
        <v>1446</v>
      </c>
      <c r="D2787" s="320" t="s">
        <v>1468</v>
      </c>
      <c r="E2787" s="325">
        <v>40569</v>
      </c>
      <c r="F2787" s="326">
        <v>40544</v>
      </c>
      <c r="G2787" s="320">
        <v>1</v>
      </c>
      <c r="H2787" s="320">
        <v>30262</v>
      </c>
      <c r="I2787" s="323">
        <v>5.9</v>
      </c>
      <c r="J2787" s="323">
        <v>5.72</v>
      </c>
      <c r="K2787" s="323">
        <v>0.18</v>
      </c>
    </row>
    <row r="2788" spans="1:11" x14ac:dyDescent="0.2">
      <c r="A2788" s="320" t="s">
        <v>1467</v>
      </c>
      <c r="B2788" s="320" t="s">
        <v>2</v>
      </c>
      <c r="C2788" s="320" t="s">
        <v>1446</v>
      </c>
      <c r="D2788" s="320" t="s">
        <v>1468</v>
      </c>
      <c r="E2788" s="325">
        <v>40569</v>
      </c>
      <c r="F2788" s="326">
        <v>40544</v>
      </c>
      <c r="G2788" s="320">
        <v>1</v>
      </c>
      <c r="H2788" s="320">
        <v>30209</v>
      </c>
      <c r="I2788" s="323">
        <v>17.86</v>
      </c>
      <c r="J2788" s="323">
        <v>12.46</v>
      </c>
      <c r="K2788" s="323">
        <v>5.4</v>
      </c>
    </row>
    <row r="2789" spans="1:11" hidden="1" x14ac:dyDescent="0.2">
      <c r="A2789" s="320" t="s">
        <v>1458</v>
      </c>
      <c r="B2789" s="320" t="s">
        <v>2</v>
      </c>
      <c r="C2789" s="320" t="s">
        <v>1446</v>
      </c>
      <c r="D2789" s="320" t="s">
        <v>1464</v>
      </c>
      <c r="E2789" s="325">
        <v>40569</v>
      </c>
      <c r="F2789" s="326">
        <v>40544</v>
      </c>
      <c r="G2789" s="320">
        <v>1</v>
      </c>
      <c r="H2789" s="320">
        <v>30193</v>
      </c>
      <c r="I2789" s="323">
        <v>7.11</v>
      </c>
      <c r="J2789" s="323">
        <v>6.61</v>
      </c>
      <c r="K2789" s="323">
        <v>0.5</v>
      </c>
    </row>
    <row r="2790" spans="1:11" hidden="1" x14ac:dyDescent="0.2">
      <c r="A2790" s="320" t="s">
        <v>1458</v>
      </c>
      <c r="B2790" s="320" t="s">
        <v>2</v>
      </c>
      <c r="C2790" s="320" t="s">
        <v>1446</v>
      </c>
      <c r="D2790" s="320" t="s">
        <v>1464</v>
      </c>
      <c r="E2790" s="325">
        <v>40569</v>
      </c>
      <c r="F2790" s="326">
        <v>40544</v>
      </c>
      <c r="G2790" s="320">
        <v>1</v>
      </c>
      <c r="H2790" s="320">
        <v>30234</v>
      </c>
      <c r="I2790" s="323">
        <v>6.75</v>
      </c>
      <c r="J2790" s="323">
        <v>6.59</v>
      </c>
      <c r="K2790" s="323">
        <v>0.16</v>
      </c>
    </row>
    <row r="2791" spans="1:11" x14ac:dyDescent="0.2">
      <c r="A2791" s="320" t="s">
        <v>1467</v>
      </c>
      <c r="B2791" s="320" t="s">
        <v>2</v>
      </c>
      <c r="C2791" s="320" t="s">
        <v>1446</v>
      </c>
      <c r="D2791" s="320" t="s">
        <v>1468</v>
      </c>
      <c r="E2791" s="325">
        <v>40569</v>
      </c>
      <c r="F2791" s="326">
        <v>40544</v>
      </c>
      <c r="G2791" s="320">
        <v>1</v>
      </c>
      <c r="H2791" s="320">
        <v>30240</v>
      </c>
      <c r="I2791" s="323">
        <v>16.34</v>
      </c>
      <c r="J2791" s="323">
        <v>12.42</v>
      </c>
      <c r="K2791" s="323">
        <v>3.92</v>
      </c>
    </row>
    <row r="2792" spans="1:11" x14ac:dyDescent="0.2">
      <c r="A2792" s="320" t="s">
        <v>1459</v>
      </c>
      <c r="B2792" s="320" t="s">
        <v>2</v>
      </c>
      <c r="C2792" s="320" t="s">
        <v>1446</v>
      </c>
      <c r="D2792" s="320" t="s">
        <v>1468</v>
      </c>
      <c r="E2792" s="325">
        <v>40570</v>
      </c>
      <c r="F2792" s="326">
        <v>40544</v>
      </c>
      <c r="G2792" s="320">
        <v>1</v>
      </c>
      <c r="H2792" s="320">
        <v>30309</v>
      </c>
      <c r="I2792" s="323">
        <v>16.97</v>
      </c>
      <c r="J2792" s="323">
        <v>12.29</v>
      </c>
      <c r="K2792" s="323">
        <v>4.68</v>
      </c>
    </row>
    <row r="2793" spans="1:11" x14ac:dyDescent="0.2">
      <c r="A2793" s="320" t="s">
        <v>1459</v>
      </c>
      <c r="B2793" s="320" t="s">
        <v>2</v>
      </c>
      <c r="C2793" s="320" t="s">
        <v>1446</v>
      </c>
      <c r="D2793" s="320" t="s">
        <v>1468</v>
      </c>
      <c r="E2793" s="325">
        <v>40570</v>
      </c>
      <c r="F2793" s="326">
        <v>40544</v>
      </c>
      <c r="G2793" s="320">
        <v>1</v>
      </c>
      <c r="H2793" s="320">
        <v>30448</v>
      </c>
      <c r="I2793" s="323">
        <v>13.35</v>
      </c>
      <c r="J2793" s="323">
        <v>12.25</v>
      </c>
      <c r="K2793" s="323">
        <v>1.1000000000000001</v>
      </c>
    </row>
    <row r="2794" spans="1:11" x14ac:dyDescent="0.2">
      <c r="A2794" s="320" t="s">
        <v>1469</v>
      </c>
      <c r="B2794" s="320" t="s">
        <v>2</v>
      </c>
      <c r="C2794" s="320" t="s">
        <v>1446</v>
      </c>
      <c r="D2794" s="320" t="s">
        <v>1468</v>
      </c>
      <c r="E2794" s="325">
        <v>40570</v>
      </c>
      <c r="F2794" s="326">
        <v>40544</v>
      </c>
      <c r="G2794" s="320">
        <v>1</v>
      </c>
      <c r="H2794" s="320">
        <v>30306</v>
      </c>
      <c r="I2794" s="323">
        <v>6</v>
      </c>
      <c r="J2794" s="323">
        <v>5.7</v>
      </c>
      <c r="K2794" s="323">
        <v>0.3</v>
      </c>
    </row>
    <row r="2795" spans="1:11" x14ac:dyDescent="0.2">
      <c r="A2795" s="320" t="s">
        <v>1467</v>
      </c>
      <c r="B2795" s="320" t="s">
        <v>2</v>
      </c>
      <c r="C2795" s="320" t="s">
        <v>1446</v>
      </c>
      <c r="D2795" s="320" t="s">
        <v>1468</v>
      </c>
      <c r="E2795" s="325">
        <v>40570</v>
      </c>
      <c r="F2795" s="326">
        <v>40544</v>
      </c>
      <c r="G2795" s="320">
        <v>1</v>
      </c>
      <c r="H2795" s="320">
        <v>30305</v>
      </c>
      <c r="I2795" s="323">
        <v>17.22</v>
      </c>
      <c r="J2795" s="323">
        <v>12.45</v>
      </c>
      <c r="K2795" s="323">
        <v>4.7699999999999996</v>
      </c>
    </row>
    <row r="2796" spans="1:11" hidden="1" x14ac:dyDescent="0.2">
      <c r="A2796" s="320" t="s">
        <v>1458</v>
      </c>
      <c r="B2796" s="320" t="s">
        <v>2</v>
      </c>
      <c r="C2796" s="320" t="s">
        <v>1446</v>
      </c>
      <c r="D2796" s="320" t="s">
        <v>1464</v>
      </c>
      <c r="E2796" s="325">
        <v>40570</v>
      </c>
      <c r="F2796" s="326">
        <v>40544</v>
      </c>
      <c r="G2796" s="320">
        <v>1</v>
      </c>
      <c r="H2796" s="320">
        <v>30337</v>
      </c>
      <c r="I2796" s="323">
        <v>7.3</v>
      </c>
      <c r="J2796" s="323">
        <v>6.65</v>
      </c>
      <c r="K2796" s="323">
        <v>0.65</v>
      </c>
    </row>
    <row r="2797" spans="1:11" hidden="1" x14ac:dyDescent="0.2">
      <c r="A2797" s="320" t="s">
        <v>1458</v>
      </c>
      <c r="B2797" s="320" t="s">
        <v>2</v>
      </c>
      <c r="C2797" s="320" t="s">
        <v>1446</v>
      </c>
      <c r="D2797" s="320" t="s">
        <v>1464</v>
      </c>
      <c r="E2797" s="325">
        <v>40570</v>
      </c>
      <c r="F2797" s="326">
        <v>40544</v>
      </c>
      <c r="G2797" s="320">
        <v>1</v>
      </c>
      <c r="H2797" s="320">
        <v>30435</v>
      </c>
      <c r="I2797" s="323">
        <v>7.1</v>
      </c>
      <c r="J2797" s="323">
        <v>6.64</v>
      </c>
      <c r="K2797" s="323">
        <v>0.46</v>
      </c>
    </row>
    <row r="2798" spans="1:11" hidden="1" x14ac:dyDescent="0.2">
      <c r="A2798" s="320" t="s">
        <v>1461</v>
      </c>
      <c r="B2798" s="320" t="s">
        <v>2</v>
      </c>
      <c r="C2798" s="320" t="s">
        <v>1446</v>
      </c>
      <c r="D2798" s="320" t="s">
        <v>1464</v>
      </c>
      <c r="E2798" s="325">
        <v>40570</v>
      </c>
      <c r="F2798" s="326">
        <v>40544</v>
      </c>
      <c r="G2798" s="320">
        <v>1</v>
      </c>
      <c r="H2798" s="320">
        <v>30283</v>
      </c>
      <c r="I2798" s="323">
        <v>7.23</v>
      </c>
      <c r="J2798" s="323">
        <v>6.72</v>
      </c>
      <c r="K2798" s="323">
        <v>0.51</v>
      </c>
    </row>
    <row r="2799" spans="1:11" hidden="1" x14ac:dyDescent="0.2">
      <c r="A2799" s="320" t="s">
        <v>1461</v>
      </c>
      <c r="B2799" s="320" t="s">
        <v>2</v>
      </c>
      <c r="C2799" s="320" t="s">
        <v>1446</v>
      </c>
      <c r="D2799" s="320" t="s">
        <v>1464</v>
      </c>
      <c r="E2799" s="325">
        <v>40570</v>
      </c>
      <c r="F2799" s="326">
        <v>40544</v>
      </c>
      <c r="G2799" s="320">
        <v>1</v>
      </c>
      <c r="H2799" s="320">
        <v>30436</v>
      </c>
      <c r="I2799" s="323">
        <v>7.28</v>
      </c>
      <c r="J2799" s="323">
        <v>6.69</v>
      </c>
      <c r="K2799" s="323">
        <v>0.59</v>
      </c>
    </row>
    <row r="2800" spans="1:11" x14ac:dyDescent="0.2">
      <c r="A2800" s="320" t="s">
        <v>1467</v>
      </c>
      <c r="B2800" s="320" t="s">
        <v>2</v>
      </c>
      <c r="C2800" s="320" t="s">
        <v>1446</v>
      </c>
      <c r="D2800" s="320" t="s">
        <v>1468</v>
      </c>
      <c r="E2800" s="325">
        <v>40570</v>
      </c>
      <c r="F2800" s="326">
        <v>40544</v>
      </c>
      <c r="G2800" s="320">
        <v>1</v>
      </c>
      <c r="H2800" s="320">
        <v>30452</v>
      </c>
      <c r="I2800" s="323">
        <v>14.66</v>
      </c>
      <c r="J2800" s="323">
        <v>12.43</v>
      </c>
      <c r="K2800" s="323">
        <v>2.23</v>
      </c>
    </row>
    <row r="2801" spans="1:11" x14ac:dyDescent="0.2">
      <c r="A2801" s="320" t="s">
        <v>1469</v>
      </c>
      <c r="B2801" s="320" t="s">
        <v>2</v>
      </c>
      <c r="C2801" s="320" t="s">
        <v>1446</v>
      </c>
      <c r="D2801" s="320" t="s">
        <v>1468</v>
      </c>
      <c r="E2801" s="325">
        <v>40571</v>
      </c>
      <c r="F2801" s="326">
        <v>40544</v>
      </c>
      <c r="G2801" s="320">
        <v>1</v>
      </c>
      <c r="H2801" s="320">
        <v>30488</v>
      </c>
      <c r="I2801" s="323">
        <v>6.3</v>
      </c>
      <c r="J2801" s="323">
        <v>5.75</v>
      </c>
      <c r="K2801" s="323">
        <v>0.55000000000000004</v>
      </c>
    </row>
    <row r="2802" spans="1:11" x14ac:dyDescent="0.2">
      <c r="A2802" s="320" t="s">
        <v>1469</v>
      </c>
      <c r="B2802" s="320" t="s">
        <v>2</v>
      </c>
      <c r="C2802" s="320" t="s">
        <v>1446</v>
      </c>
      <c r="D2802" s="320" t="s">
        <v>1468</v>
      </c>
      <c r="E2802" s="325">
        <v>40571</v>
      </c>
      <c r="F2802" s="326">
        <v>40544</v>
      </c>
      <c r="G2802" s="320">
        <v>1</v>
      </c>
      <c r="H2802" s="320">
        <v>30613</v>
      </c>
      <c r="I2802" s="323">
        <v>6.08</v>
      </c>
      <c r="J2802" s="323">
        <v>5.73</v>
      </c>
      <c r="K2802" s="323">
        <v>0.35</v>
      </c>
    </row>
    <row r="2803" spans="1:11" hidden="1" x14ac:dyDescent="0.2">
      <c r="A2803" s="320" t="s">
        <v>1458</v>
      </c>
      <c r="B2803" s="320" t="s">
        <v>2</v>
      </c>
      <c r="C2803" s="320" t="s">
        <v>1446</v>
      </c>
      <c r="D2803" s="320" t="s">
        <v>1464</v>
      </c>
      <c r="E2803" s="325">
        <v>40571</v>
      </c>
      <c r="F2803" s="326">
        <v>40544</v>
      </c>
      <c r="G2803" s="320">
        <v>1</v>
      </c>
      <c r="H2803" s="320">
        <v>30580</v>
      </c>
      <c r="I2803" s="323">
        <v>6.93</v>
      </c>
      <c r="J2803" s="323">
        <v>6.62</v>
      </c>
      <c r="K2803" s="323">
        <v>0.31</v>
      </c>
    </row>
    <row r="2804" spans="1:11" x14ac:dyDescent="0.2">
      <c r="A2804" s="320" t="s">
        <v>1467</v>
      </c>
      <c r="B2804" s="320" t="s">
        <v>2</v>
      </c>
      <c r="C2804" s="320" t="s">
        <v>1446</v>
      </c>
      <c r="D2804" s="320" t="s">
        <v>1468</v>
      </c>
      <c r="E2804" s="325">
        <v>40571</v>
      </c>
      <c r="F2804" s="326">
        <v>40544</v>
      </c>
      <c r="G2804" s="320">
        <v>1</v>
      </c>
      <c r="H2804" s="320">
        <v>30582</v>
      </c>
      <c r="I2804" s="323">
        <v>15.51</v>
      </c>
      <c r="J2804" s="323">
        <v>12.35</v>
      </c>
      <c r="K2804" s="323">
        <v>3.16</v>
      </c>
    </row>
    <row r="2805" spans="1:11" x14ac:dyDescent="0.2">
      <c r="A2805" s="320" t="s">
        <v>1467</v>
      </c>
      <c r="B2805" s="320" t="s">
        <v>2</v>
      </c>
      <c r="C2805" s="320" t="s">
        <v>1446</v>
      </c>
      <c r="D2805" s="320" t="s">
        <v>1468</v>
      </c>
      <c r="E2805" s="325">
        <v>40574</v>
      </c>
      <c r="F2805" s="326">
        <v>40544</v>
      </c>
      <c r="G2805" s="320">
        <v>1</v>
      </c>
      <c r="H2805" s="320">
        <v>30900</v>
      </c>
      <c r="I2805" s="323">
        <v>18.02</v>
      </c>
      <c r="J2805" s="323">
        <v>12.43</v>
      </c>
      <c r="K2805" s="323">
        <v>5.59</v>
      </c>
    </row>
    <row r="2806" spans="1:11" hidden="1" x14ac:dyDescent="0.2">
      <c r="A2806" s="320" t="s">
        <v>1458</v>
      </c>
      <c r="B2806" s="320" t="s">
        <v>2</v>
      </c>
      <c r="C2806" s="320" t="s">
        <v>1446</v>
      </c>
      <c r="D2806" s="320" t="s">
        <v>1464</v>
      </c>
      <c r="E2806" s="325">
        <v>40574</v>
      </c>
      <c r="F2806" s="326">
        <v>40544</v>
      </c>
      <c r="G2806" s="320">
        <v>1</v>
      </c>
      <c r="H2806" s="320">
        <v>30879</v>
      </c>
      <c r="I2806" s="323">
        <v>7.25</v>
      </c>
      <c r="J2806" s="323">
        <v>6.66</v>
      </c>
      <c r="K2806" s="323">
        <v>0.59</v>
      </c>
    </row>
    <row r="2807" spans="1:11" hidden="1" x14ac:dyDescent="0.2">
      <c r="A2807" s="320" t="s">
        <v>1458</v>
      </c>
      <c r="B2807" s="320" t="s">
        <v>2</v>
      </c>
      <c r="C2807" s="320" t="s">
        <v>1446</v>
      </c>
      <c r="D2807" s="320" t="s">
        <v>1464</v>
      </c>
      <c r="E2807" s="325">
        <v>40574</v>
      </c>
      <c r="F2807" s="326">
        <v>40544</v>
      </c>
      <c r="G2807" s="320">
        <v>1</v>
      </c>
      <c r="H2807" s="320">
        <v>30989</v>
      </c>
      <c r="I2807" s="323">
        <v>7.24</v>
      </c>
      <c r="J2807" s="323">
        <v>6.65</v>
      </c>
      <c r="K2807" s="323">
        <v>0.59</v>
      </c>
    </row>
    <row r="2808" spans="1:11" hidden="1" x14ac:dyDescent="0.2">
      <c r="A2808" s="320" t="s">
        <v>1458</v>
      </c>
      <c r="B2808" s="320" t="s">
        <v>2</v>
      </c>
      <c r="C2808" s="320" t="s">
        <v>1446</v>
      </c>
      <c r="D2808" s="320" t="s">
        <v>1464</v>
      </c>
      <c r="E2808" s="325">
        <v>40574</v>
      </c>
      <c r="F2808" s="326">
        <v>40544</v>
      </c>
      <c r="G2808" s="320">
        <v>1</v>
      </c>
      <c r="H2808" s="320">
        <v>31020</v>
      </c>
      <c r="I2808" s="323">
        <v>6.9</v>
      </c>
      <c r="J2808" s="323">
        <v>6.64</v>
      </c>
      <c r="K2808" s="323">
        <v>0.26</v>
      </c>
    </row>
    <row r="2809" spans="1:11" x14ac:dyDescent="0.2">
      <c r="A2809" s="320" t="s">
        <v>1467</v>
      </c>
      <c r="B2809" s="320" t="s">
        <v>2</v>
      </c>
      <c r="C2809" s="320" t="s">
        <v>1446</v>
      </c>
      <c r="D2809" s="320" t="s">
        <v>1468</v>
      </c>
      <c r="E2809" s="325">
        <v>40574</v>
      </c>
      <c r="F2809" s="326">
        <v>40544</v>
      </c>
      <c r="G2809" s="320">
        <v>1</v>
      </c>
      <c r="H2809" s="320">
        <v>31019</v>
      </c>
      <c r="I2809" s="323">
        <v>16.309999999999999</v>
      </c>
      <c r="J2809" s="323">
        <v>12.38</v>
      </c>
      <c r="K2809" s="323">
        <v>3.93</v>
      </c>
    </row>
    <row r="2810" spans="1:11" x14ac:dyDescent="0.2">
      <c r="A2810" s="320" t="s">
        <v>1459</v>
      </c>
      <c r="B2810" s="320" t="s">
        <v>2</v>
      </c>
      <c r="C2810" s="320" t="s">
        <v>1446</v>
      </c>
      <c r="D2810" s="320" t="s">
        <v>1468</v>
      </c>
      <c r="E2810" s="325">
        <v>40575</v>
      </c>
      <c r="F2810" s="326">
        <v>40575</v>
      </c>
      <c r="G2810" s="320">
        <v>1</v>
      </c>
      <c r="H2810" s="320">
        <v>31174</v>
      </c>
      <c r="I2810" s="323">
        <v>13.91</v>
      </c>
      <c r="J2810" s="323">
        <v>12.15</v>
      </c>
      <c r="K2810" s="323">
        <v>1.76</v>
      </c>
    </row>
    <row r="2811" spans="1:11" x14ac:dyDescent="0.2">
      <c r="A2811" s="320" t="s">
        <v>1467</v>
      </c>
      <c r="B2811" s="320" t="s">
        <v>2</v>
      </c>
      <c r="C2811" s="320" t="s">
        <v>1446</v>
      </c>
      <c r="D2811" s="320" t="s">
        <v>1468</v>
      </c>
      <c r="E2811" s="325">
        <v>40575</v>
      </c>
      <c r="F2811" s="326">
        <v>40575</v>
      </c>
      <c r="G2811" s="320">
        <v>1</v>
      </c>
      <c r="H2811" s="320">
        <v>31092</v>
      </c>
      <c r="I2811" s="323">
        <v>17.87</v>
      </c>
      <c r="J2811" s="323">
        <v>12.43</v>
      </c>
      <c r="K2811" s="323">
        <v>5.44</v>
      </c>
    </row>
    <row r="2812" spans="1:11" hidden="1" x14ac:dyDescent="0.2">
      <c r="A2812" s="320" t="s">
        <v>1458</v>
      </c>
      <c r="B2812" s="320" t="s">
        <v>2</v>
      </c>
      <c r="C2812" s="320" t="s">
        <v>1446</v>
      </c>
      <c r="D2812" s="320" t="s">
        <v>1464</v>
      </c>
      <c r="E2812" s="325">
        <v>40575</v>
      </c>
      <c r="F2812" s="326">
        <v>40575</v>
      </c>
      <c r="G2812" s="320">
        <v>1</v>
      </c>
      <c r="H2812" s="320">
        <v>31078</v>
      </c>
      <c r="I2812" s="323">
        <v>7.09</v>
      </c>
      <c r="J2812" s="323">
        <v>6.64</v>
      </c>
      <c r="K2812" s="323">
        <v>0.45</v>
      </c>
    </row>
    <row r="2813" spans="1:11" hidden="1" x14ac:dyDescent="0.2">
      <c r="A2813" s="320" t="s">
        <v>1458</v>
      </c>
      <c r="B2813" s="320" t="s">
        <v>2</v>
      </c>
      <c r="C2813" s="320" t="s">
        <v>1446</v>
      </c>
      <c r="D2813" s="320" t="s">
        <v>1464</v>
      </c>
      <c r="E2813" s="325">
        <v>40575</v>
      </c>
      <c r="F2813" s="326">
        <v>40575</v>
      </c>
      <c r="G2813" s="320">
        <v>1</v>
      </c>
      <c r="H2813" s="320">
        <v>31160</v>
      </c>
      <c r="I2813" s="323">
        <v>7.18</v>
      </c>
      <c r="J2813" s="323">
        <v>6.63</v>
      </c>
      <c r="K2813" s="323">
        <v>0.55000000000000004</v>
      </c>
    </row>
    <row r="2814" spans="1:11" hidden="1" x14ac:dyDescent="0.2">
      <c r="A2814" s="320" t="s">
        <v>1458</v>
      </c>
      <c r="B2814" s="320" t="s">
        <v>2</v>
      </c>
      <c r="C2814" s="320" t="s">
        <v>1446</v>
      </c>
      <c r="D2814" s="320" t="s">
        <v>1464</v>
      </c>
      <c r="E2814" s="325">
        <v>40575</v>
      </c>
      <c r="F2814" s="326">
        <v>40575</v>
      </c>
      <c r="G2814" s="320">
        <v>1</v>
      </c>
      <c r="H2814" s="320">
        <v>31186</v>
      </c>
      <c r="I2814" s="323">
        <v>6.69</v>
      </c>
      <c r="J2814" s="323">
        <v>6.61</v>
      </c>
      <c r="K2814" s="323">
        <v>0.08</v>
      </c>
    </row>
    <row r="2815" spans="1:11" x14ac:dyDescent="0.2">
      <c r="A2815" s="320" t="s">
        <v>1467</v>
      </c>
      <c r="B2815" s="320" t="s">
        <v>2</v>
      </c>
      <c r="C2815" s="320" t="s">
        <v>1446</v>
      </c>
      <c r="D2815" s="320" t="s">
        <v>1468</v>
      </c>
      <c r="E2815" s="325">
        <v>40575</v>
      </c>
      <c r="F2815" s="326">
        <v>40575</v>
      </c>
      <c r="G2815" s="320">
        <v>1</v>
      </c>
      <c r="H2815" s="320">
        <v>31173</v>
      </c>
      <c r="I2815" s="323">
        <v>15.15</v>
      </c>
      <c r="J2815" s="323">
        <v>12.4</v>
      </c>
      <c r="K2815" s="323">
        <v>2.75</v>
      </c>
    </row>
    <row r="2816" spans="1:11" x14ac:dyDescent="0.2">
      <c r="A2816" s="320" t="s">
        <v>1467</v>
      </c>
      <c r="B2816" s="320" t="s">
        <v>2</v>
      </c>
      <c r="C2816" s="320" t="s">
        <v>1446</v>
      </c>
      <c r="D2816" s="320" t="s">
        <v>1468</v>
      </c>
      <c r="E2816" s="325">
        <v>40576</v>
      </c>
      <c r="F2816" s="326">
        <v>40575</v>
      </c>
      <c r="G2816" s="320">
        <v>1</v>
      </c>
      <c r="H2816" s="320">
        <v>31267</v>
      </c>
      <c r="I2816" s="323">
        <v>18.28</v>
      </c>
      <c r="J2816" s="323">
        <v>12.44</v>
      </c>
      <c r="K2816" s="323">
        <v>5.84</v>
      </c>
    </row>
    <row r="2817" spans="1:11" hidden="1" x14ac:dyDescent="0.2">
      <c r="A2817" s="320" t="s">
        <v>1458</v>
      </c>
      <c r="B2817" s="320" t="s">
        <v>2</v>
      </c>
      <c r="C2817" s="320" t="s">
        <v>1446</v>
      </c>
      <c r="D2817" s="320" t="s">
        <v>1464</v>
      </c>
      <c r="E2817" s="325">
        <v>40576</v>
      </c>
      <c r="F2817" s="326">
        <v>40575</v>
      </c>
      <c r="G2817" s="320">
        <v>1</v>
      </c>
      <c r="H2817" s="320">
        <v>31262</v>
      </c>
      <c r="I2817" s="323">
        <v>7.11</v>
      </c>
      <c r="J2817" s="323">
        <v>6.59</v>
      </c>
      <c r="K2817" s="323">
        <v>0.52</v>
      </c>
    </row>
    <row r="2818" spans="1:11" hidden="1" x14ac:dyDescent="0.2">
      <c r="A2818" s="320" t="s">
        <v>1458</v>
      </c>
      <c r="B2818" s="320" t="s">
        <v>2</v>
      </c>
      <c r="C2818" s="320" t="s">
        <v>1446</v>
      </c>
      <c r="D2818" s="320" t="s">
        <v>1464</v>
      </c>
      <c r="E2818" s="325">
        <v>40576</v>
      </c>
      <c r="F2818" s="326">
        <v>40575</v>
      </c>
      <c r="G2818" s="320">
        <v>1</v>
      </c>
      <c r="H2818" s="320">
        <v>31357</v>
      </c>
      <c r="I2818" s="323">
        <v>6.78</v>
      </c>
      <c r="J2818" s="323">
        <v>6.57</v>
      </c>
      <c r="K2818" s="323">
        <v>0.21</v>
      </c>
    </row>
    <row r="2819" spans="1:11" x14ac:dyDescent="0.2">
      <c r="A2819" s="320" t="s">
        <v>1467</v>
      </c>
      <c r="B2819" s="320" t="s">
        <v>2</v>
      </c>
      <c r="C2819" s="320" t="s">
        <v>1446</v>
      </c>
      <c r="D2819" s="320" t="s">
        <v>1468</v>
      </c>
      <c r="E2819" s="325">
        <v>40576</v>
      </c>
      <c r="F2819" s="326">
        <v>40575</v>
      </c>
      <c r="G2819" s="320">
        <v>1</v>
      </c>
      <c r="H2819" s="320">
        <v>31358</v>
      </c>
      <c r="I2819" s="323">
        <v>17.73</v>
      </c>
      <c r="J2819" s="323">
        <v>12.39</v>
      </c>
      <c r="K2819" s="323">
        <v>5.34</v>
      </c>
    </row>
    <row r="2820" spans="1:11" x14ac:dyDescent="0.2">
      <c r="A2820" s="320" t="s">
        <v>1459</v>
      </c>
      <c r="B2820" s="320" t="s">
        <v>2</v>
      </c>
      <c r="C2820" s="320" t="s">
        <v>1446</v>
      </c>
      <c r="D2820" s="320" t="s">
        <v>1468</v>
      </c>
      <c r="E2820" s="325">
        <v>40577</v>
      </c>
      <c r="F2820" s="326">
        <v>40575</v>
      </c>
      <c r="G2820" s="320">
        <v>1</v>
      </c>
      <c r="H2820" s="320">
        <v>31434</v>
      </c>
      <c r="I2820" s="323">
        <v>17</v>
      </c>
      <c r="J2820" s="323">
        <v>12.25</v>
      </c>
      <c r="K2820" s="323">
        <v>4.75</v>
      </c>
    </row>
    <row r="2821" spans="1:11" x14ac:dyDescent="0.2">
      <c r="A2821" s="320" t="s">
        <v>1459</v>
      </c>
      <c r="B2821" s="320" t="s">
        <v>2</v>
      </c>
      <c r="C2821" s="320" t="s">
        <v>1446</v>
      </c>
      <c r="D2821" s="320" t="s">
        <v>1468</v>
      </c>
      <c r="E2821" s="325">
        <v>40577</v>
      </c>
      <c r="F2821" s="326">
        <v>40575</v>
      </c>
      <c r="G2821" s="320">
        <v>1</v>
      </c>
      <c r="H2821" s="320">
        <v>31558</v>
      </c>
      <c r="I2821" s="323">
        <v>14.27</v>
      </c>
      <c r="J2821" s="323">
        <v>12.18</v>
      </c>
      <c r="K2821" s="323">
        <v>2.09</v>
      </c>
    </row>
    <row r="2822" spans="1:11" x14ac:dyDescent="0.2">
      <c r="A2822" s="320" t="s">
        <v>1467</v>
      </c>
      <c r="B2822" s="320" t="s">
        <v>2</v>
      </c>
      <c r="C2822" s="320" t="s">
        <v>1446</v>
      </c>
      <c r="D2822" s="320" t="s">
        <v>1468</v>
      </c>
      <c r="E2822" s="325">
        <v>40577</v>
      </c>
      <c r="F2822" s="326">
        <v>40575</v>
      </c>
      <c r="G2822" s="320">
        <v>1</v>
      </c>
      <c r="H2822" s="320">
        <v>31444</v>
      </c>
      <c r="I2822" s="323">
        <v>17.16</v>
      </c>
      <c r="J2822" s="323">
        <v>12.41</v>
      </c>
      <c r="K2822" s="323">
        <v>4.75</v>
      </c>
    </row>
    <row r="2823" spans="1:11" hidden="1" x14ac:dyDescent="0.2">
      <c r="A2823" s="320" t="s">
        <v>1458</v>
      </c>
      <c r="B2823" s="320" t="s">
        <v>2</v>
      </c>
      <c r="C2823" s="320" t="s">
        <v>1446</v>
      </c>
      <c r="D2823" s="320" t="s">
        <v>1464</v>
      </c>
      <c r="E2823" s="325">
        <v>40577</v>
      </c>
      <c r="F2823" s="326">
        <v>40575</v>
      </c>
      <c r="G2823" s="320">
        <v>1</v>
      </c>
      <c r="H2823" s="320">
        <v>31455</v>
      </c>
      <c r="I2823" s="323">
        <v>7.41</v>
      </c>
      <c r="J2823" s="323">
        <v>6.64</v>
      </c>
      <c r="K2823" s="323">
        <v>0.77</v>
      </c>
    </row>
    <row r="2824" spans="1:11" hidden="1" x14ac:dyDescent="0.2">
      <c r="A2824" s="320" t="s">
        <v>1458</v>
      </c>
      <c r="B2824" s="320" t="s">
        <v>2</v>
      </c>
      <c r="C2824" s="320" t="s">
        <v>1446</v>
      </c>
      <c r="D2824" s="320" t="s">
        <v>1464</v>
      </c>
      <c r="E2824" s="325">
        <v>40577</v>
      </c>
      <c r="F2824" s="326">
        <v>40575</v>
      </c>
      <c r="G2824" s="320">
        <v>1</v>
      </c>
      <c r="H2824" s="320">
        <v>31541</v>
      </c>
      <c r="I2824" s="323">
        <v>7.25</v>
      </c>
      <c r="J2824" s="323">
        <v>6.63</v>
      </c>
      <c r="K2824" s="323">
        <v>0.62</v>
      </c>
    </row>
    <row r="2825" spans="1:11" hidden="1" x14ac:dyDescent="0.2">
      <c r="A2825" s="320" t="s">
        <v>1461</v>
      </c>
      <c r="B2825" s="320" t="s">
        <v>2</v>
      </c>
      <c r="C2825" s="320" t="s">
        <v>1446</v>
      </c>
      <c r="D2825" s="320" t="s">
        <v>1464</v>
      </c>
      <c r="E2825" s="325">
        <v>40577</v>
      </c>
      <c r="F2825" s="326">
        <v>40575</v>
      </c>
      <c r="G2825" s="320">
        <v>1</v>
      </c>
      <c r="H2825" s="320">
        <v>31409</v>
      </c>
      <c r="I2825" s="323">
        <v>7.27</v>
      </c>
      <c r="J2825" s="323">
        <v>6.74</v>
      </c>
      <c r="K2825" s="323">
        <v>0.53</v>
      </c>
    </row>
    <row r="2826" spans="1:11" hidden="1" x14ac:dyDescent="0.2">
      <c r="A2826" s="320" t="s">
        <v>1461</v>
      </c>
      <c r="B2826" s="320" t="s">
        <v>2</v>
      </c>
      <c r="C2826" s="320" t="s">
        <v>1446</v>
      </c>
      <c r="D2826" s="320" t="s">
        <v>1464</v>
      </c>
      <c r="E2826" s="325">
        <v>40577</v>
      </c>
      <c r="F2826" s="326">
        <v>40575</v>
      </c>
      <c r="G2826" s="320">
        <v>1</v>
      </c>
      <c r="H2826" s="320">
        <v>31540</v>
      </c>
      <c r="I2826" s="323">
        <v>7.36</v>
      </c>
      <c r="J2826" s="323">
        <v>6.73</v>
      </c>
      <c r="K2826" s="323">
        <v>0.63</v>
      </c>
    </row>
    <row r="2827" spans="1:11" x14ac:dyDescent="0.2">
      <c r="A2827" s="320" t="s">
        <v>1467</v>
      </c>
      <c r="B2827" s="320" t="s">
        <v>2</v>
      </c>
      <c r="C2827" s="320" t="s">
        <v>1446</v>
      </c>
      <c r="D2827" s="320" t="s">
        <v>1468</v>
      </c>
      <c r="E2827" s="325">
        <v>40577</v>
      </c>
      <c r="F2827" s="326">
        <v>40575</v>
      </c>
      <c r="G2827" s="320">
        <v>1</v>
      </c>
      <c r="H2827" s="320">
        <v>31567</v>
      </c>
      <c r="I2827" s="323">
        <v>15.02</v>
      </c>
      <c r="J2827" s="323">
        <v>12.38</v>
      </c>
      <c r="K2827" s="323">
        <v>2.64</v>
      </c>
    </row>
    <row r="2828" spans="1:11" hidden="1" x14ac:dyDescent="0.2">
      <c r="A2828" s="320" t="s">
        <v>1458</v>
      </c>
      <c r="B2828" s="320" t="s">
        <v>2</v>
      </c>
      <c r="C2828" s="320" t="s">
        <v>1446</v>
      </c>
      <c r="D2828" s="320" t="s">
        <v>1464</v>
      </c>
      <c r="E2828" s="325">
        <v>40578</v>
      </c>
      <c r="F2828" s="326">
        <v>40575</v>
      </c>
      <c r="G2828" s="320">
        <v>1</v>
      </c>
      <c r="H2828" s="320">
        <v>31650</v>
      </c>
      <c r="I2828" s="323">
        <v>6.89</v>
      </c>
      <c r="J2828" s="323">
        <v>6.62</v>
      </c>
      <c r="K2828" s="323">
        <v>0.27</v>
      </c>
    </row>
    <row r="2829" spans="1:11" x14ac:dyDescent="0.2">
      <c r="A2829" s="320" t="s">
        <v>1467</v>
      </c>
      <c r="B2829" s="320" t="s">
        <v>2</v>
      </c>
      <c r="C2829" s="320" t="s">
        <v>1446</v>
      </c>
      <c r="D2829" s="320" t="s">
        <v>1468</v>
      </c>
      <c r="E2829" s="325">
        <v>40578</v>
      </c>
      <c r="F2829" s="326">
        <v>40575</v>
      </c>
      <c r="G2829" s="320">
        <v>1</v>
      </c>
      <c r="H2829" s="320">
        <v>31655</v>
      </c>
      <c r="I2829" s="323">
        <v>15.47</v>
      </c>
      <c r="J2829" s="323">
        <v>12.34</v>
      </c>
      <c r="K2829" s="323">
        <v>3.13</v>
      </c>
    </row>
    <row r="2830" spans="1:11" x14ac:dyDescent="0.2">
      <c r="A2830" s="320" t="s">
        <v>1459</v>
      </c>
      <c r="B2830" s="320" t="s">
        <v>2</v>
      </c>
      <c r="C2830" s="320" t="s">
        <v>1446</v>
      </c>
      <c r="D2830" s="320" t="s">
        <v>1468</v>
      </c>
      <c r="E2830" s="325">
        <v>40581</v>
      </c>
      <c r="F2830" s="326">
        <v>40575</v>
      </c>
      <c r="G2830" s="320">
        <v>1</v>
      </c>
      <c r="H2830" s="320">
        <v>31927</v>
      </c>
      <c r="I2830" s="323">
        <v>16.88</v>
      </c>
      <c r="J2830" s="323">
        <v>12.17</v>
      </c>
      <c r="K2830" s="323">
        <v>4.71</v>
      </c>
    </row>
    <row r="2831" spans="1:11" hidden="1" x14ac:dyDescent="0.2">
      <c r="A2831" s="320" t="s">
        <v>1458</v>
      </c>
      <c r="B2831" s="320" t="s">
        <v>2</v>
      </c>
      <c r="C2831" s="320" t="s">
        <v>1446</v>
      </c>
      <c r="D2831" s="320" t="s">
        <v>1464</v>
      </c>
      <c r="E2831" s="325">
        <v>40581</v>
      </c>
      <c r="F2831" s="326">
        <v>40575</v>
      </c>
      <c r="G2831" s="320">
        <v>1</v>
      </c>
      <c r="H2831" s="320">
        <v>31907</v>
      </c>
      <c r="I2831" s="323">
        <v>7.18</v>
      </c>
      <c r="J2831" s="323">
        <v>6.65</v>
      </c>
      <c r="K2831" s="323">
        <v>0.53</v>
      </c>
    </row>
    <row r="2832" spans="1:11" hidden="1" x14ac:dyDescent="0.2">
      <c r="A2832" s="320" t="s">
        <v>1458</v>
      </c>
      <c r="B2832" s="320" t="s">
        <v>2</v>
      </c>
      <c r="C2832" s="320" t="s">
        <v>1446</v>
      </c>
      <c r="D2832" s="320" t="s">
        <v>1464</v>
      </c>
      <c r="E2832" s="325">
        <v>40581</v>
      </c>
      <c r="F2832" s="326">
        <v>40575</v>
      </c>
      <c r="G2832" s="320">
        <v>1</v>
      </c>
      <c r="H2832" s="320">
        <v>32017</v>
      </c>
      <c r="I2832" s="323">
        <v>7.36</v>
      </c>
      <c r="J2832" s="323">
        <v>6.64</v>
      </c>
      <c r="K2832" s="323">
        <v>0.72</v>
      </c>
    </row>
    <row r="2833" spans="1:11" x14ac:dyDescent="0.2">
      <c r="A2833" s="320" t="s">
        <v>1459</v>
      </c>
      <c r="B2833" s="320" t="s">
        <v>2</v>
      </c>
      <c r="C2833" s="320" t="s">
        <v>1446</v>
      </c>
      <c r="D2833" s="320" t="s">
        <v>1468</v>
      </c>
      <c r="E2833" s="325">
        <v>40581</v>
      </c>
      <c r="F2833" s="326">
        <v>40575</v>
      </c>
      <c r="G2833" s="320">
        <v>1</v>
      </c>
      <c r="H2833" s="320">
        <v>32045</v>
      </c>
      <c r="I2833" s="323">
        <v>16.079999999999998</v>
      </c>
      <c r="J2833" s="323">
        <v>12.12</v>
      </c>
      <c r="K2833" s="323">
        <v>3.96</v>
      </c>
    </row>
    <row r="2834" spans="1:11" x14ac:dyDescent="0.2">
      <c r="A2834" s="320" t="s">
        <v>1459</v>
      </c>
      <c r="B2834" s="320" t="s">
        <v>2</v>
      </c>
      <c r="C2834" s="320" t="s">
        <v>1446</v>
      </c>
      <c r="D2834" s="320" t="s">
        <v>1468</v>
      </c>
      <c r="E2834" s="325">
        <v>40582</v>
      </c>
      <c r="F2834" s="326">
        <v>40575</v>
      </c>
      <c r="G2834" s="320">
        <v>1</v>
      </c>
      <c r="H2834" s="320">
        <v>32180</v>
      </c>
      <c r="I2834" s="323">
        <v>14.94</v>
      </c>
      <c r="J2834" s="323">
        <v>12.11</v>
      </c>
      <c r="K2834" s="323">
        <v>2.83</v>
      </c>
    </row>
    <row r="2835" spans="1:11" x14ac:dyDescent="0.2">
      <c r="A2835" s="320" t="s">
        <v>1467</v>
      </c>
      <c r="B2835" s="320" t="s">
        <v>2</v>
      </c>
      <c r="C2835" s="320" t="s">
        <v>1446</v>
      </c>
      <c r="D2835" s="320" t="s">
        <v>1468</v>
      </c>
      <c r="E2835" s="325">
        <v>40582</v>
      </c>
      <c r="F2835" s="326">
        <v>40575</v>
      </c>
      <c r="G2835" s="320">
        <v>1</v>
      </c>
      <c r="H2835" s="320">
        <v>32136</v>
      </c>
      <c r="I2835" s="323">
        <v>17.2</v>
      </c>
      <c r="J2835" s="323">
        <v>12.41</v>
      </c>
      <c r="K2835" s="323">
        <v>4.79</v>
      </c>
    </row>
    <row r="2836" spans="1:11" hidden="1" x14ac:dyDescent="0.2">
      <c r="A2836" s="320" t="s">
        <v>1458</v>
      </c>
      <c r="B2836" s="320" t="s">
        <v>2</v>
      </c>
      <c r="C2836" s="320" t="s">
        <v>1446</v>
      </c>
      <c r="D2836" s="320" t="s">
        <v>1464</v>
      </c>
      <c r="E2836" s="325">
        <v>40582</v>
      </c>
      <c r="F2836" s="326">
        <v>40575</v>
      </c>
      <c r="G2836" s="320">
        <v>1</v>
      </c>
      <c r="H2836" s="320">
        <v>32076</v>
      </c>
      <c r="I2836" s="323">
        <v>7.08</v>
      </c>
      <c r="J2836" s="323">
        <v>6.62</v>
      </c>
      <c r="K2836" s="323">
        <v>0.46</v>
      </c>
    </row>
    <row r="2837" spans="1:11" hidden="1" x14ac:dyDescent="0.2">
      <c r="A2837" s="320" t="s">
        <v>1458</v>
      </c>
      <c r="B2837" s="320" t="s">
        <v>2</v>
      </c>
      <c r="C2837" s="320" t="s">
        <v>1446</v>
      </c>
      <c r="D2837" s="320" t="s">
        <v>1464</v>
      </c>
      <c r="E2837" s="325">
        <v>40582</v>
      </c>
      <c r="F2837" s="326">
        <v>40575</v>
      </c>
      <c r="G2837" s="320">
        <v>1</v>
      </c>
      <c r="H2837" s="320">
        <v>32158</v>
      </c>
      <c r="I2837" s="323">
        <v>7.23</v>
      </c>
      <c r="J2837" s="323">
        <v>6.59</v>
      </c>
      <c r="K2837" s="323">
        <v>0.64</v>
      </c>
    </row>
    <row r="2838" spans="1:11" hidden="1" x14ac:dyDescent="0.2">
      <c r="A2838" s="320" t="s">
        <v>1458</v>
      </c>
      <c r="B2838" s="320" t="s">
        <v>2</v>
      </c>
      <c r="C2838" s="320" t="s">
        <v>1446</v>
      </c>
      <c r="D2838" s="320" t="s">
        <v>1464</v>
      </c>
      <c r="E2838" s="325">
        <v>40582</v>
      </c>
      <c r="F2838" s="326">
        <v>40575</v>
      </c>
      <c r="G2838" s="320">
        <v>1</v>
      </c>
      <c r="H2838" s="320">
        <v>32172</v>
      </c>
      <c r="I2838" s="323">
        <v>6.75</v>
      </c>
      <c r="J2838" s="323">
        <v>6.6</v>
      </c>
      <c r="K2838" s="323">
        <v>0.15</v>
      </c>
    </row>
    <row r="2839" spans="1:11" x14ac:dyDescent="0.2">
      <c r="A2839" s="320" t="s">
        <v>1467</v>
      </c>
      <c r="B2839" s="320" t="s">
        <v>2</v>
      </c>
      <c r="C2839" s="320" t="s">
        <v>1446</v>
      </c>
      <c r="D2839" s="320" t="s">
        <v>1468</v>
      </c>
      <c r="E2839" s="325">
        <v>40582</v>
      </c>
      <c r="F2839" s="326">
        <v>40575</v>
      </c>
      <c r="G2839" s="320">
        <v>1</v>
      </c>
      <c r="H2839" s="320">
        <v>32176</v>
      </c>
      <c r="I2839" s="323">
        <v>14.58</v>
      </c>
      <c r="J2839" s="323">
        <v>12.38</v>
      </c>
      <c r="K2839" s="323">
        <v>2.2000000000000002</v>
      </c>
    </row>
    <row r="2840" spans="1:11" x14ac:dyDescent="0.2">
      <c r="A2840" s="320" t="s">
        <v>1467</v>
      </c>
      <c r="B2840" s="320" t="s">
        <v>2</v>
      </c>
      <c r="C2840" s="320" t="s">
        <v>1446</v>
      </c>
      <c r="D2840" s="320" t="s">
        <v>1468</v>
      </c>
      <c r="E2840" s="325">
        <v>40583</v>
      </c>
      <c r="F2840" s="326">
        <v>40575</v>
      </c>
      <c r="G2840" s="320">
        <v>1</v>
      </c>
      <c r="H2840" s="320">
        <v>32232</v>
      </c>
      <c r="I2840" s="323">
        <v>18.41</v>
      </c>
      <c r="J2840" s="323">
        <v>12.41</v>
      </c>
      <c r="K2840" s="323">
        <v>6</v>
      </c>
    </row>
    <row r="2841" spans="1:11" hidden="1" x14ac:dyDescent="0.2">
      <c r="A2841" s="320"/>
      <c r="B2841" s="320" t="s">
        <v>2</v>
      </c>
      <c r="C2841" s="320" t="s">
        <v>1446</v>
      </c>
      <c r="D2841" s="320" t="s">
        <v>1466</v>
      </c>
      <c r="E2841" s="325">
        <v>40583</v>
      </c>
      <c r="F2841" s="326">
        <v>40575</v>
      </c>
      <c r="G2841" s="320">
        <v>1</v>
      </c>
      <c r="H2841" s="320">
        <v>32222</v>
      </c>
      <c r="I2841" s="323">
        <v>3.46</v>
      </c>
      <c r="J2841" s="323">
        <v>3.44</v>
      </c>
      <c r="K2841" s="323">
        <v>0.02</v>
      </c>
    </row>
    <row r="2842" spans="1:11" hidden="1" x14ac:dyDescent="0.2">
      <c r="A2842" s="320" t="s">
        <v>1458</v>
      </c>
      <c r="B2842" s="320" t="s">
        <v>2</v>
      </c>
      <c r="C2842" s="320" t="s">
        <v>1446</v>
      </c>
      <c r="D2842" s="320" t="s">
        <v>1464</v>
      </c>
      <c r="E2842" s="325">
        <v>40583</v>
      </c>
      <c r="F2842" s="326">
        <v>40575</v>
      </c>
      <c r="G2842" s="320">
        <v>1</v>
      </c>
      <c r="H2842" s="320">
        <v>32220</v>
      </c>
      <c r="I2842" s="323">
        <v>7.03</v>
      </c>
      <c r="J2842" s="323">
        <v>6.58</v>
      </c>
      <c r="K2842" s="323">
        <v>0.45</v>
      </c>
    </row>
    <row r="2843" spans="1:11" hidden="1" x14ac:dyDescent="0.2">
      <c r="A2843" s="320" t="s">
        <v>1458</v>
      </c>
      <c r="B2843" s="320" t="s">
        <v>2</v>
      </c>
      <c r="C2843" s="320" t="s">
        <v>1446</v>
      </c>
      <c r="D2843" s="320" t="s">
        <v>1464</v>
      </c>
      <c r="E2843" s="325">
        <v>40583</v>
      </c>
      <c r="F2843" s="326">
        <v>40575</v>
      </c>
      <c r="G2843" s="320">
        <v>1</v>
      </c>
      <c r="H2843" s="320">
        <v>32307</v>
      </c>
      <c r="I2843" s="323">
        <v>6.81</v>
      </c>
      <c r="J2843" s="323">
        <v>6.56</v>
      </c>
      <c r="K2843" s="323">
        <v>0.25</v>
      </c>
    </row>
    <row r="2844" spans="1:11" hidden="1" x14ac:dyDescent="0.2">
      <c r="A2844" s="320" t="s">
        <v>1471</v>
      </c>
      <c r="B2844" s="320" t="s">
        <v>2</v>
      </c>
      <c r="C2844" s="320" t="s">
        <v>1446</v>
      </c>
      <c r="D2844" s="320" t="s">
        <v>1464</v>
      </c>
      <c r="E2844" s="325">
        <v>40584</v>
      </c>
      <c r="F2844" s="326">
        <v>40575</v>
      </c>
      <c r="G2844" s="320">
        <v>1</v>
      </c>
      <c r="H2844" s="320">
        <v>32426</v>
      </c>
      <c r="I2844" s="323">
        <v>8.57</v>
      </c>
      <c r="J2844" s="323">
        <v>8.06</v>
      </c>
      <c r="K2844" s="323">
        <v>0.51</v>
      </c>
    </row>
    <row r="2845" spans="1:11" hidden="1" x14ac:dyDescent="0.2">
      <c r="A2845" s="320" t="s">
        <v>1470</v>
      </c>
      <c r="B2845" s="320" t="s">
        <v>2</v>
      </c>
      <c r="C2845" s="320" t="s">
        <v>1446</v>
      </c>
      <c r="D2845" s="320" t="s">
        <v>1464</v>
      </c>
      <c r="E2845" s="325">
        <v>40584</v>
      </c>
      <c r="F2845" s="326">
        <v>40575</v>
      </c>
      <c r="G2845" s="320">
        <v>1</v>
      </c>
      <c r="H2845" s="320">
        <v>32428</v>
      </c>
      <c r="I2845" s="323">
        <v>7.06</v>
      </c>
      <c r="J2845" s="323">
        <v>6.65</v>
      </c>
      <c r="K2845" s="323">
        <v>0.41</v>
      </c>
    </row>
    <row r="2846" spans="1:11" x14ac:dyDescent="0.2">
      <c r="A2846" s="320" t="s">
        <v>1467</v>
      </c>
      <c r="B2846" s="320" t="s">
        <v>2</v>
      </c>
      <c r="C2846" s="320" t="s">
        <v>1446</v>
      </c>
      <c r="D2846" s="320" t="s">
        <v>1468</v>
      </c>
      <c r="E2846" s="325">
        <v>40583</v>
      </c>
      <c r="F2846" s="326">
        <v>40575</v>
      </c>
      <c r="G2846" s="320">
        <v>1</v>
      </c>
      <c r="H2846" s="320">
        <v>32315</v>
      </c>
      <c r="I2846" s="323">
        <v>16.57</v>
      </c>
      <c r="J2846" s="323">
        <v>12.39</v>
      </c>
      <c r="K2846" s="323">
        <v>4.18</v>
      </c>
    </row>
    <row r="2847" spans="1:11" x14ac:dyDescent="0.2">
      <c r="A2847" s="320" t="s">
        <v>1459</v>
      </c>
      <c r="B2847" s="320" t="s">
        <v>2</v>
      </c>
      <c r="C2847" s="320" t="s">
        <v>1446</v>
      </c>
      <c r="D2847" s="320" t="s">
        <v>1468</v>
      </c>
      <c r="E2847" s="325">
        <v>40585</v>
      </c>
      <c r="F2847" s="326">
        <v>40575</v>
      </c>
      <c r="G2847" s="320">
        <v>1</v>
      </c>
      <c r="H2847" s="320">
        <v>32460</v>
      </c>
      <c r="I2847" s="323">
        <v>16.989999999999998</v>
      </c>
      <c r="J2847" s="323">
        <v>11.98</v>
      </c>
      <c r="K2847" s="323">
        <v>5.01</v>
      </c>
    </row>
    <row r="2848" spans="1:11" x14ac:dyDescent="0.2">
      <c r="A2848" s="320" t="s">
        <v>1467</v>
      </c>
      <c r="B2848" s="320" t="s">
        <v>2</v>
      </c>
      <c r="C2848" s="320" t="s">
        <v>1446</v>
      </c>
      <c r="D2848" s="320" t="s">
        <v>1468</v>
      </c>
      <c r="E2848" s="325">
        <v>40585</v>
      </c>
      <c r="F2848" s="326">
        <v>40575</v>
      </c>
      <c r="G2848" s="320">
        <v>1</v>
      </c>
      <c r="H2848" s="320">
        <v>32490</v>
      </c>
      <c r="I2848" s="323">
        <v>17.87</v>
      </c>
      <c r="J2848" s="323">
        <v>12.4</v>
      </c>
      <c r="K2848" s="323">
        <v>5.47</v>
      </c>
    </row>
    <row r="2849" spans="1:11" x14ac:dyDescent="0.2">
      <c r="A2849" s="320" t="s">
        <v>1467</v>
      </c>
      <c r="B2849" s="320" t="s">
        <v>2</v>
      </c>
      <c r="C2849" s="320" t="s">
        <v>1446</v>
      </c>
      <c r="D2849" s="320" t="s">
        <v>1468</v>
      </c>
      <c r="E2849" s="325">
        <v>40585</v>
      </c>
      <c r="F2849" s="326">
        <v>40575</v>
      </c>
      <c r="G2849" s="320">
        <v>1</v>
      </c>
      <c r="H2849" s="320">
        <v>32602</v>
      </c>
      <c r="I2849" s="323">
        <v>14.3</v>
      </c>
      <c r="J2849" s="323">
        <v>12.36</v>
      </c>
      <c r="K2849" s="323">
        <v>1.94</v>
      </c>
    </row>
    <row r="2850" spans="1:11" hidden="1" x14ac:dyDescent="0.2">
      <c r="A2850" s="320" t="s">
        <v>1471</v>
      </c>
      <c r="B2850" s="320" t="s">
        <v>2</v>
      </c>
      <c r="C2850" s="320" t="s">
        <v>1446</v>
      </c>
      <c r="D2850" s="320" t="s">
        <v>1464</v>
      </c>
      <c r="E2850" s="325">
        <v>40585</v>
      </c>
      <c r="F2850" s="326">
        <v>40575</v>
      </c>
      <c r="G2850" s="320">
        <v>1</v>
      </c>
      <c r="H2850" s="320">
        <v>32464</v>
      </c>
      <c r="I2850" s="323">
        <v>8.1300000000000008</v>
      </c>
      <c r="J2850" s="323">
        <v>8.0399999999999991</v>
      </c>
      <c r="K2850" s="323">
        <v>0.09</v>
      </c>
    </row>
    <row r="2851" spans="1:11" hidden="1" x14ac:dyDescent="0.2">
      <c r="A2851" s="320" t="s">
        <v>1458</v>
      </c>
      <c r="B2851" s="320" t="s">
        <v>2</v>
      </c>
      <c r="C2851" s="320" t="s">
        <v>1446</v>
      </c>
      <c r="D2851" s="320" t="s">
        <v>1464</v>
      </c>
      <c r="E2851" s="325">
        <v>40585</v>
      </c>
      <c r="F2851" s="326">
        <v>40575</v>
      </c>
      <c r="G2851" s="320">
        <v>1</v>
      </c>
      <c r="H2851" s="320">
        <v>32461</v>
      </c>
      <c r="I2851" s="323">
        <v>7.51</v>
      </c>
      <c r="J2851" s="323">
        <v>6.64</v>
      </c>
      <c r="K2851" s="323">
        <v>0.87</v>
      </c>
    </row>
    <row r="2852" spans="1:11" hidden="1" x14ac:dyDescent="0.2">
      <c r="A2852" s="320" t="s">
        <v>1458</v>
      </c>
      <c r="B2852" s="320" t="s">
        <v>2</v>
      </c>
      <c r="C2852" s="320" t="s">
        <v>1446</v>
      </c>
      <c r="D2852" s="320" t="s">
        <v>1464</v>
      </c>
      <c r="E2852" s="325">
        <v>40585</v>
      </c>
      <c r="F2852" s="326">
        <v>40575</v>
      </c>
      <c r="G2852" s="320">
        <v>1</v>
      </c>
      <c r="H2852" s="320">
        <v>32595</v>
      </c>
      <c r="I2852" s="323">
        <v>6.95</v>
      </c>
      <c r="J2852" s="323">
        <v>6.62</v>
      </c>
      <c r="K2852" s="323">
        <v>0.33</v>
      </c>
    </row>
    <row r="2853" spans="1:11" hidden="1" x14ac:dyDescent="0.2">
      <c r="A2853" s="320" t="s">
        <v>1470</v>
      </c>
      <c r="B2853" s="320" t="s">
        <v>2</v>
      </c>
      <c r="C2853" s="320" t="s">
        <v>1446</v>
      </c>
      <c r="D2853" s="320" t="s">
        <v>1464</v>
      </c>
      <c r="E2853" s="325">
        <v>40585</v>
      </c>
      <c r="F2853" s="326">
        <v>40575</v>
      </c>
      <c r="G2853" s="320">
        <v>1</v>
      </c>
      <c r="H2853" s="320">
        <v>32563</v>
      </c>
      <c r="I2853" s="323">
        <v>6.75</v>
      </c>
      <c r="J2853" s="323">
        <v>6.53</v>
      </c>
      <c r="K2853" s="323">
        <v>0.22</v>
      </c>
    </row>
    <row r="2854" spans="1:11" x14ac:dyDescent="0.2">
      <c r="A2854" s="320" t="s">
        <v>1456</v>
      </c>
      <c r="B2854" s="320" t="s">
        <v>2</v>
      </c>
      <c r="C2854" s="320" t="s">
        <v>1446</v>
      </c>
      <c r="D2854" s="320" t="s">
        <v>1468</v>
      </c>
      <c r="E2854" s="325">
        <v>40585</v>
      </c>
      <c r="F2854" s="326">
        <v>40575</v>
      </c>
      <c r="G2854" s="320">
        <v>1</v>
      </c>
      <c r="H2854" s="320">
        <v>32463</v>
      </c>
      <c r="I2854" s="323">
        <v>14.11</v>
      </c>
      <c r="J2854" s="323">
        <v>10.77</v>
      </c>
      <c r="K2854" s="323">
        <v>3.34</v>
      </c>
    </row>
    <row r="2855" spans="1:11" x14ac:dyDescent="0.2">
      <c r="A2855" s="320" t="s">
        <v>1469</v>
      </c>
      <c r="B2855" s="320" t="s">
        <v>2</v>
      </c>
      <c r="C2855" s="320" t="s">
        <v>1446</v>
      </c>
      <c r="D2855" s="320" t="s">
        <v>1468</v>
      </c>
      <c r="E2855" s="325">
        <v>40588</v>
      </c>
      <c r="F2855" s="326">
        <v>40575</v>
      </c>
      <c r="G2855" s="320">
        <v>1</v>
      </c>
      <c r="H2855" s="320">
        <v>32844</v>
      </c>
      <c r="I2855" s="323">
        <v>6.13</v>
      </c>
      <c r="J2855" s="323">
        <v>5.7</v>
      </c>
      <c r="K2855" s="323">
        <v>0.43</v>
      </c>
    </row>
    <row r="2856" spans="1:11" x14ac:dyDescent="0.2">
      <c r="A2856" s="320" t="s">
        <v>1469</v>
      </c>
      <c r="B2856" s="320" t="s">
        <v>2</v>
      </c>
      <c r="C2856" s="320" t="s">
        <v>1446</v>
      </c>
      <c r="D2856" s="320" t="s">
        <v>1468</v>
      </c>
      <c r="E2856" s="325">
        <v>40588</v>
      </c>
      <c r="F2856" s="326">
        <v>40575</v>
      </c>
      <c r="G2856" s="320">
        <v>1</v>
      </c>
      <c r="H2856" s="320">
        <v>32895</v>
      </c>
      <c r="I2856" s="323">
        <v>6.23</v>
      </c>
      <c r="J2856" s="323">
        <v>5.69</v>
      </c>
      <c r="K2856" s="323">
        <v>0.54</v>
      </c>
    </row>
    <row r="2857" spans="1:11" x14ac:dyDescent="0.2">
      <c r="A2857" s="320" t="s">
        <v>1469</v>
      </c>
      <c r="B2857" s="320" t="s">
        <v>2</v>
      </c>
      <c r="C2857" s="320" t="s">
        <v>1446</v>
      </c>
      <c r="D2857" s="320" t="s">
        <v>1468</v>
      </c>
      <c r="E2857" s="325">
        <v>40588</v>
      </c>
      <c r="F2857" s="326">
        <v>40575</v>
      </c>
      <c r="G2857" s="320">
        <v>1</v>
      </c>
      <c r="H2857" s="320">
        <v>32974</v>
      </c>
      <c r="I2857" s="323">
        <v>6.22</v>
      </c>
      <c r="J2857" s="323">
        <v>5.68</v>
      </c>
      <c r="K2857" s="323">
        <v>0.54</v>
      </c>
    </row>
    <row r="2858" spans="1:11" x14ac:dyDescent="0.2">
      <c r="A2858" s="320" t="s">
        <v>1469</v>
      </c>
      <c r="B2858" s="320" t="s">
        <v>2</v>
      </c>
      <c r="C2858" s="320" t="s">
        <v>1446</v>
      </c>
      <c r="D2858" s="320" t="s">
        <v>1468</v>
      </c>
      <c r="E2858" s="325">
        <v>40588</v>
      </c>
      <c r="F2858" s="326">
        <v>40575</v>
      </c>
      <c r="G2858" s="320">
        <v>1</v>
      </c>
      <c r="H2858" s="320">
        <v>33033</v>
      </c>
      <c r="I2858" s="323">
        <v>6.11</v>
      </c>
      <c r="J2858" s="323">
        <v>5.68</v>
      </c>
      <c r="K2858" s="323">
        <v>0.43</v>
      </c>
    </row>
    <row r="2859" spans="1:11" x14ac:dyDescent="0.2">
      <c r="A2859" s="320" t="s">
        <v>1467</v>
      </c>
      <c r="B2859" s="320" t="s">
        <v>2</v>
      </c>
      <c r="C2859" s="320" t="s">
        <v>1446</v>
      </c>
      <c r="D2859" s="320" t="s">
        <v>1468</v>
      </c>
      <c r="E2859" s="325">
        <v>40588</v>
      </c>
      <c r="F2859" s="326">
        <v>40575</v>
      </c>
      <c r="G2859" s="320">
        <v>1</v>
      </c>
      <c r="H2859" s="320">
        <v>32889</v>
      </c>
      <c r="I2859" s="323">
        <v>17.760000000000002</v>
      </c>
      <c r="J2859" s="323">
        <v>12.4</v>
      </c>
      <c r="K2859" s="323">
        <v>5.36</v>
      </c>
    </row>
    <row r="2860" spans="1:11" hidden="1" x14ac:dyDescent="0.2">
      <c r="A2860" s="320" t="s">
        <v>1458</v>
      </c>
      <c r="B2860" s="320" t="s">
        <v>2</v>
      </c>
      <c r="C2860" s="320" t="s">
        <v>1446</v>
      </c>
      <c r="D2860" s="320" t="s">
        <v>1464</v>
      </c>
      <c r="E2860" s="325">
        <v>40588</v>
      </c>
      <c r="F2860" s="326">
        <v>40575</v>
      </c>
      <c r="G2860" s="320">
        <v>1</v>
      </c>
      <c r="H2860" s="320">
        <v>32868</v>
      </c>
      <c r="I2860" s="323">
        <v>7.23</v>
      </c>
      <c r="J2860" s="323">
        <v>6.65</v>
      </c>
      <c r="K2860" s="323">
        <v>0.57999999999999996</v>
      </c>
    </row>
    <row r="2861" spans="1:11" hidden="1" x14ac:dyDescent="0.2">
      <c r="A2861" s="320" t="s">
        <v>1458</v>
      </c>
      <c r="B2861" s="320" t="s">
        <v>2</v>
      </c>
      <c r="C2861" s="320" t="s">
        <v>1446</v>
      </c>
      <c r="D2861" s="320" t="s">
        <v>1464</v>
      </c>
      <c r="E2861" s="325">
        <v>40588</v>
      </c>
      <c r="F2861" s="326">
        <v>40575</v>
      </c>
      <c r="G2861" s="320">
        <v>1</v>
      </c>
      <c r="H2861" s="320">
        <v>32963</v>
      </c>
      <c r="I2861" s="323">
        <v>7.14</v>
      </c>
      <c r="J2861" s="323">
        <v>6.63</v>
      </c>
      <c r="K2861" s="323">
        <v>0.51</v>
      </c>
    </row>
    <row r="2862" spans="1:11" hidden="1" x14ac:dyDescent="0.2">
      <c r="A2862" s="320" t="s">
        <v>1458</v>
      </c>
      <c r="B2862" s="320" t="s">
        <v>2</v>
      </c>
      <c r="C2862" s="320" t="s">
        <v>1446</v>
      </c>
      <c r="D2862" s="320" t="s">
        <v>1464</v>
      </c>
      <c r="E2862" s="325">
        <v>40588</v>
      </c>
      <c r="F2862" s="326">
        <v>40575</v>
      </c>
      <c r="G2862" s="320">
        <v>1</v>
      </c>
      <c r="H2862" s="320">
        <v>33022</v>
      </c>
      <c r="I2862" s="323">
        <v>6.89</v>
      </c>
      <c r="J2862" s="323">
        <v>6.64</v>
      </c>
      <c r="K2862" s="323">
        <v>0.25</v>
      </c>
    </row>
    <row r="2863" spans="1:11" x14ac:dyDescent="0.2">
      <c r="A2863" s="320" t="s">
        <v>1467</v>
      </c>
      <c r="B2863" s="320" t="s">
        <v>2</v>
      </c>
      <c r="C2863" s="320" t="s">
        <v>1446</v>
      </c>
      <c r="D2863" s="320" t="s">
        <v>1468</v>
      </c>
      <c r="E2863" s="325">
        <v>40588</v>
      </c>
      <c r="F2863" s="326">
        <v>40575</v>
      </c>
      <c r="G2863" s="320">
        <v>1</v>
      </c>
      <c r="H2863" s="320">
        <v>33018</v>
      </c>
      <c r="I2863" s="323">
        <v>15.98</v>
      </c>
      <c r="J2863" s="323">
        <v>12.4</v>
      </c>
      <c r="K2863" s="323">
        <v>3.58</v>
      </c>
    </row>
    <row r="2864" spans="1:11" x14ac:dyDescent="0.2">
      <c r="A2864" s="320" t="s">
        <v>1459</v>
      </c>
      <c r="B2864" s="320" t="s">
        <v>2</v>
      </c>
      <c r="C2864" s="320" t="s">
        <v>1446</v>
      </c>
      <c r="D2864" s="320" t="s">
        <v>1468</v>
      </c>
      <c r="E2864" s="325">
        <v>40589</v>
      </c>
      <c r="F2864" s="326">
        <v>40575</v>
      </c>
      <c r="G2864" s="320">
        <v>1</v>
      </c>
      <c r="H2864" s="320">
        <v>33218</v>
      </c>
      <c r="I2864" s="323">
        <v>14.41</v>
      </c>
      <c r="J2864" s="323">
        <v>12.16</v>
      </c>
      <c r="K2864" s="323">
        <v>2.25</v>
      </c>
    </row>
    <row r="2865" spans="1:11" x14ac:dyDescent="0.2">
      <c r="A2865" s="320" t="s">
        <v>1469</v>
      </c>
      <c r="B2865" s="320" t="s">
        <v>2</v>
      </c>
      <c r="C2865" s="320" t="s">
        <v>1446</v>
      </c>
      <c r="D2865" s="320" t="s">
        <v>1468</v>
      </c>
      <c r="E2865" s="325">
        <v>40589</v>
      </c>
      <c r="F2865" s="326">
        <v>40575</v>
      </c>
      <c r="G2865" s="320">
        <v>1</v>
      </c>
      <c r="H2865" s="320">
        <v>33049</v>
      </c>
      <c r="I2865" s="323">
        <v>6.12</v>
      </c>
      <c r="J2865" s="323">
        <v>5.74</v>
      </c>
      <c r="K2865" s="323">
        <v>0.38</v>
      </c>
    </row>
    <row r="2866" spans="1:11" x14ac:dyDescent="0.2">
      <c r="A2866" s="320" t="s">
        <v>1469</v>
      </c>
      <c r="B2866" s="320" t="s">
        <v>2</v>
      </c>
      <c r="C2866" s="320" t="s">
        <v>1446</v>
      </c>
      <c r="D2866" s="320" t="s">
        <v>1468</v>
      </c>
      <c r="E2866" s="325">
        <v>40589</v>
      </c>
      <c r="F2866" s="326">
        <v>40575</v>
      </c>
      <c r="G2866" s="320">
        <v>1</v>
      </c>
      <c r="H2866" s="320">
        <v>33072</v>
      </c>
      <c r="I2866" s="323">
        <v>6.08</v>
      </c>
      <c r="J2866" s="323">
        <v>5.73</v>
      </c>
      <c r="K2866" s="323">
        <v>0.35</v>
      </c>
    </row>
    <row r="2867" spans="1:11" x14ac:dyDescent="0.2">
      <c r="A2867" s="320" t="s">
        <v>1469</v>
      </c>
      <c r="B2867" s="320" t="s">
        <v>2</v>
      </c>
      <c r="C2867" s="320" t="s">
        <v>1446</v>
      </c>
      <c r="D2867" s="320" t="s">
        <v>1468</v>
      </c>
      <c r="E2867" s="325">
        <v>40589</v>
      </c>
      <c r="F2867" s="326">
        <v>40575</v>
      </c>
      <c r="G2867" s="320">
        <v>1</v>
      </c>
      <c r="H2867" s="320">
        <v>33167</v>
      </c>
      <c r="I2867" s="323">
        <v>6.06</v>
      </c>
      <c r="J2867" s="323">
        <v>5.73</v>
      </c>
      <c r="K2867" s="323">
        <v>0.33</v>
      </c>
    </row>
    <row r="2868" spans="1:11" x14ac:dyDescent="0.2">
      <c r="A2868" s="320" t="s">
        <v>1469</v>
      </c>
      <c r="B2868" s="320" t="s">
        <v>2</v>
      </c>
      <c r="C2868" s="320" t="s">
        <v>1446</v>
      </c>
      <c r="D2868" s="320" t="s">
        <v>1468</v>
      </c>
      <c r="E2868" s="325">
        <v>40589</v>
      </c>
      <c r="F2868" s="326">
        <v>40575</v>
      </c>
      <c r="G2868" s="320">
        <v>1</v>
      </c>
      <c r="H2868" s="320">
        <v>33208</v>
      </c>
      <c r="I2868" s="323">
        <v>6.03</v>
      </c>
      <c r="J2868" s="323">
        <v>5.72</v>
      </c>
      <c r="K2868" s="323">
        <v>0.31</v>
      </c>
    </row>
    <row r="2869" spans="1:11" x14ac:dyDescent="0.2">
      <c r="A2869" s="320" t="s">
        <v>1469</v>
      </c>
      <c r="B2869" s="320" t="s">
        <v>2</v>
      </c>
      <c r="C2869" s="320" t="s">
        <v>1446</v>
      </c>
      <c r="D2869" s="320" t="s">
        <v>1468</v>
      </c>
      <c r="E2869" s="325">
        <v>40589</v>
      </c>
      <c r="F2869" s="326">
        <v>40575</v>
      </c>
      <c r="G2869" s="320">
        <v>1</v>
      </c>
      <c r="H2869" s="320">
        <v>33255</v>
      </c>
      <c r="I2869" s="323">
        <v>6.07</v>
      </c>
      <c r="J2869" s="323">
        <v>5.71</v>
      </c>
      <c r="K2869" s="323">
        <v>0.36</v>
      </c>
    </row>
    <row r="2870" spans="1:11" x14ac:dyDescent="0.2">
      <c r="A2870" s="320" t="s">
        <v>1467</v>
      </c>
      <c r="B2870" s="320" t="s">
        <v>2</v>
      </c>
      <c r="C2870" s="320" t="s">
        <v>1446</v>
      </c>
      <c r="D2870" s="320" t="s">
        <v>1468</v>
      </c>
      <c r="E2870" s="325">
        <v>40589</v>
      </c>
      <c r="F2870" s="326">
        <v>40575</v>
      </c>
      <c r="G2870" s="320">
        <v>1</v>
      </c>
      <c r="H2870" s="320">
        <v>33096</v>
      </c>
      <c r="I2870" s="323">
        <v>17.28</v>
      </c>
      <c r="J2870" s="323">
        <v>12.4</v>
      </c>
      <c r="K2870" s="323">
        <v>4.88</v>
      </c>
    </row>
    <row r="2871" spans="1:11" hidden="1" x14ac:dyDescent="0.2">
      <c r="A2871" s="320" t="s">
        <v>1458</v>
      </c>
      <c r="B2871" s="320" t="s">
        <v>2</v>
      </c>
      <c r="C2871" s="320" t="s">
        <v>1446</v>
      </c>
      <c r="D2871" s="320" t="s">
        <v>1464</v>
      </c>
      <c r="E2871" s="325">
        <v>40589</v>
      </c>
      <c r="F2871" s="326">
        <v>40575</v>
      </c>
      <c r="G2871" s="320">
        <v>1</v>
      </c>
      <c r="H2871" s="320">
        <v>33076</v>
      </c>
      <c r="I2871" s="323">
        <v>7.06</v>
      </c>
      <c r="J2871" s="323">
        <v>6.61</v>
      </c>
      <c r="K2871" s="323">
        <v>0.45</v>
      </c>
    </row>
    <row r="2872" spans="1:11" hidden="1" x14ac:dyDescent="0.2">
      <c r="A2872" s="320" t="s">
        <v>1458</v>
      </c>
      <c r="B2872" s="320" t="s">
        <v>2</v>
      </c>
      <c r="C2872" s="320" t="s">
        <v>1446</v>
      </c>
      <c r="D2872" s="320" t="s">
        <v>1464</v>
      </c>
      <c r="E2872" s="325">
        <v>40589</v>
      </c>
      <c r="F2872" s="326">
        <v>40575</v>
      </c>
      <c r="G2872" s="320">
        <v>1</v>
      </c>
      <c r="H2872" s="320">
        <v>33194</v>
      </c>
      <c r="I2872" s="323">
        <v>7.16</v>
      </c>
      <c r="J2872" s="323">
        <v>6.6</v>
      </c>
      <c r="K2872" s="323">
        <v>0.56000000000000005</v>
      </c>
    </row>
    <row r="2873" spans="1:11" x14ac:dyDescent="0.2">
      <c r="A2873" s="320" t="s">
        <v>1467</v>
      </c>
      <c r="B2873" s="320" t="s">
        <v>2</v>
      </c>
      <c r="C2873" s="320" t="s">
        <v>1446</v>
      </c>
      <c r="D2873" s="320" t="s">
        <v>1468</v>
      </c>
      <c r="E2873" s="325">
        <v>40589</v>
      </c>
      <c r="F2873" s="326">
        <v>40575</v>
      </c>
      <c r="G2873" s="320">
        <v>1</v>
      </c>
      <c r="H2873" s="320">
        <v>33211</v>
      </c>
      <c r="I2873" s="323">
        <v>14.92</v>
      </c>
      <c r="J2873" s="323">
        <v>12.35</v>
      </c>
      <c r="K2873" s="323">
        <v>2.57</v>
      </c>
    </row>
    <row r="2874" spans="1:11" x14ac:dyDescent="0.2">
      <c r="A2874" s="320" t="s">
        <v>1469</v>
      </c>
      <c r="B2874" s="320" t="s">
        <v>2</v>
      </c>
      <c r="C2874" s="320" t="s">
        <v>1446</v>
      </c>
      <c r="D2874" s="320" t="s">
        <v>1468</v>
      </c>
      <c r="E2874" s="325">
        <v>40590</v>
      </c>
      <c r="F2874" s="326">
        <v>40575</v>
      </c>
      <c r="G2874" s="320">
        <v>1</v>
      </c>
      <c r="H2874" s="320">
        <v>33263</v>
      </c>
      <c r="I2874" s="323">
        <v>6.09</v>
      </c>
      <c r="J2874" s="323">
        <v>5.7</v>
      </c>
      <c r="K2874" s="323">
        <v>0.39</v>
      </c>
    </row>
    <row r="2875" spans="1:11" x14ac:dyDescent="0.2">
      <c r="A2875" s="320" t="s">
        <v>1469</v>
      </c>
      <c r="B2875" s="320" t="s">
        <v>2</v>
      </c>
      <c r="C2875" s="320" t="s">
        <v>1446</v>
      </c>
      <c r="D2875" s="320" t="s">
        <v>1468</v>
      </c>
      <c r="E2875" s="325">
        <v>40590</v>
      </c>
      <c r="F2875" s="326">
        <v>40575</v>
      </c>
      <c r="G2875" s="320">
        <v>1</v>
      </c>
      <c r="H2875" s="320">
        <v>33290</v>
      </c>
      <c r="I2875" s="323">
        <v>6.11</v>
      </c>
      <c r="J2875" s="323">
        <v>5.69</v>
      </c>
      <c r="K2875" s="323">
        <v>0.42</v>
      </c>
    </row>
    <row r="2876" spans="1:11" x14ac:dyDescent="0.2">
      <c r="A2876" s="320" t="s">
        <v>1469</v>
      </c>
      <c r="B2876" s="320" t="s">
        <v>2</v>
      </c>
      <c r="C2876" s="320" t="s">
        <v>1446</v>
      </c>
      <c r="D2876" s="320" t="s">
        <v>1468</v>
      </c>
      <c r="E2876" s="325">
        <v>40590</v>
      </c>
      <c r="F2876" s="326">
        <v>40575</v>
      </c>
      <c r="G2876" s="320">
        <v>1</v>
      </c>
      <c r="H2876" s="320">
        <v>33374</v>
      </c>
      <c r="I2876" s="323">
        <v>6.14</v>
      </c>
      <c r="J2876" s="323">
        <v>5.69</v>
      </c>
      <c r="K2876" s="323">
        <v>0.45</v>
      </c>
    </row>
    <row r="2877" spans="1:11" x14ac:dyDescent="0.2">
      <c r="A2877" s="320" t="s">
        <v>1469</v>
      </c>
      <c r="B2877" s="320" t="s">
        <v>2</v>
      </c>
      <c r="C2877" s="320" t="s">
        <v>1446</v>
      </c>
      <c r="D2877" s="320" t="s">
        <v>1468</v>
      </c>
      <c r="E2877" s="325">
        <v>40590</v>
      </c>
      <c r="F2877" s="326">
        <v>40575</v>
      </c>
      <c r="G2877" s="320">
        <v>1</v>
      </c>
      <c r="H2877" s="320">
        <v>33434</v>
      </c>
      <c r="I2877" s="323">
        <v>6.11</v>
      </c>
      <c r="J2877" s="323">
        <v>5.69</v>
      </c>
      <c r="K2877" s="323">
        <v>0.42</v>
      </c>
    </row>
    <row r="2878" spans="1:11" x14ac:dyDescent="0.2">
      <c r="A2878" s="320" t="s">
        <v>1467</v>
      </c>
      <c r="B2878" s="320" t="s">
        <v>2</v>
      </c>
      <c r="C2878" s="320" t="s">
        <v>1446</v>
      </c>
      <c r="D2878" s="320" t="s">
        <v>1468</v>
      </c>
      <c r="E2878" s="325">
        <v>40590</v>
      </c>
      <c r="F2878" s="326">
        <v>40575</v>
      </c>
      <c r="G2878" s="320">
        <v>1</v>
      </c>
      <c r="H2878" s="320">
        <v>33295</v>
      </c>
      <c r="I2878" s="323">
        <v>17.64</v>
      </c>
      <c r="J2878" s="323">
        <v>12.47</v>
      </c>
      <c r="K2878" s="323">
        <v>5.17</v>
      </c>
    </row>
    <row r="2879" spans="1:11" hidden="1" x14ac:dyDescent="0.2">
      <c r="A2879" s="320" t="s">
        <v>1458</v>
      </c>
      <c r="B2879" s="320" t="s">
        <v>2</v>
      </c>
      <c r="C2879" s="320" t="s">
        <v>1446</v>
      </c>
      <c r="D2879" s="320" t="s">
        <v>1464</v>
      </c>
      <c r="E2879" s="325">
        <v>40590</v>
      </c>
      <c r="F2879" s="326">
        <v>40575</v>
      </c>
      <c r="G2879" s="320">
        <v>1</v>
      </c>
      <c r="H2879" s="320">
        <v>33289</v>
      </c>
      <c r="I2879" s="323">
        <v>7.06</v>
      </c>
      <c r="J2879" s="323">
        <v>6.59</v>
      </c>
      <c r="K2879" s="323">
        <v>0.47</v>
      </c>
    </row>
    <row r="2880" spans="1:11" hidden="1" x14ac:dyDescent="0.2">
      <c r="A2880" s="320" t="s">
        <v>1458</v>
      </c>
      <c r="B2880" s="320" t="s">
        <v>2</v>
      </c>
      <c r="C2880" s="320" t="s">
        <v>1446</v>
      </c>
      <c r="D2880" s="320" t="s">
        <v>1464</v>
      </c>
      <c r="E2880" s="325">
        <v>40590</v>
      </c>
      <c r="F2880" s="326">
        <v>40575</v>
      </c>
      <c r="G2880" s="320">
        <v>1</v>
      </c>
      <c r="H2880" s="320">
        <v>33422</v>
      </c>
      <c r="I2880" s="323">
        <v>6.85</v>
      </c>
      <c r="J2880" s="323">
        <v>6.58</v>
      </c>
      <c r="K2880" s="323">
        <v>0.27</v>
      </c>
    </row>
    <row r="2881" spans="1:11" x14ac:dyDescent="0.2">
      <c r="A2881" s="320" t="s">
        <v>1467</v>
      </c>
      <c r="B2881" s="320" t="s">
        <v>2</v>
      </c>
      <c r="C2881" s="320" t="s">
        <v>1446</v>
      </c>
      <c r="D2881" s="320" t="s">
        <v>1468</v>
      </c>
      <c r="E2881" s="325">
        <v>40590</v>
      </c>
      <c r="F2881" s="326">
        <v>40575</v>
      </c>
      <c r="G2881" s="320">
        <v>1</v>
      </c>
      <c r="H2881" s="320">
        <v>33425</v>
      </c>
      <c r="I2881" s="323">
        <v>17.13</v>
      </c>
      <c r="J2881" s="323">
        <v>12.44</v>
      </c>
      <c r="K2881" s="323">
        <v>4.6900000000000004</v>
      </c>
    </row>
    <row r="2882" spans="1:11" x14ac:dyDescent="0.2">
      <c r="A2882" s="320" t="s">
        <v>1459</v>
      </c>
      <c r="B2882" s="320" t="s">
        <v>2</v>
      </c>
      <c r="C2882" s="320" t="s">
        <v>1446</v>
      </c>
      <c r="D2882" s="320" t="s">
        <v>1468</v>
      </c>
      <c r="E2882" s="325">
        <v>40591</v>
      </c>
      <c r="F2882" s="326">
        <v>40575</v>
      </c>
      <c r="G2882" s="320">
        <v>1</v>
      </c>
      <c r="H2882" s="320">
        <v>33531</v>
      </c>
      <c r="I2882" s="323">
        <v>17.36</v>
      </c>
      <c r="J2882" s="323">
        <v>12.08</v>
      </c>
      <c r="K2882" s="323">
        <v>5.28</v>
      </c>
    </row>
    <row r="2883" spans="1:11" x14ac:dyDescent="0.2">
      <c r="A2883" s="320" t="s">
        <v>1459</v>
      </c>
      <c r="B2883" s="320" t="s">
        <v>2</v>
      </c>
      <c r="C2883" s="320" t="s">
        <v>1446</v>
      </c>
      <c r="D2883" s="320" t="s">
        <v>1468</v>
      </c>
      <c r="E2883" s="325">
        <v>40591</v>
      </c>
      <c r="F2883" s="326">
        <v>40575</v>
      </c>
      <c r="G2883" s="320">
        <v>1</v>
      </c>
      <c r="H2883" s="320">
        <v>33674</v>
      </c>
      <c r="I2883" s="323">
        <v>13.34</v>
      </c>
      <c r="J2883" s="323">
        <v>11.95</v>
      </c>
      <c r="K2883" s="323">
        <v>1.39</v>
      </c>
    </row>
    <row r="2884" spans="1:11" x14ac:dyDescent="0.2">
      <c r="A2884" s="320" t="s">
        <v>1469</v>
      </c>
      <c r="B2884" s="320" t="s">
        <v>2</v>
      </c>
      <c r="C2884" s="320" t="s">
        <v>1446</v>
      </c>
      <c r="D2884" s="320" t="s">
        <v>1468</v>
      </c>
      <c r="E2884" s="325">
        <v>40591</v>
      </c>
      <c r="F2884" s="326">
        <v>40575</v>
      </c>
      <c r="G2884" s="320">
        <v>1</v>
      </c>
      <c r="H2884" s="320">
        <v>33459</v>
      </c>
      <c r="I2884" s="323">
        <v>6.07</v>
      </c>
      <c r="J2884" s="323">
        <v>5.67</v>
      </c>
      <c r="K2884" s="323">
        <v>0.4</v>
      </c>
    </row>
    <row r="2885" spans="1:11" x14ac:dyDescent="0.2">
      <c r="A2885" s="320" t="s">
        <v>1469</v>
      </c>
      <c r="B2885" s="320" t="s">
        <v>2</v>
      </c>
      <c r="C2885" s="320" t="s">
        <v>1446</v>
      </c>
      <c r="D2885" s="320" t="s">
        <v>1468</v>
      </c>
      <c r="E2885" s="325">
        <v>40591</v>
      </c>
      <c r="F2885" s="326">
        <v>40575</v>
      </c>
      <c r="G2885" s="320">
        <v>1</v>
      </c>
      <c r="H2885" s="320">
        <v>33493</v>
      </c>
      <c r="I2885" s="323">
        <v>6.18</v>
      </c>
      <c r="J2885" s="323">
        <v>5.66</v>
      </c>
      <c r="K2885" s="323">
        <v>0.52</v>
      </c>
    </row>
    <row r="2886" spans="1:11" x14ac:dyDescent="0.2">
      <c r="A2886" s="320" t="s">
        <v>1469</v>
      </c>
      <c r="B2886" s="320" t="s">
        <v>2</v>
      </c>
      <c r="C2886" s="320" t="s">
        <v>1446</v>
      </c>
      <c r="D2886" s="320" t="s">
        <v>1468</v>
      </c>
      <c r="E2886" s="325">
        <v>40591</v>
      </c>
      <c r="F2886" s="326">
        <v>40575</v>
      </c>
      <c r="G2886" s="320">
        <v>1</v>
      </c>
      <c r="H2886" s="320">
        <v>33613</v>
      </c>
      <c r="I2886" s="323">
        <v>6.21</v>
      </c>
      <c r="J2886" s="323">
        <v>5.74</v>
      </c>
      <c r="K2886" s="323">
        <v>0.47</v>
      </c>
    </row>
    <row r="2887" spans="1:11" x14ac:dyDescent="0.2">
      <c r="A2887" s="320" t="s">
        <v>1469</v>
      </c>
      <c r="B2887" s="320" t="s">
        <v>2</v>
      </c>
      <c r="C2887" s="320" t="s">
        <v>1446</v>
      </c>
      <c r="D2887" s="320" t="s">
        <v>1468</v>
      </c>
      <c r="E2887" s="325">
        <v>40591</v>
      </c>
      <c r="F2887" s="326">
        <v>40575</v>
      </c>
      <c r="G2887" s="320">
        <v>1</v>
      </c>
      <c r="H2887" s="320">
        <v>33703</v>
      </c>
      <c r="I2887" s="323">
        <v>6.22</v>
      </c>
      <c r="J2887" s="323">
        <v>5.72</v>
      </c>
      <c r="K2887" s="323">
        <v>0.5</v>
      </c>
    </row>
    <row r="2888" spans="1:11" x14ac:dyDescent="0.2">
      <c r="A2888" s="320" t="s">
        <v>1467</v>
      </c>
      <c r="B2888" s="320" t="s">
        <v>2</v>
      </c>
      <c r="C2888" s="320" t="s">
        <v>1446</v>
      </c>
      <c r="D2888" s="320" t="s">
        <v>1468</v>
      </c>
      <c r="E2888" s="325">
        <v>40591</v>
      </c>
      <c r="F2888" s="326">
        <v>40575</v>
      </c>
      <c r="G2888" s="320">
        <v>1</v>
      </c>
      <c r="H2888" s="320">
        <v>33527</v>
      </c>
      <c r="I2888" s="323">
        <v>17.28</v>
      </c>
      <c r="J2888" s="323">
        <v>12.42</v>
      </c>
      <c r="K2888" s="323">
        <v>4.8600000000000003</v>
      </c>
    </row>
    <row r="2889" spans="1:11" hidden="1" x14ac:dyDescent="0.2">
      <c r="A2889" s="320" t="s">
        <v>1458</v>
      </c>
      <c r="B2889" s="320" t="s">
        <v>2</v>
      </c>
      <c r="C2889" s="320" t="s">
        <v>1446</v>
      </c>
      <c r="D2889" s="320" t="s">
        <v>1464</v>
      </c>
      <c r="E2889" s="325">
        <v>40591</v>
      </c>
      <c r="F2889" s="326">
        <v>40575</v>
      </c>
      <c r="G2889" s="320">
        <v>1</v>
      </c>
      <c r="H2889" s="320">
        <v>33524</v>
      </c>
      <c r="I2889" s="323">
        <v>7.32</v>
      </c>
      <c r="J2889" s="323">
        <v>6.66</v>
      </c>
      <c r="K2889" s="323">
        <v>0.66</v>
      </c>
    </row>
    <row r="2890" spans="1:11" hidden="1" x14ac:dyDescent="0.2">
      <c r="A2890" s="320" t="s">
        <v>1458</v>
      </c>
      <c r="B2890" s="320" t="s">
        <v>2</v>
      </c>
      <c r="C2890" s="320" t="s">
        <v>1446</v>
      </c>
      <c r="D2890" s="320" t="s">
        <v>1464</v>
      </c>
      <c r="E2890" s="325">
        <v>40591</v>
      </c>
      <c r="F2890" s="326">
        <v>40575</v>
      </c>
      <c r="G2890" s="320">
        <v>1</v>
      </c>
      <c r="H2890" s="320">
        <v>33660</v>
      </c>
      <c r="I2890" s="323">
        <v>7.23</v>
      </c>
      <c r="J2890" s="323">
        <v>6.63</v>
      </c>
      <c r="K2890" s="323">
        <v>0.6</v>
      </c>
    </row>
    <row r="2891" spans="1:11" hidden="1" x14ac:dyDescent="0.2">
      <c r="A2891" s="320" t="s">
        <v>1470</v>
      </c>
      <c r="B2891" s="320" t="s">
        <v>2</v>
      </c>
      <c r="C2891" s="320" t="s">
        <v>1446</v>
      </c>
      <c r="D2891" s="320" t="s">
        <v>1464</v>
      </c>
      <c r="E2891" s="325">
        <v>40591</v>
      </c>
      <c r="F2891" s="326">
        <v>40575</v>
      </c>
      <c r="G2891" s="320">
        <v>1</v>
      </c>
      <c r="H2891" s="320">
        <v>33489</v>
      </c>
      <c r="I2891" s="323">
        <v>7.01</v>
      </c>
      <c r="J2891" s="323">
        <v>6.42</v>
      </c>
      <c r="K2891" s="323">
        <v>0.59</v>
      </c>
    </row>
    <row r="2892" spans="1:11" hidden="1" x14ac:dyDescent="0.2">
      <c r="A2892" s="320" t="s">
        <v>1470</v>
      </c>
      <c r="B2892" s="320" t="s">
        <v>2</v>
      </c>
      <c r="C2892" s="320" t="s">
        <v>1446</v>
      </c>
      <c r="D2892" s="320" t="s">
        <v>1464</v>
      </c>
      <c r="E2892" s="325">
        <v>40591</v>
      </c>
      <c r="F2892" s="326">
        <v>40575</v>
      </c>
      <c r="G2892" s="320">
        <v>1</v>
      </c>
      <c r="H2892" s="320">
        <v>33659</v>
      </c>
      <c r="I2892" s="323">
        <v>6.97</v>
      </c>
      <c r="J2892" s="323">
        <v>6.4</v>
      </c>
      <c r="K2892" s="323">
        <v>0.56999999999999995</v>
      </c>
    </row>
    <row r="2893" spans="1:11" x14ac:dyDescent="0.2">
      <c r="A2893" s="320" t="s">
        <v>1467</v>
      </c>
      <c r="B2893" s="320" t="s">
        <v>2</v>
      </c>
      <c r="C2893" s="320" t="s">
        <v>1446</v>
      </c>
      <c r="D2893" s="320" t="s">
        <v>1468</v>
      </c>
      <c r="E2893" s="325">
        <v>40591</v>
      </c>
      <c r="F2893" s="326">
        <v>40575</v>
      </c>
      <c r="G2893" s="320">
        <v>1</v>
      </c>
      <c r="H2893" s="320">
        <v>33687</v>
      </c>
      <c r="I2893" s="323">
        <v>14.94</v>
      </c>
      <c r="J2893" s="323">
        <v>12.39</v>
      </c>
      <c r="K2893" s="323">
        <v>2.5499999999999998</v>
      </c>
    </row>
    <row r="2894" spans="1:11" x14ac:dyDescent="0.2">
      <c r="A2894" s="320" t="s">
        <v>1469</v>
      </c>
      <c r="B2894" s="320" t="s">
        <v>2</v>
      </c>
      <c r="C2894" s="320" t="s">
        <v>1446</v>
      </c>
      <c r="D2894" s="320" t="s">
        <v>1468</v>
      </c>
      <c r="E2894" s="325">
        <v>40592</v>
      </c>
      <c r="F2894" s="326">
        <v>40575</v>
      </c>
      <c r="G2894" s="320">
        <v>1</v>
      </c>
      <c r="H2894" s="320">
        <v>33724</v>
      </c>
      <c r="I2894" s="323">
        <v>6.29</v>
      </c>
      <c r="J2894" s="323">
        <v>5.72</v>
      </c>
      <c r="K2894" s="323">
        <v>0.56999999999999995</v>
      </c>
    </row>
    <row r="2895" spans="1:11" x14ac:dyDescent="0.2">
      <c r="A2895" s="320" t="s">
        <v>1469</v>
      </c>
      <c r="B2895" s="320" t="s">
        <v>2</v>
      </c>
      <c r="C2895" s="320" t="s">
        <v>1446</v>
      </c>
      <c r="D2895" s="320" t="s">
        <v>1468</v>
      </c>
      <c r="E2895" s="325">
        <v>40592</v>
      </c>
      <c r="F2895" s="326">
        <v>40575</v>
      </c>
      <c r="G2895" s="320">
        <v>1</v>
      </c>
      <c r="H2895" s="320">
        <v>33769</v>
      </c>
      <c r="I2895" s="323">
        <v>6.13</v>
      </c>
      <c r="J2895" s="323">
        <v>5.7</v>
      </c>
      <c r="K2895" s="323">
        <v>0.43</v>
      </c>
    </row>
    <row r="2896" spans="1:11" x14ac:dyDescent="0.2">
      <c r="A2896" s="320" t="s">
        <v>1469</v>
      </c>
      <c r="B2896" s="320" t="s">
        <v>2</v>
      </c>
      <c r="C2896" s="320" t="s">
        <v>1446</v>
      </c>
      <c r="D2896" s="320" t="s">
        <v>1468</v>
      </c>
      <c r="E2896" s="325">
        <v>40592</v>
      </c>
      <c r="F2896" s="326">
        <v>40575</v>
      </c>
      <c r="G2896" s="320">
        <v>1</v>
      </c>
      <c r="H2896" s="320">
        <v>33848</v>
      </c>
      <c r="I2896" s="323">
        <v>6.1</v>
      </c>
      <c r="J2896" s="323">
        <v>5.71</v>
      </c>
      <c r="K2896" s="323">
        <v>0.39</v>
      </c>
    </row>
    <row r="2897" spans="1:11" x14ac:dyDescent="0.2">
      <c r="A2897" s="320" t="s">
        <v>1469</v>
      </c>
      <c r="B2897" s="320" t="s">
        <v>2</v>
      </c>
      <c r="C2897" s="320" t="s">
        <v>1446</v>
      </c>
      <c r="D2897" s="320" t="s">
        <v>1468</v>
      </c>
      <c r="E2897" s="325">
        <v>40592</v>
      </c>
      <c r="F2897" s="326">
        <v>40575</v>
      </c>
      <c r="G2897" s="320">
        <v>1</v>
      </c>
      <c r="H2897" s="320">
        <v>33903</v>
      </c>
      <c r="I2897" s="323">
        <v>6.15</v>
      </c>
      <c r="J2897" s="323">
        <v>5.69</v>
      </c>
      <c r="K2897" s="323">
        <v>0.46</v>
      </c>
    </row>
    <row r="2898" spans="1:11" hidden="1" x14ac:dyDescent="0.2">
      <c r="A2898" s="320" t="s">
        <v>1458</v>
      </c>
      <c r="B2898" s="320" t="s">
        <v>2</v>
      </c>
      <c r="C2898" s="320" t="s">
        <v>1446</v>
      </c>
      <c r="D2898" s="320" t="s">
        <v>1464</v>
      </c>
      <c r="E2898" s="325">
        <v>40592</v>
      </c>
      <c r="F2898" s="326">
        <v>40575</v>
      </c>
      <c r="G2898" s="320">
        <v>1</v>
      </c>
      <c r="H2898" s="320">
        <v>33800</v>
      </c>
      <c r="I2898" s="323">
        <v>7.11</v>
      </c>
      <c r="J2898" s="323">
        <v>6.6</v>
      </c>
      <c r="K2898" s="323">
        <v>0.51</v>
      </c>
    </row>
    <row r="2899" spans="1:11" x14ac:dyDescent="0.2">
      <c r="A2899" s="320" t="s">
        <v>1467</v>
      </c>
      <c r="B2899" s="320" t="s">
        <v>2</v>
      </c>
      <c r="C2899" s="320" t="s">
        <v>1446</v>
      </c>
      <c r="D2899" s="320" t="s">
        <v>1468</v>
      </c>
      <c r="E2899" s="325">
        <v>40592</v>
      </c>
      <c r="F2899" s="326">
        <v>40575</v>
      </c>
      <c r="G2899" s="320">
        <v>1</v>
      </c>
      <c r="H2899" s="320">
        <v>33856</v>
      </c>
      <c r="I2899" s="323">
        <v>15.57</v>
      </c>
      <c r="J2899" s="323">
        <v>11.76</v>
      </c>
      <c r="K2899" s="323">
        <v>3.81</v>
      </c>
    </row>
    <row r="2900" spans="1:11" x14ac:dyDescent="0.2">
      <c r="A2900" s="320" t="s">
        <v>1467</v>
      </c>
      <c r="B2900" s="320" t="s">
        <v>2</v>
      </c>
      <c r="C2900" s="320" t="s">
        <v>1446</v>
      </c>
      <c r="D2900" s="320" t="s">
        <v>1468</v>
      </c>
      <c r="E2900" s="325">
        <v>40595</v>
      </c>
      <c r="F2900" s="326">
        <v>40575</v>
      </c>
      <c r="G2900" s="320">
        <v>1</v>
      </c>
      <c r="H2900" s="320">
        <v>34256</v>
      </c>
      <c r="I2900" s="323">
        <v>17.47</v>
      </c>
      <c r="J2900" s="323">
        <v>12.44</v>
      </c>
      <c r="K2900" s="323">
        <v>5.03</v>
      </c>
    </row>
    <row r="2901" spans="1:11" hidden="1" x14ac:dyDescent="0.2">
      <c r="A2901" s="320" t="s">
        <v>1458</v>
      </c>
      <c r="B2901" s="320" t="s">
        <v>2</v>
      </c>
      <c r="C2901" s="320" t="s">
        <v>1446</v>
      </c>
      <c r="D2901" s="320" t="s">
        <v>1464</v>
      </c>
      <c r="E2901" s="325">
        <v>40595</v>
      </c>
      <c r="F2901" s="326">
        <v>40575</v>
      </c>
      <c r="G2901" s="320">
        <v>1</v>
      </c>
      <c r="H2901" s="320">
        <v>34221</v>
      </c>
      <c r="I2901" s="323">
        <v>7.15</v>
      </c>
      <c r="J2901" s="323">
        <v>6.65</v>
      </c>
      <c r="K2901" s="323">
        <v>0.5</v>
      </c>
    </row>
    <row r="2902" spans="1:11" hidden="1" x14ac:dyDescent="0.2">
      <c r="A2902" s="320" t="s">
        <v>1458</v>
      </c>
      <c r="B2902" s="320" t="s">
        <v>2</v>
      </c>
      <c r="C2902" s="320" t="s">
        <v>1446</v>
      </c>
      <c r="D2902" s="320" t="s">
        <v>1464</v>
      </c>
      <c r="E2902" s="325">
        <v>40595</v>
      </c>
      <c r="F2902" s="326">
        <v>40575</v>
      </c>
      <c r="G2902" s="320">
        <v>1</v>
      </c>
      <c r="H2902" s="320">
        <v>34320</v>
      </c>
      <c r="I2902" s="323">
        <v>7.16</v>
      </c>
      <c r="J2902" s="323">
        <v>6.64</v>
      </c>
      <c r="K2902" s="323">
        <v>0.52</v>
      </c>
    </row>
    <row r="2903" spans="1:11" hidden="1" x14ac:dyDescent="0.2">
      <c r="A2903" s="320" t="s">
        <v>1458</v>
      </c>
      <c r="B2903" s="320" t="s">
        <v>2</v>
      </c>
      <c r="C2903" s="320" t="s">
        <v>1446</v>
      </c>
      <c r="D2903" s="320" t="s">
        <v>1464</v>
      </c>
      <c r="E2903" s="325">
        <v>40595</v>
      </c>
      <c r="F2903" s="326">
        <v>40575</v>
      </c>
      <c r="G2903" s="320">
        <v>1</v>
      </c>
      <c r="H2903" s="320">
        <v>34359</v>
      </c>
      <c r="I2903" s="323">
        <v>6.8</v>
      </c>
      <c r="J2903" s="323">
        <v>6.63</v>
      </c>
      <c r="K2903" s="323">
        <v>0.17</v>
      </c>
    </row>
    <row r="2904" spans="1:11" x14ac:dyDescent="0.2">
      <c r="A2904" s="320" t="s">
        <v>1467</v>
      </c>
      <c r="B2904" s="320" t="s">
        <v>2</v>
      </c>
      <c r="C2904" s="320" t="s">
        <v>1446</v>
      </c>
      <c r="D2904" s="320" t="s">
        <v>1468</v>
      </c>
      <c r="E2904" s="325">
        <v>40595</v>
      </c>
      <c r="F2904" s="326">
        <v>40575</v>
      </c>
      <c r="G2904" s="320">
        <v>1</v>
      </c>
      <c r="H2904" s="320">
        <v>34390</v>
      </c>
      <c r="I2904" s="323">
        <v>16.97</v>
      </c>
      <c r="J2904" s="323">
        <v>12.42</v>
      </c>
      <c r="K2904" s="323">
        <v>4.55</v>
      </c>
    </row>
    <row r="2905" spans="1:11" x14ac:dyDescent="0.2">
      <c r="A2905" s="320" t="s">
        <v>1459</v>
      </c>
      <c r="B2905" s="320" t="s">
        <v>2</v>
      </c>
      <c r="C2905" s="320" t="s">
        <v>1446</v>
      </c>
      <c r="D2905" s="320" t="s">
        <v>1468</v>
      </c>
      <c r="E2905" s="325">
        <v>40596</v>
      </c>
      <c r="F2905" s="326">
        <v>40575</v>
      </c>
      <c r="G2905" s="320">
        <v>1</v>
      </c>
      <c r="H2905" s="320">
        <v>34546</v>
      </c>
      <c r="I2905" s="323">
        <v>14.27</v>
      </c>
      <c r="J2905" s="323">
        <v>12.16</v>
      </c>
      <c r="K2905" s="323">
        <v>2.11</v>
      </c>
    </row>
    <row r="2906" spans="1:11" x14ac:dyDescent="0.2">
      <c r="A2906" s="320" t="s">
        <v>1467</v>
      </c>
      <c r="B2906" s="320" t="s">
        <v>2</v>
      </c>
      <c r="C2906" s="320" t="s">
        <v>1446</v>
      </c>
      <c r="D2906" s="320" t="s">
        <v>1468</v>
      </c>
      <c r="E2906" s="325">
        <v>40596</v>
      </c>
      <c r="F2906" s="326">
        <v>40575</v>
      </c>
      <c r="G2906" s="320">
        <v>1</v>
      </c>
      <c r="H2906" s="320">
        <v>34455</v>
      </c>
      <c r="I2906" s="323">
        <v>17.7</v>
      </c>
      <c r="J2906" s="323">
        <v>12.4</v>
      </c>
      <c r="K2906" s="323">
        <v>5.3</v>
      </c>
    </row>
    <row r="2907" spans="1:11" hidden="1" x14ac:dyDescent="0.2">
      <c r="A2907" s="320" t="s">
        <v>1458</v>
      </c>
      <c r="B2907" s="320" t="s">
        <v>2</v>
      </c>
      <c r="C2907" s="320" t="s">
        <v>1446</v>
      </c>
      <c r="D2907" s="320" t="s">
        <v>1464</v>
      </c>
      <c r="E2907" s="325">
        <v>40596</v>
      </c>
      <c r="F2907" s="326">
        <v>40575</v>
      </c>
      <c r="G2907" s="320">
        <v>1</v>
      </c>
      <c r="H2907" s="320">
        <v>34434</v>
      </c>
      <c r="I2907" s="323">
        <v>7.13</v>
      </c>
      <c r="J2907" s="323">
        <v>6.62</v>
      </c>
      <c r="K2907" s="323">
        <v>0.51</v>
      </c>
    </row>
    <row r="2908" spans="1:11" hidden="1" x14ac:dyDescent="0.2">
      <c r="A2908" s="320" t="s">
        <v>1458</v>
      </c>
      <c r="B2908" s="320" t="s">
        <v>2</v>
      </c>
      <c r="C2908" s="320" t="s">
        <v>1446</v>
      </c>
      <c r="D2908" s="320" t="s">
        <v>1464</v>
      </c>
      <c r="E2908" s="325">
        <v>40596</v>
      </c>
      <c r="F2908" s="326">
        <v>40575</v>
      </c>
      <c r="G2908" s="320">
        <v>1</v>
      </c>
      <c r="H2908" s="320">
        <v>34527</v>
      </c>
      <c r="I2908" s="323">
        <v>7.16</v>
      </c>
      <c r="J2908" s="323">
        <v>6.6</v>
      </c>
      <c r="K2908" s="323">
        <v>0.56000000000000005</v>
      </c>
    </row>
    <row r="2909" spans="1:11" hidden="1" x14ac:dyDescent="0.2">
      <c r="A2909" s="320" t="s">
        <v>1458</v>
      </c>
      <c r="B2909" s="320" t="s">
        <v>2</v>
      </c>
      <c r="C2909" s="320" t="s">
        <v>1446</v>
      </c>
      <c r="D2909" s="320" t="s">
        <v>1464</v>
      </c>
      <c r="E2909" s="325">
        <v>40596</v>
      </c>
      <c r="F2909" s="326">
        <v>40575</v>
      </c>
      <c r="G2909" s="320">
        <v>1</v>
      </c>
      <c r="H2909" s="320">
        <v>34550</v>
      </c>
      <c r="I2909" s="323">
        <v>6.73</v>
      </c>
      <c r="J2909" s="323">
        <v>6.59</v>
      </c>
      <c r="K2909" s="323">
        <v>0.14000000000000001</v>
      </c>
    </row>
    <row r="2910" spans="1:11" x14ac:dyDescent="0.2">
      <c r="A2910" s="320" t="s">
        <v>1467</v>
      </c>
      <c r="B2910" s="320" t="s">
        <v>2</v>
      </c>
      <c r="C2910" s="320" t="s">
        <v>1446</v>
      </c>
      <c r="D2910" s="320" t="s">
        <v>1468</v>
      </c>
      <c r="E2910" s="325">
        <v>40596</v>
      </c>
      <c r="F2910" s="326">
        <v>40575</v>
      </c>
      <c r="G2910" s="320">
        <v>1</v>
      </c>
      <c r="H2910" s="320">
        <v>34543</v>
      </c>
      <c r="I2910" s="323">
        <v>15.28</v>
      </c>
      <c r="J2910" s="323">
        <v>12.35</v>
      </c>
      <c r="K2910" s="323">
        <v>2.93</v>
      </c>
    </row>
    <row r="2911" spans="1:11" x14ac:dyDescent="0.2">
      <c r="A2911" s="320" t="s">
        <v>1467</v>
      </c>
      <c r="B2911" s="320" t="s">
        <v>2</v>
      </c>
      <c r="C2911" s="320" t="s">
        <v>1446</v>
      </c>
      <c r="D2911" s="320" t="s">
        <v>1468</v>
      </c>
      <c r="E2911" s="325">
        <v>40597</v>
      </c>
      <c r="F2911" s="326">
        <v>40575</v>
      </c>
      <c r="G2911" s="320">
        <v>1</v>
      </c>
      <c r="H2911" s="320">
        <v>34625</v>
      </c>
      <c r="I2911" s="323">
        <v>18.010000000000002</v>
      </c>
      <c r="J2911" s="323">
        <v>12.45</v>
      </c>
      <c r="K2911" s="323">
        <v>5.56</v>
      </c>
    </row>
    <row r="2912" spans="1:11" hidden="1" x14ac:dyDescent="0.2">
      <c r="A2912" s="320" t="s">
        <v>1458</v>
      </c>
      <c r="B2912" s="320" t="s">
        <v>2</v>
      </c>
      <c r="C2912" s="320" t="s">
        <v>1446</v>
      </c>
      <c r="D2912" s="320" t="s">
        <v>1464</v>
      </c>
      <c r="E2912" s="325">
        <v>40597</v>
      </c>
      <c r="F2912" s="326">
        <v>40575</v>
      </c>
      <c r="G2912" s="320">
        <v>1</v>
      </c>
      <c r="H2912" s="320">
        <v>34609</v>
      </c>
      <c r="I2912" s="323">
        <v>6.98</v>
      </c>
      <c r="J2912" s="323">
        <v>6.58</v>
      </c>
      <c r="K2912" s="323">
        <v>0.4</v>
      </c>
    </row>
    <row r="2913" spans="1:11" hidden="1" x14ac:dyDescent="0.2">
      <c r="A2913" s="320" t="s">
        <v>1458</v>
      </c>
      <c r="B2913" s="320" t="s">
        <v>2</v>
      </c>
      <c r="C2913" s="320" t="s">
        <v>1446</v>
      </c>
      <c r="D2913" s="320" t="s">
        <v>1464</v>
      </c>
      <c r="E2913" s="325">
        <v>40597</v>
      </c>
      <c r="F2913" s="326">
        <v>40575</v>
      </c>
      <c r="G2913" s="320">
        <v>1</v>
      </c>
      <c r="H2913" s="320">
        <v>34724</v>
      </c>
      <c r="I2913" s="323">
        <v>6.85</v>
      </c>
      <c r="J2913" s="323">
        <v>6.57</v>
      </c>
      <c r="K2913" s="323">
        <v>0.28000000000000003</v>
      </c>
    </row>
    <row r="2914" spans="1:11" x14ac:dyDescent="0.2">
      <c r="A2914" s="320" t="s">
        <v>1467</v>
      </c>
      <c r="B2914" s="320" t="s">
        <v>2</v>
      </c>
      <c r="C2914" s="320" t="s">
        <v>1446</v>
      </c>
      <c r="D2914" s="320" t="s">
        <v>1468</v>
      </c>
      <c r="E2914" s="325">
        <v>40597</v>
      </c>
      <c r="F2914" s="326">
        <v>40575</v>
      </c>
      <c r="G2914" s="320">
        <v>1</v>
      </c>
      <c r="H2914" s="320">
        <v>34729</v>
      </c>
      <c r="I2914" s="323">
        <v>16.989999999999998</v>
      </c>
      <c r="J2914" s="323">
        <v>12.43</v>
      </c>
      <c r="K2914" s="323">
        <v>4.5599999999999996</v>
      </c>
    </row>
    <row r="2915" spans="1:11" x14ac:dyDescent="0.2">
      <c r="A2915" s="320" t="s">
        <v>1459</v>
      </c>
      <c r="B2915" s="320" t="s">
        <v>2</v>
      </c>
      <c r="C2915" s="320" t="s">
        <v>1446</v>
      </c>
      <c r="D2915" s="320" t="s">
        <v>1468</v>
      </c>
      <c r="E2915" s="325">
        <v>40598</v>
      </c>
      <c r="F2915" s="326">
        <v>40575</v>
      </c>
      <c r="G2915" s="320">
        <v>1</v>
      </c>
      <c r="H2915" s="320">
        <v>34806</v>
      </c>
      <c r="I2915" s="323">
        <v>17.510000000000002</v>
      </c>
      <c r="J2915" s="323">
        <v>12.18</v>
      </c>
      <c r="K2915" s="323">
        <v>5.33</v>
      </c>
    </row>
    <row r="2916" spans="1:11" x14ac:dyDescent="0.2">
      <c r="A2916" s="320" t="s">
        <v>1459</v>
      </c>
      <c r="B2916" s="320" t="s">
        <v>2</v>
      </c>
      <c r="C2916" s="320" t="s">
        <v>1446</v>
      </c>
      <c r="D2916" s="320" t="s">
        <v>1468</v>
      </c>
      <c r="E2916" s="325">
        <v>40598</v>
      </c>
      <c r="F2916" s="326">
        <v>40575</v>
      </c>
      <c r="G2916" s="320">
        <v>1</v>
      </c>
      <c r="H2916" s="320">
        <v>34944</v>
      </c>
      <c r="I2916" s="323">
        <v>14.04</v>
      </c>
      <c r="J2916" s="323">
        <v>12.15</v>
      </c>
      <c r="K2916" s="323">
        <v>1.89</v>
      </c>
    </row>
    <row r="2917" spans="1:11" x14ac:dyDescent="0.2">
      <c r="A2917" s="320" t="s">
        <v>1467</v>
      </c>
      <c r="B2917" s="320" t="s">
        <v>2</v>
      </c>
      <c r="C2917" s="320" t="s">
        <v>1446</v>
      </c>
      <c r="D2917" s="320" t="s">
        <v>1468</v>
      </c>
      <c r="E2917" s="325">
        <v>40598</v>
      </c>
      <c r="F2917" s="326">
        <v>40575</v>
      </c>
      <c r="G2917" s="320">
        <v>1</v>
      </c>
      <c r="H2917" s="320">
        <v>34807</v>
      </c>
      <c r="I2917" s="323">
        <v>18.05</v>
      </c>
      <c r="J2917" s="323">
        <v>12.42</v>
      </c>
      <c r="K2917" s="323">
        <v>5.63</v>
      </c>
    </row>
    <row r="2918" spans="1:11" hidden="1" x14ac:dyDescent="0.2">
      <c r="A2918" s="320" t="s">
        <v>1458</v>
      </c>
      <c r="B2918" s="320" t="s">
        <v>2</v>
      </c>
      <c r="C2918" s="320" t="s">
        <v>1446</v>
      </c>
      <c r="D2918" s="320" t="s">
        <v>1464</v>
      </c>
      <c r="E2918" s="325">
        <v>40598</v>
      </c>
      <c r="F2918" s="326">
        <v>40575</v>
      </c>
      <c r="G2918" s="320">
        <v>1</v>
      </c>
      <c r="H2918" s="320">
        <v>34844</v>
      </c>
      <c r="I2918" s="323">
        <v>7.34</v>
      </c>
      <c r="J2918" s="323">
        <v>6.63</v>
      </c>
      <c r="K2918" s="323">
        <v>0.71</v>
      </c>
    </row>
    <row r="2919" spans="1:11" hidden="1" x14ac:dyDescent="0.2">
      <c r="A2919" s="320" t="s">
        <v>1458</v>
      </c>
      <c r="B2919" s="320" t="s">
        <v>2</v>
      </c>
      <c r="C2919" s="320" t="s">
        <v>1446</v>
      </c>
      <c r="D2919" s="320" t="s">
        <v>1464</v>
      </c>
      <c r="E2919" s="325">
        <v>40598</v>
      </c>
      <c r="F2919" s="326">
        <v>40575</v>
      </c>
      <c r="G2919" s="320">
        <v>1</v>
      </c>
      <c r="H2919" s="320">
        <v>34933</v>
      </c>
      <c r="I2919" s="323">
        <v>7.08</v>
      </c>
      <c r="J2919" s="323">
        <v>6.62</v>
      </c>
      <c r="K2919" s="323">
        <v>0.46</v>
      </c>
    </row>
    <row r="2920" spans="1:11" hidden="1" x14ac:dyDescent="0.2">
      <c r="A2920" s="320" t="s">
        <v>1469</v>
      </c>
      <c r="B2920" s="320" t="s">
        <v>2</v>
      </c>
      <c r="C2920" s="320" t="s">
        <v>1446</v>
      </c>
      <c r="D2920" s="320" t="s">
        <v>1464</v>
      </c>
      <c r="E2920" s="325">
        <v>40598</v>
      </c>
      <c r="F2920" s="326">
        <v>40575</v>
      </c>
      <c r="G2920" s="320">
        <v>1</v>
      </c>
      <c r="H2920" s="320">
        <v>34766</v>
      </c>
      <c r="I2920" s="323">
        <v>6.03</v>
      </c>
      <c r="J2920" s="323">
        <v>5.59</v>
      </c>
      <c r="K2920" s="323">
        <v>0.44</v>
      </c>
    </row>
    <row r="2921" spans="1:11" hidden="1" x14ac:dyDescent="0.2">
      <c r="A2921" s="320" t="s">
        <v>1469</v>
      </c>
      <c r="B2921" s="320" t="s">
        <v>2</v>
      </c>
      <c r="C2921" s="320" t="s">
        <v>1446</v>
      </c>
      <c r="D2921" s="320" t="s">
        <v>1464</v>
      </c>
      <c r="E2921" s="325">
        <v>40598</v>
      </c>
      <c r="F2921" s="326">
        <v>40575</v>
      </c>
      <c r="G2921" s="320">
        <v>1</v>
      </c>
      <c r="H2921" s="320">
        <v>34934</v>
      </c>
      <c r="I2921" s="323">
        <v>6.23</v>
      </c>
      <c r="J2921" s="323">
        <v>5.66</v>
      </c>
      <c r="K2921" s="323">
        <v>0.56999999999999995</v>
      </c>
    </row>
    <row r="2922" spans="1:11" x14ac:dyDescent="0.2">
      <c r="A2922" s="320" t="s">
        <v>1467</v>
      </c>
      <c r="B2922" s="320" t="s">
        <v>2</v>
      </c>
      <c r="C2922" s="320" t="s">
        <v>1446</v>
      </c>
      <c r="D2922" s="320" t="s">
        <v>1468</v>
      </c>
      <c r="E2922" s="325">
        <v>40598</v>
      </c>
      <c r="F2922" s="326">
        <v>40575</v>
      </c>
      <c r="G2922" s="320">
        <v>1</v>
      </c>
      <c r="H2922" s="320">
        <v>34943</v>
      </c>
      <c r="I2922" s="323">
        <v>14.99</v>
      </c>
      <c r="J2922" s="323">
        <v>12.4</v>
      </c>
      <c r="K2922" s="323">
        <v>2.59</v>
      </c>
    </row>
    <row r="2923" spans="1:11" hidden="1" x14ac:dyDescent="0.2">
      <c r="A2923" s="320" t="s">
        <v>1469</v>
      </c>
      <c r="B2923" s="320" t="s">
        <v>2</v>
      </c>
      <c r="C2923" s="320" t="s">
        <v>1446</v>
      </c>
      <c r="D2923" s="320" t="s">
        <v>1464</v>
      </c>
      <c r="E2923" s="325">
        <v>40599</v>
      </c>
      <c r="F2923" s="326">
        <v>40575</v>
      </c>
      <c r="G2923" s="320">
        <v>1</v>
      </c>
      <c r="H2923" s="320">
        <v>35089</v>
      </c>
      <c r="I2923" s="323">
        <v>5.9</v>
      </c>
      <c r="J2923" s="323">
        <v>5.64</v>
      </c>
      <c r="K2923" s="323">
        <v>0.26</v>
      </c>
    </row>
    <row r="2924" spans="1:11" x14ac:dyDescent="0.2">
      <c r="A2924" s="320" t="s">
        <v>1467</v>
      </c>
      <c r="B2924" s="320" t="s">
        <v>2</v>
      </c>
      <c r="C2924" s="320" t="s">
        <v>1446</v>
      </c>
      <c r="D2924" s="320" t="s">
        <v>1468</v>
      </c>
      <c r="E2924" s="325">
        <v>40599</v>
      </c>
      <c r="F2924" s="326">
        <v>40575</v>
      </c>
      <c r="G2924" s="320">
        <v>1</v>
      </c>
      <c r="H2924" s="320">
        <v>35075</v>
      </c>
      <c r="I2924" s="323">
        <v>15.98</v>
      </c>
      <c r="J2924" s="323">
        <v>12.36</v>
      </c>
      <c r="K2924" s="323">
        <v>3.62</v>
      </c>
    </row>
    <row r="2925" spans="1:11" x14ac:dyDescent="0.2">
      <c r="A2925" s="320" t="s">
        <v>1469</v>
      </c>
      <c r="B2925" s="320" t="s">
        <v>2</v>
      </c>
      <c r="C2925" s="320" t="s">
        <v>1446</v>
      </c>
      <c r="D2925" s="320" t="s">
        <v>1468</v>
      </c>
      <c r="E2925" s="325">
        <v>40602</v>
      </c>
      <c r="F2925" s="326">
        <v>40575</v>
      </c>
      <c r="G2925" s="320">
        <v>1</v>
      </c>
      <c r="H2925" s="320">
        <v>35354</v>
      </c>
      <c r="I2925" s="323">
        <v>6.22</v>
      </c>
      <c r="J2925" s="323">
        <v>5.7</v>
      </c>
      <c r="K2925" s="323">
        <v>0.52</v>
      </c>
    </row>
    <row r="2926" spans="1:11" x14ac:dyDescent="0.2">
      <c r="A2926" s="320" t="s">
        <v>1469</v>
      </c>
      <c r="B2926" s="320" t="s">
        <v>2</v>
      </c>
      <c r="C2926" s="320" t="s">
        <v>1446</v>
      </c>
      <c r="D2926" s="320" t="s">
        <v>1468</v>
      </c>
      <c r="E2926" s="325">
        <v>40602</v>
      </c>
      <c r="F2926" s="326">
        <v>40575</v>
      </c>
      <c r="G2926" s="320">
        <v>1</v>
      </c>
      <c r="H2926" s="320">
        <v>35418</v>
      </c>
      <c r="I2926" s="323">
        <v>6.22</v>
      </c>
      <c r="J2926" s="323">
        <v>5.69</v>
      </c>
      <c r="K2926" s="323">
        <v>0.53</v>
      </c>
    </row>
    <row r="2927" spans="1:11" x14ac:dyDescent="0.2">
      <c r="A2927" s="320" t="s">
        <v>1469</v>
      </c>
      <c r="B2927" s="320" t="s">
        <v>2</v>
      </c>
      <c r="C2927" s="320" t="s">
        <v>1446</v>
      </c>
      <c r="D2927" s="320" t="s">
        <v>1468</v>
      </c>
      <c r="E2927" s="325">
        <v>40602</v>
      </c>
      <c r="F2927" s="326">
        <v>40575</v>
      </c>
      <c r="G2927" s="320">
        <v>1</v>
      </c>
      <c r="H2927" s="320">
        <v>35511</v>
      </c>
      <c r="I2927" s="323">
        <v>6.18</v>
      </c>
      <c r="J2927" s="323">
        <v>5.69</v>
      </c>
      <c r="K2927" s="323">
        <v>0.49</v>
      </c>
    </row>
    <row r="2928" spans="1:11" x14ac:dyDescent="0.2">
      <c r="A2928" s="320" t="s">
        <v>1469</v>
      </c>
      <c r="B2928" s="320" t="s">
        <v>2</v>
      </c>
      <c r="C2928" s="320" t="s">
        <v>1446</v>
      </c>
      <c r="D2928" s="320" t="s">
        <v>1468</v>
      </c>
      <c r="E2928" s="325">
        <v>40602</v>
      </c>
      <c r="F2928" s="326">
        <v>40575</v>
      </c>
      <c r="G2928" s="320">
        <v>1</v>
      </c>
      <c r="H2928" s="320">
        <v>35569</v>
      </c>
      <c r="I2928" s="323">
        <v>5.94</v>
      </c>
      <c r="J2928" s="323">
        <v>5.68</v>
      </c>
      <c r="K2928" s="323">
        <v>0.26</v>
      </c>
    </row>
    <row r="2929" spans="1:11" x14ac:dyDescent="0.2">
      <c r="A2929" s="320" t="s">
        <v>1467</v>
      </c>
      <c r="B2929" s="320" t="s">
        <v>2</v>
      </c>
      <c r="C2929" s="320" t="s">
        <v>1446</v>
      </c>
      <c r="D2929" s="320" t="s">
        <v>1468</v>
      </c>
      <c r="E2929" s="325">
        <v>40602</v>
      </c>
      <c r="F2929" s="326">
        <v>40575</v>
      </c>
      <c r="G2929" s="320">
        <v>1</v>
      </c>
      <c r="H2929" s="320">
        <v>35424</v>
      </c>
      <c r="I2929" s="323">
        <v>17.95</v>
      </c>
      <c r="J2929" s="323">
        <v>12.45</v>
      </c>
      <c r="K2929" s="323">
        <v>5.5</v>
      </c>
    </row>
    <row r="2930" spans="1:11" hidden="1" x14ac:dyDescent="0.2">
      <c r="A2930" s="320" t="s">
        <v>1470</v>
      </c>
      <c r="B2930" s="320" t="s">
        <v>2</v>
      </c>
      <c r="C2930" s="320" t="s">
        <v>1446</v>
      </c>
      <c r="D2930" s="320" t="s">
        <v>1464</v>
      </c>
      <c r="E2930" s="325">
        <v>40602</v>
      </c>
      <c r="F2930" s="326">
        <v>40575</v>
      </c>
      <c r="G2930" s="320">
        <v>1</v>
      </c>
      <c r="H2930" s="320">
        <v>35388</v>
      </c>
      <c r="I2930" s="323">
        <v>6.92</v>
      </c>
      <c r="J2930" s="323">
        <v>6.44</v>
      </c>
      <c r="K2930" s="323">
        <v>0.48</v>
      </c>
    </row>
    <row r="2931" spans="1:11" hidden="1" x14ac:dyDescent="0.2">
      <c r="A2931" s="320" t="s">
        <v>1470</v>
      </c>
      <c r="B2931" s="320" t="s">
        <v>2</v>
      </c>
      <c r="C2931" s="320" t="s">
        <v>1446</v>
      </c>
      <c r="D2931" s="320" t="s">
        <v>1464</v>
      </c>
      <c r="E2931" s="325">
        <v>40602</v>
      </c>
      <c r="F2931" s="326">
        <v>40575</v>
      </c>
      <c r="G2931" s="320">
        <v>1</v>
      </c>
      <c r="H2931" s="320">
        <v>35503</v>
      </c>
      <c r="I2931" s="323">
        <v>6.89</v>
      </c>
      <c r="J2931" s="323">
        <v>6.43</v>
      </c>
      <c r="K2931" s="323">
        <v>0.46</v>
      </c>
    </row>
    <row r="2932" spans="1:11" hidden="1" x14ac:dyDescent="0.2">
      <c r="A2932" s="320" t="s">
        <v>1470</v>
      </c>
      <c r="B2932" s="320" t="s">
        <v>2</v>
      </c>
      <c r="C2932" s="320" t="s">
        <v>1446</v>
      </c>
      <c r="D2932" s="320" t="s">
        <v>1464</v>
      </c>
      <c r="E2932" s="325">
        <v>40602</v>
      </c>
      <c r="F2932" s="326">
        <v>40575</v>
      </c>
      <c r="G2932" s="320">
        <v>1</v>
      </c>
      <c r="H2932" s="320">
        <v>35561</v>
      </c>
      <c r="I2932" s="323">
        <v>6.76</v>
      </c>
      <c r="J2932" s="323">
        <v>6.42</v>
      </c>
      <c r="K2932" s="323">
        <v>0.34</v>
      </c>
    </row>
    <row r="2933" spans="1:11" x14ac:dyDescent="0.2">
      <c r="A2933" s="320" t="s">
        <v>1467</v>
      </c>
      <c r="B2933" s="320" t="s">
        <v>2</v>
      </c>
      <c r="C2933" s="320" t="s">
        <v>1446</v>
      </c>
      <c r="D2933" s="320" t="s">
        <v>1468</v>
      </c>
      <c r="E2933" s="325">
        <v>40602</v>
      </c>
      <c r="F2933" s="326">
        <v>40575</v>
      </c>
      <c r="G2933" s="320">
        <v>1</v>
      </c>
      <c r="H2933" s="320">
        <v>35551</v>
      </c>
      <c r="I2933" s="323">
        <v>16.5</v>
      </c>
      <c r="J2933" s="323">
        <v>12.43</v>
      </c>
      <c r="K2933" s="323">
        <v>4.07</v>
      </c>
    </row>
    <row r="2934" spans="1:11" x14ac:dyDescent="0.2">
      <c r="A2934" s="320" t="s">
        <v>1459</v>
      </c>
      <c r="B2934" s="320" t="s">
        <v>2</v>
      </c>
      <c r="C2934" s="320" t="s">
        <v>1446</v>
      </c>
      <c r="D2934" s="320" t="s">
        <v>1468</v>
      </c>
      <c r="E2934" s="325">
        <v>40603</v>
      </c>
      <c r="F2934" s="326">
        <v>40603</v>
      </c>
      <c r="G2934" s="320">
        <v>1</v>
      </c>
      <c r="H2934" s="320">
        <v>35720</v>
      </c>
      <c r="I2934" s="323">
        <v>13.97</v>
      </c>
      <c r="J2934" s="323">
        <v>12.07</v>
      </c>
      <c r="K2934" s="323">
        <v>1.9</v>
      </c>
    </row>
    <row r="2935" spans="1:11" x14ac:dyDescent="0.2">
      <c r="A2935" s="320" t="s">
        <v>1469</v>
      </c>
      <c r="B2935" s="320" t="s">
        <v>2</v>
      </c>
      <c r="C2935" s="320" t="s">
        <v>1446</v>
      </c>
      <c r="D2935" s="320" t="s">
        <v>1468</v>
      </c>
      <c r="E2935" s="325">
        <v>40603</v>
      </c>
      <c r="F2935" s="326">
        <v>40603</v>
      </c>
      <c r="G2935" s="320">
        <v>1</v>
      </c>
      <c r="H2935" s="320">
        <v>35589</v>
      </c>
      <c r="I2935" s="323">
        <v>6.07</v>
      </c>
      <c r="J2935" s="323">
        <v>5.67</v>
      </c>
      <c r="K2935" s="323">
        <v>0.4</v>
      </c>
    </row>
    <row r="2936" spans="1:11" x14ac:dyDescent="0.2">
      <c r="A2936" s="320" t="s">
        <v>1469</v>
      </c>
      <c r="B2936" s="320" t="s">
        <v>2</v>
      </c>
      <c r="C2936" s="320" t="s">
        <v>1446</v>
      </c>
      <c r="D2936" s="320" t="s">
        <v>1468</v>
      </c>
      <c r="E2936" s="325">
        <v>40603</v>
      </c>
      <c r="F2936" s="326">
        <v>40603</v>
      </c>
      <c r="G2936" s="320">
        <v>1</v>
      </c>
      <c r="H2936" s="320">
        <v>35699</v>
      </c>
      <c r="I2936" s="323">
        <v>6.25</v>
      </c>
      <c r="J2936" s="323">
        <v>5.66</v>
      </c>
      <c r="K2936" s="323">
        <v>0.59</v>
      </c>
    </row>
    <row r="2937" spans="1:11" x14ac:dyDescent="0.2">
      <c r="A2937" s="320" t="s">
        <v>1469</v>
      </c>
      <c r="B2937" s="320" t="s">
        <v>2</v>
      </c>
      <c r="C2937" s="320" t="s">
        <v>1446</v>
      </c>
      <c r="D2937" s="320" t="s">
        <v>1468</v>
      </c>
      <c r="E2937" s="325">
        <v>40603</v>
      </c>
      <c r="F2937" s="326">
        <v>40603</v>
      </c>
      <c r="G2937" s="320">
        <v>1</v>
      </c>
      <c r="H2937" s="320">
        <v>35745</v>
      </c>
      <c r="I2937" s="323">
        <v>5.96</v>
      </c>
      <c r="J2937" s="323">
        <v>5.65</v>
      </c>
      <c r="K2937" s="323">
        <v>0.31</v>
      </c>
    </row>
    <row r="2938" spans="1:11" x14ac:dyDescent="0.2">
      <c r="A2938" s="320" t="s">
        <v>1467</v>
      </c>
      <c r="B2938" s="320" t="s">
        <v>2</v>
      </c>
      <c r="C2938" s="320" t="s">
        <v>1446</v>
      </c>
      <c r="D2938" s="320" t="s">
        <v>1468</v>
      </c>
      <c r="E2938" s="325">
        <v>40603</v>
      </c>
      <c r="F2938" s="326">
        <v>40603</v>
      </c>
      <c r="G2938" s="320">
        <v>1</v>
      </c>
      <c r="H2938" s="320">
        <v>35614</v>
      </c>
      <c r="I2938" s="323">
        <v>16.850000000000001</v>
      </c>
      <c r="J2938" s="323">
        <v>12.42</v>
      </c>
      <c r="K2938" s="323">
        <v>4.43</v>
      </c>
    </row>
    <row r="2939" spans="1:11" hidden="1" x14ac:dyDescent="0.2">
      <c r="A2939" s="320" t="s">
        <v>1474</v>
      </c>
      <c r="B2939" s="320" t="s">
        <v>2</v>
      </c>
      <c r="C2939" s="320" t="s">
        <v>1446</v>
      </c>
      <c r="D2939" s="320" t="s">
        <v>1464</v>
      </c>
      <c r="E2939" s="325">
        <v>40603</v>
      </c>
      <c r="F2939" s="326">
        <v>40603</v>
      </c>
      <c r="G2939" s="320">
        <v>1</v>
      </c>
      <c r="H2939" s="320">
        <v>35733</v>
      </c>
      <c r="I2939" s="323">
        <v>6.59</v>
      </c>
      <c r="J2939" s="323">
        <v>6.37</v>
      </c>
      <c r="K2939" s="323">
        <v>0.22</v>
      </c>
    </row>
    <row r="2940" spans="1:11" hidden="1" x14ac:dyDescent="0.2">
      <c r="A2940" s="320" t="s">
        <v>1470</v>
      </c>
      <c r="B2940" s="320" t="s">
        <v>2</v>
      </c>
      <c r="C2940" s="320" t="s">
        <v>1446</v>
      </c>
      <c r="D2940" s="320" t="s">
        <v>1464</v>
      </c>
      <c r="E2940" s="325">
        <v>40603</v>
      </c>
      <c r="F2940" s="326">
        <v>40603</v>
      </c>
      <c r="G2940" s="320">
        <v>1</v>
      </c>
      <c r="H2940" s="320">
        <v>35603</v>
      </c>
      <c r="I2940" s="323">
        <v>6.82</v>
      </c>
      <c r="J2940" s="323">
        <v>6.42</v>
      </c>
      <c r="K2940" s="323">
        <v>0.4</v>
      </c>
    </row>
    <row r="2941" spans="1:11" hidden="1" x14ac:dyDescent="0.2">
      <c r="A2941" s="320" t="s">
        <v>1470</v>
      </c>
      <c r="B2941" s="320" t="s">
        <v>2</v>
      </c>
      <c r="C2941" s="320" t="s">
        <v>1446</v>
      </c>
      <c r="D2941" s="320" t="s">
        <v>1464</v>
      </c>
      <c r="E2941" s="325">
        <v>40603</v>
      </c>
      <c r="F2941" s="326">
        <v>40603</v>
      </c>
      <c r="G2941" s="320">
        <v>1</v>
      </c>
      <c r="H2941" s="320">
        <v>35708</v>
      </c>
      <c r="I2941" s="323">
        <v>6.86</v>
      </c>
      <c r="J2941" s="323">
        <v>6.38</v>
      </c>
      <c r="K2941" s="323">
        <v>0.48</v>
      </c>
    </row>
    <row r="2942" spans="1:11" x14ac:dyDescent="0.2">
      <c r="A2942" s="320" t="s">
        <v>1467</v>
      </c>
      <c r="B2942" s="320" t="s">
        <v>2</v>
      </c>
      <c r="C2942" s="320" t="s">
        <v>1446</v>
      </c>
      <c r="D2942" s="320" t="s">
        <v>1468</v>
      </c>
      <c r="E2942" s="325">
        <v>40603</v>
      </c>
      <c r="F2942" s="326">
        <v>40603</v>
      </c>
      <c r="G2942" s="320">
        <v>1</v>
      </c>
      <c r="H2942" s="320">
        <v>35715</v>
      </c>
      <c r="I2942" s="323">
        <v>15.9</v>
      </c>
      <c r="J2942" s="323">
        <v>12.39</v>
      </c>
      <c r="K2942" s="323">
        <v>3.51</v>
      </c>
    </row>
    <row r="2943" spans="1:11" x14ac:dyDescent="0.2">
      <c r="A2943" s="320" t="s">
        <v>1469</v>
      </c>
      <c r="B2943" s="320" t="s">
        <v>2</v>
      </c>
      <c r="C2943" s="320" t="s">
        <v>1446</v>
      </c>
      <c r="D2943" s="320" t="s">
        <v>1468</v>
      </c>
      <c r="E2943" s="325">
        <v>40604</v>
      </c>
      <c r="F2943" s="326">
        <v>40603</v>
      </c>
      <c r="G2943" s="320">
        <v>1</v>
      </c>
      <c r="H2943" s="320">
        <v>35772</v>
      </c>
      <c r="I2943" s="323">
        <v>6.19</v>
      </c>
      <c r="J2943" s="323">
        <v>5.74</v>
      </c>
      <c r="K2943" s="323">
        <v>0.45</v>
      </c>
    </row>
    <row r="2944" spans="1:11" x14ac:dyDescent="0.2">
      <c r="A2944" s="320" t="s">
        <v>1469</v>
      </c>
      <c r="B2944" s="320" t="s">
        <v>2</v>
      </c>
      <c r="C2944" s="320" t="s">
        <v>1446</v>
      </c>
      <c r="D2944" s="320" t="s">
        <v>1468</v>
      </c>
      <c r="E2944" s="325">
        <v>40604</v>
      </c>
      <c r="F2944" s="326">
        <v>40603</v>
      </c>
      <c r="G2944" s="320">
        <v>1</v>
      </c>
      <c r="H2944" s="320">
        <v>35804</v>
      </c>
      <c r="I2944" s="323">
        <v>6.1</v>
      </c>
      <c r="J2944" s="323">
        <v>5.72</v>
      </c>
      <c r="K2944" s="323">
        <v>0.38</v>
      </c>
    </row>
    <row r="2945" spans="1:11" x14ac:dyDescent="0.2">
      <c r="A2945" s="320" t="s">
        <v>1469</v>
      </c>
      <c r="B2945" s="320" t="s">
        <v>2</v>
      </c>
      <c r="C2945" s="320" t="s">
        <v>1446</v>
      </c>
      <c r="D2945" s="320" t="s">
        <v>1468</v>
      </c>
      <c r="E2945" s="325">
        <v>40604</v>
      </c>
      <c r="F2945" s="326">
        <v>40603</v>
      </c>
      <c r="G2945" s="320">
        <v>1</v>
      </c>
      <c r="H2945" s="320">
        <v>35895</v>
      </c>
      <c r="I2945" s="323">
        <v>6.16</v>
      </c>
      <c r="J2945" s="323">
        <v>5.71</v>
      </c>
      <c r="K2945" s="323">
        <v>0.45</v>
      </c>
    </row>
    <row r="2946" spans="1:11" x14ac:dyDescent="0.2">
      <c r="A2946" s="320" t="s">
        <v>1469</v>
      </c>
      <c r="B2946" s="320" t="s">
        <v>2</v>
      </c>
      <c r="C2946" s="320" t="s">
        <v>1446</v>
      </c>
      <c r="D2946" s="320" t="s">
        <v>1468</v>
      </c>
      <c r="E2946" s="325">
        <v>40604</v>
      </c>
      <c r="F2946" s="326">
        <v>40603</v>
      </c>
      <c r="G2946" s="320">
        <v>1</v>
      </c>
      <c r="H2946" s="320">
        <v>35938</v>
      </c>
      <c r="I2946" s="323">
        <v>6.21</v>
      </c>
      <c r="J2946" s="323">
        <v>5.24</v>
      </c>
      <c r="K2946" s="323">
        <v>0.97</v>
      </c>
    </row>
    <row r="2947" spans="1:11" x14ac:dyDescent="0.2">
      <c r="A2947" s="320" t="s">
        <v>1467</v>
      </c>
      <c r="B2947" s="320" t="s">
        <v>2</v>
      </c>
      <c r="C2947" s="320" t="s">
        <v>1446</v>
      </c>
      <c r="D2947" s="320" t="s">
        <v>1468</v>
      </c>
      <c r="E2947" s="325">
        <v>40604</v>
      </c>
      <c r="F2947" s="326">
        <v>40603</v>
      </c>
      <c r="G2947" s="320">
        <v>1</v>
      </c>
      <c r="H2947" s="320">
        <v>35806</v>
      </c>
      <c r="I2947" s="323">
        <v>18.37</v>
      </c>
      <c r="J2947" s="323">
        <v>12.47</v>
      </c>
      <c r="K2947" s="323">
        <v>5.9</v>
      </c>
    </row>
    <row r="2948" spans="1:11" hidden="1" x14ac:dyDescent="0.2">
      <c r="A2948" s="320" t="s">
        <v>1458</v>
      </c>
      <c r="B2948" s="320" t="s">
        <v>2</v>
      </c>
      <c r="C2948" s="320" t="s">
        <v>1446</v>
      </c>
      <c r="D2948" s="320" t="s">
        <v>1464</v>
      </c>
      <c r="E2948" s="325">
        <v>40604</v>
      </c>
      <c r="F2948" s="326">
        <v>40603</v>
      </c>
      <c r="G2948" s="320">
        <v>1</v>
      </c>
      <c r="H2948" s="320">
        <v>35930</v>
      </c>
      <c r="I2948" s="323">
        <v>6.96</v>
      </c>
      <c r="J2948" s="323">
        <v>6.6</v>
      </c>
      <c r="K2948" s="323">
        <v>0.36</v>
      </c>
    </row>
    <row r="2949" spans="1:11" hidden="1" x14ac:dyDescent="0.2">
      <c r="A2949" s="320" t="s">
        <v>1470</v>
      </c>
      <c r="B2949" s="320" t="s">
        <v>2</v>
      </c>
      <c r="C2949" s="320" t="s">
        <v>1446</v>
      </c>
      <c r="D2949" s="320" t="s">
        <v>1464</v>
      </c>
      <c r="E2949" s="325">
        <v>40604</v>
      </c>
      <c r="F2949" s="326">
        <v>40603</v>
      </c>
      <c r="G2949" s="320">
        <v>1</v>
      </c>
      <c r="H2949" s="320">
        <v>35787</v>
      </c>
      <c r="I2949" s="323">
        <v>6.68</v>
      </c>
      <c r="J2949" s="323">
        <v>6.35</v>
      </c>
      <c r="K2949" s="323">
        <v>0.33</v>
      </c>
    </row>
    <row r="2950" spans="1:11" x14ac:dyDescent="0.2">
      <c r="A2950" s="320" t="s">
        <v>1467</v>
      </c>
      <c r="B2950" s="320" t="s">
        <v>2</v>
      </c>
      <c r="C2950" s="320" t="s">
        <v>1446</v>
      </c>
      <c r="D2950" s="320" t="s">
        <v>1468</v>
      </c>
      <c r="E2950" s="325">
        <v>40604</v>
      </c>
      <c r="F2950" s="326">
        <v>40603</v>
      </c>
      <c r="G2950" s="320">
        <v>1</v>
      </c>
      <c r="H2950" s="320">
        <v>35928</v>
      </c>
      <c r="I2950" s="323">
        <v>17.05</v>
      </c>
      <c r="J2950" s="323">
        <v>12.42</v>
      </c>
      <c r="K2950" s="323">
        <v>4.63</v>
      </c>
    </row>
    <row r="2951" spans="1:11" x14ac:dyDescent="0.2">
      <c r="A2951" s="320" t="s">
        <v>1459</v>
      </c>
      <c r="B2951" s="320" t="s">
        <v>2</v>
      </c>
      <c r="C2951" s="320" t="s">
        <v>1446</v>
      </c>
      <c r="D2951" s="320" t="s">
        <v>1468</v>
      </c>
      <c r="E2951" s="325">
        <v>40605</v>
      </c>
      <c r="F2951" s="326">
        <v>40603</v>
      </c>
      <c r="G2951" s="320">
        <v>1</v>
      </c>
      <c r="H2951" s="320">
        <v>36017</v>
      </c>
      <c r="I2951" s="323">
        <v>17.239999999999998</v>
      </c>
      <c r="J2951" s="323">
        <v>12.23</v>
      </c>
      <c r="K2951" s="323">
        <v>5.01</v>
      </c>
    </row>
    <row r="2952" spans="1:11" x14ac:dyDescent="0.2">
      <c r="A2952" s="320" t="s">
        <v>1459</v>
      </c>
      <c r="B2952" s="320" t="s">
        <v>2</v>
      </c>
      <c r="C2952" s="320" t="s">
        <v>1446</v>
      </c>
      <c r="D2952" s="320" t="s">
        <v>1468</v>
      </c>
      <c r="E2952" s="325">
        <v>40605</v>
      </c>
      <c r="F2952" s="326">
        <v>40603</v>
      </c>
      <c r="G2952" s="320">
        <v>1</v>
      </c>
      <c r="H2952" s="320">
        <v>36190</v>
      </c>
      <c r="I2952" s="323">
        <v>13.82</v>
      </c>
      <c r="J2952" s="323">
        <v>12.13</v>
      </c>
      <c r="K2952" s="323">
        <v>1.69</v>
      </c>
    </row>
    <row r="2953" spans="1:11" x14ac:dyDescent="0.2">
      <c r="A2953" s="320" t="s">
        <v>1469</v>
      </c>
      <c r="B2953" s="320" t="s">
        <v>2</v>
      </c>
      <c r="C2953" s="320" t="s">
        <v>1446</v>
      </c>
      <c r="D2953" s="320" t="s">
        <v>1468</v>
      </c>
      <c r="E2953" s="325">
        <v>40605</v>
      </c>
      <c r="F2953" s="326">
        <v>40603</v>
      </c>
      <c r="G2953" s="320">
        <v>1</v>
      </c>
      <c r="H2953" s="320">
        <v>35980</v>
      </c>
      <c r="I2953" s="323">
        <v>6.18</v>
      </c>
      <c r="J2953" s="323">
        <v>5.7</v>
      </c>
      <c r="K2953" s="323">
        <v>0.48</v>
      </c>
    </row>
    <row r="2954" spans="1:11" x14ac:dyDescent="0.2">
      <c r="A2954" s="320" t="s">
        <v>1469</v>
      </c>
      <c r="B2954" s="320" t="s">
        <v>2</v>
      </c>
      <c r="C2954" s="320" t="s">
        <v>1446</v>
      </c>
      <c r="D2954" s="320" t="s">
        <v>1468</v>
      </c>
      <c r="E2954" s="325">
        <v>40605</v>
      </c>
      <c r="F2954" s="326">
        <v>40603</v>
      </c>
      <c r="G2954" s="320">
        <v>1</v>
      </c>
      <c r="H2954" s="320">
        <v>36118</v>
      </c>
      <c r="I2954" s="323">
        <v>6.35</v>
      </c>
      <c r="J2954" s="323">
        <v>5.68</v>
      </c>
      <c r="K2954" s="323">
        <v>0.67</v>
      </c>
    </row>
    <row r="2955" spans="1:11" x14ac:dyDescent="0.2">
      <c r="A2955" s="320" t="s">
        <v>1469</v>
      </c>
      <c r="B2955" s="320" t="s">
        <v>2</v>
      </c>
      <c r="C2955" s="320" t="s">
        <v>1446</v>
      </c>
      <c r="D2955" s="320" t="s">
        <v>1468</v>
      </c>
      <c r="E2955" s="325">
        <v>40605</v>
      </c>
      <c r="F2955" s="326">
        <v>40603</v>
      </c>
      <c r="G2955" s="320">
        <v>1</v>
      </c>
      <c r="H2955" s="320">
        <v>36178</v>
      </c>
      <c r="I2955" s="323">
        <v>6.2</v>
      </c>
      <c r="J2955" s="323">
        <v>5.69</v>
      </c>
      <c r="K2955" s="323">
        <v>0.51</v>
      </c>
    </row>
    <row r="2956" spans="1:11" x14ac:dyDescent="0.2">
      <c r="A2956" s="320" t="s">
        <v>1467</v>
      </c>
      <c r="B2956" s="320" t="s">
        <v>2</v>
      </c>
      <c r="C2956" s="320" t="s">
        <v>1446</v>
      </c>
      <c r="D2956" s="320" t="s">
        <v>1468</v>
      </c>
      <c r="E2956" s="325">
        <v>40605</v>
      </c>
      <c r="F2956" s="326">
        <v>40603</v>
      </c>
      <c r="G2956" s="320">
        <v>1</v>
      </c>
      <c r="H2956" s="320">
        <v>36015</v>
      </c>
      <c r="I2956" s="323">
        <v>18.100000000000001</v>
      </c>
      <c r="J2956" s="323">
        <v>12.38</v>
      </c>
      <c r="K2956" s="323">
        <v>5.72</v>
      </c>
    </row>
    <row r="2957" spans="1:11" hidden="1" x14ac:dyDescent="0.2">
      <c r="A2957" s="320" t="s">
        <v>1475</v>
      </c>
      <c r="B2957" s="320" t="s">
        <v>2</v>
      </c>
      <c r="C2957" s="320" t="s">
        <v>1446</v>
      </c>
      <c r="D2957" s="320" t="s">
        <v>1457</v>
      </c>
      <c r="E2957" s="325">
        <v>40605</v>
      </c>
      <c r="F2957" s="326">
        <v>40603</v>
      </c>
      <c r="G2957" s="320">
        <v>1</v>
      </c>
      <c r="H2957" s="320">
        <v>36014</v>
      </c>
      <c r="I2957" s="323">
        <v>4.58</v>
      </c>
      <c r="J2957" s="323">
        <v>4.28</v>
      </c>
      <c r="K2957" s="323">
        <v>0.3</v>
      </c>
    </row>
    <row r="2958" spans="1:11" hidden="1" x14ac:dyDescent="0.2">
      <c r="A2958" s="320" t="s">
        <v>1471</v>
      </c>
      <c r="B2958" s="320" t="s">
        <v>2</v>
      </c>
      <c r="C2958" s="320" t="s">
        <v>1446</v>
      </c>
      <c r="D2958" s="320" t="s">
        <v>1464</v>
      </c>
      <c r="E2958" s="325">
        <v>40605</v>
      </c>
      <c r="F2958" s="326">
        <v>40603</v>
      </c>
      <c r="G2958" s="320">
        <v>1</v>
      </c>
      <c r="H2958" s="320">
        <v>35995</v>
      </c>
      <c r="I2958" s="323">
        <v>8.41</v>
      </c>
      <c r="J2958" s="323">
        <v>8</v>
      </c>
      <c r="K2958" s="323">
        <v>0.41</v>
      </c>
    </row>
    <row r="2959" spans="1:11" hidden="1" x14ac:dyDescent="0.2">
      <c r="A2959" s="320" t="s">
        <v>1471</v>
      </c>
      <c r="B2959" s="320" t="s">
        <v>2</v>
      </c>
      <c r="C2959" s="320" t="s">
        <v>1446</v>
      </c>
      <c r="D2959" s="320" t="s">
        <v>1464</v>
      </c>
      <c r="E2959" s="325">
        <v>40605</v>
      </c>
      <c r="F2959" s="326">
        <v>40603</v>
      </c>
      <c r="G2959" s="320">
        <v>1</v>
      </c>
      <c r="H2959" s="320">
        <v>36125</v>
      </c>
      <c r="I2959" s="323">
        <v>8.5299999999999994</v>
      </c>
      <c r="J2959" s="323">
        <v>7.95</v>
      </c>
      <c r="K2959" s="323">
        <v>0.57999999999999996</v>
      </c>
    </row>
    <row r="2960" spans="1:11" hidden="1" x14ac:dyDescent="0.2">
      <c r="A2960" s="320" t="s">
        <v>1471</v>
      </c>
      <c r="B2960" s="320" t="s">
        <v>2</v>
      </c>
      <c r="C2960" s="320" t="s">
        <v>1446</v>
      </c>
      <c r="D2960" s="320" t="s">
        <v>1464</v>
      </c>
      <c r="E2960" s="325">
        <v>40605</v>
      </c>
      <c r="F2960" s="326">
        <v>40603</v>
      </c>
      <c r="G2960" s="320">
        <v>1</v>
      </c>
      <c r="H2960" s="320">
        <v>36165</v>
      </c>
      <c r="I2960" s="323">
        <v>8.02</v>
      </c>
      <c r="J2960" s="323">
        <v>7.96</v>
      </c>
      <c r="K2960" s="323">
        <v>0.06</v>
      </c>
    </row>
    <row r="2961" spans="1:11" hidden="1" x14ac:dyDescent="0.2">
      <c r="A2961" s="320" t="s">
        <v>1458</v>
      </c>
      <c r="B2961" s="320" t="s">
        <v>2</v>
      </c>
      <c r="C2961" s="320" t="s">
        <v>1446</v>
      </c>
      <c r="D2961" s="320" t="s">
        <v>1464</v>
      </c>
      <c r="E2961" s="325">
        <v>40605</v>
      </c>
      <c r="F2961" s="326">
        <v>40603</v>
      </c>
      <c r="G2961" s="320">
        <v>1</v>
      </c>
      <c r="H2961" s="320">
        <v>36058</v>
      </c>
      <c r="I2961" s="323">
        <v>7.37</v>
      </c>
      <c r="J2961" s="323">
        <v>6.61</v>
      </c>
      <c r="K2961" s="323">
        <v>0.76</v>
      </c>
    </row>
    <row r="2962" spans="1:11" hidden="1" x14ac:dyDescent="0.2">
      <c r="A2962" s="320" t="s">
        <v>1458</v>
      </c>
      <c r="B2962" s="320" t="s">
        <v>2</v>
      </c>
      <c r="C2962" s="320" t="s">
        <v>1446</v>
      </c>
      <c r="D2962" s="320" t="s">
        <v>1464</v>
      </c>
      <c r="E2962" s="325">
        <v>40605</v>
      </c>
      <c r="F2962" s="326">
        <v>40603</v>
      </c>
      <c r="G2962" s="320">
        <v>1</v>
      </c>
      <c r="H2962" s="320">
        <v>36168</v>
      </c>
      <c r="I2962" s="323">
        <v>7.11</v>
      </c>
      <c r="J2962" s="323">
        <v>6.61</v>
      </c>
      <c r="K2962" s="323">
        <v>0.5</v>
      </c>
    </row>
    <row r="2963" spans="1:11" x14ac:dyDescent="0.2">
      <c r="A2963" s="320" t="s">
        <v>1467</v>
      </c>
      <c r="B2963" s="320" t="s">
        <v>2</v>
      </c>
      <c r="C2963" s="320" t="s">
        <v>1446</v>
      </c>
      <c r="D2963" s="320" t="s">
        <v>1468</v>
      </c>
      <c r="E2963" s="325">
        <v>40605</v>
      </c>
      <c r="F2963" s="326">
        <v>40603</v>
      </c>
      <c r="G2963" s="320">
        <v>1</v>
      </c>
      <c r="H2963" s="320">
        <v>36191</v>
      </c>
      <c r="I2963" s="323">
        <v>15.45</v>
      </c>
      <c r="J2963" s="323">
        <v>12.35</v>
      </c>
      <c r="K2963" s="323">
        <v>3.1</v>
      </c>
    </row>
    <row r="2964" spans="1:11" x14ac:dyDescent="0.2">
      <c r="A2964" s="320" t="s">
        <v>1469</v>
      </c>
      <c r="B2964" s="320" t="s">
        <v>2</v>
      </c>
      <c r="C2964" s="320" t="s">
        <v>1446</v>
      </c>
      <c r="D2964" s="320" t="s">
        <v>1468</v>
      </c>
      <c r="E2964" s="325">
        <v>40606</v>
      </c>
      <c r="F2964" s="326">
        <v>40603</v>
      </c>
      <c r="G2964" s="320">
        <v>1</v>
      </c>
      <c r="H2964" s="320">
        <v>36220</v>
      </c>
      <c r="I2964" s="323">
        <v>6.16</v>
      </c>
      <c r="J2964" s="323">
        <v>5.68</v>
      </c>
      <c r="K2964" s="323">
        <v>0.48</v>
      </c>
    </row>
    <row r="2965" spans="1:11" x14ac:dyDescent="0.2">
      <c r="A2965" s="320" t="s">
        <v>1469</v>
      </c>
      <c r="B2965" s="320" t="s">
        <v>2</v>
      </c>
      <c r="C2965" s="320" t="s">
        <v>1446</v>
      </c>
      <c r="D2965" s="320" t="s">
        <v>1468</v>
      </c>
      <c r="E2965" s="325">
        <v>40606</v>
      </c>
      <c r="F2965" s="326">
        <v>40603</v>
      </c>
      <c r="G2965" s="320">
        <v>1</v>
      </c>
      <c r="H2965" s="320">
        <v>36250</v>
      </c>
      <c r="I2965" s="323">
        <v>6.21</v>
      </c>
      <c r="J2965" s="323">
        <v>5.66</v>
      </c>
      <c r="K2965" s="323">
        <v>0.55000000000000004</v>
      </c>
    </row>
    <row r="2966" spans="1:11" x14ac:dyDescent="0.2">
      <c r="A2966" s="320" t="s">
        <v>1469</v>
      </c>
      <c r="B2966" s="320" t="s">
        <v>2</v>
      </c>
      <c r="C2966" s="320" t="s">
        <v>1446</v>
      </c>
      <c r="D2966" s="320" t="s">
        <v>1468</v>
      </c>
      <c r="E2966" s="325">
        <v>40606</v>
      </c>
      <c r="F2966" s="326">
        <v>40603</v>
      </c>
      <c r="G2966" s="320">
        <v>1</v>
      </c>
      <c r="H2966" s="320">
        <v>36371</v>
      </c>
      <c r="I2966" s="323">
        <v>6.19</v>
      </c>
      <c r="J2966" s="323">
        <v>5.67</v>
      </c>
      <c r="K2966" s="323">
        <v>0.52</v>
      </c>
    </row>
    <row r="2967" spans="1:11" hidden="1" x14ac:dyDescent="0.2">
      <c r="A2967" s="320" t="s">
        <v>1458</v>
      </c>
      <c r="B2967" s="320" t="s">
        <v>2</v>
      </c>
      <c r="C2967" s="320" t="s">
        <v>1446</v>
      </c>
      <c r="D2967" s="320" t="s">
        <v>1464</v>
      </c>
      <c r="E2967" s="325">
        <v>40606</v>
      </c>
      <c r="F2967" s="326">
        <v>40603</v>
      </c>
      <c r="G2967" s="320">
        <v>1</v>
      </c>
      <c r="H2967" s="320">
        <v>36374</v>
      </c>
      <c r="I2967" s="323">
        <v>7.09</v>
      </c>
      <c r="J2967" s="323">
        <v>6.59</v>
      </c>
      <c r="K2967" s="323">
        <v>0.5</v>
      </c>
    </row>
    <row r="2968" spans="1:11" x14ac:dyDescent="0.2">
      <c r="A2968" s="320" t="s">
        <v>1467</v>
      </c>
      <c r="B2968" s="320" t="s">
        <v>2</v>
      </c>
      <c r="C2968" s="320" t="s">
        <v>1446</v>
      </c>
      <c r="D2968" s="320" t="s">
        <v>1468</v>
      </c>
      <c r="E2968" s="325">
        <v>40606</v>
      </c>
      <c r="F2968" s="326">
        <v>40603</v>
      </c>
      <c r="G2968" s="320">
        <v>1</v>
      </c>
      <c r="H2968" s="320">
        <v>36358</v>
      </c>
      <c r="I2968" s="323">
        <v>15.96</v>
      </c>
      <c r="J2968" s="323">
        <v>12.38</v>
      </c>
      <c r="K2968" s="323">
        <v>3.58</v>
      </c>
    </row>
    <row r="2969" spans="1:11" x14ac:dyDescent="0.2">
      <c r="A2969" s="320" t="s">
        <v>1467</v>
      </c>
      <c r="B2969" s="320" t="s">
        <v>2</v>
      </c>
      <c r="C2969" s="320" t="s">
        <v>1446</v>
      </c>
      <c r="D2969" s="320" t="s">
        <v>1468</v>
      </c>
      <c r="E2969" s="325">
        <v>40609</v>
      </c>
      <c r="F2969" s="326">
        <v>40603</v>
      </c>
      <c r="G2969" s="320">
        <v>1</v>
      </c>
      <c r="H2969" s="320">
        <v>36676</v>
      </c>
      <c r="I2969" s="323">
        <v>17.989999999999998</v>
      </c>
      <c r="J2969" s="323">
        <v>12.47</v>
      </c>
      <c r="K2969" s="323">
        <v>5.52</v>
      </c>
    </row>
    <row r="2970" spans="1:11" hidden="1" x14ac:dyDescent="0.2">
      <c r="A2970" s="320" t="s">
        <v>1458</v>
      </c>
      <c r="B2970" s="320" t="s">
        <v>2</v>
      </c>
      <c r="C2970" s="320" t="s">
        <v>1446</v>
      </c>
      <c r="D2970" s="320" t="s">
        <v>1464</v>
      </c>
      <c r="E2970" s="325">
        <v>40609</v>
      </c>
      <c r="F2970" s="326">
        <v>40603</v>
      </c>
      <c r="G2970" s="320">
        <v>1</v>
      </c>
      <c r="H2970" s="320">
        <v>36666</v>
      </c>
      <c r="I2970" s="323">
        <v>7.24</v>
      </c>
      <c r="J2970" s="323">
        <v>6.65</v>
      </c>
      <c r="K2970" s="323">
        <v>0.59</v>
      </c>
    </row>
    <row r="2971" spans="1:11" hidden="1" x14ac:dyDescent="0.2">
      <c r="A2971" s="320" t="s">
        <v>1458</v>
      </c>
      <c r="B2971" s="320" t="s">
        <v>2</v>
      </c>
      <c r="C2971" s="320" t="s">
        <v>1446</v>
      </c>
      <c r="D2971" s="320" t="s">
        <v>1464</v>
      </c>
      <c r="E2971" s="325">
        <v>40609</v>
      </c>
      <c r="F2971" s="326">
        <v>40603</v>
      </c>
      <c r="G2971" s="320">
        <v>1</v>
      </c>
      <c r="H2971" s="320">
        <v>36765</v>
      </c>
      <c r="I2971" s="323">
        <v>7.28</v>
      </c>
      <c r="J2971" s="323">
        <v>6.63</v>
      </c>
      <c r="K2971" s="323">
        <v>0.65</v>
      </c>
    </row>
    <row r="2972" spans="1:11" x14ac:dyDescent="0.2">
      <c r="A2972" s="320" t="s">
        <v>1467</v>
      </c>
      <c r="B2972" s="320" t="s">
        <v>2</v>
      </c>
      <c r="C2972" s="320" t="s">
        <v>1446</v>
      </c>
      <c r="D2972" s="320" t="s">
        <v>1468</v>
      </c>
      <c r="E2972" s="325">
        <v>40609</v>
      </c>
      <c r="F2972" s="326">
        <v>40603</v>
      </c>
      <c r="G2972" s="320">
        <v>1</v>
      </c>
      <c r="H2972" s="320">
        <v>36780</v>
      </c>
      <c r="I2972" s="323">
        <v>16.77</v>
      </c>
      <c r="J2972" s="323">
        <v>12.41</v>
      </c>
      <c r="K2972" s="323">
        <v>4.3600000000000003</v>
      </c>
    </row>
    <row r="2973" spans="1:11" x14ac:dyDescent="0.2">
      <c r="A2973" s="320" t="s">
        <v>1459</v>
      </c>
      <c r="B2973" s="320" t="s">
        <v>2</v>
      </c>
      <c r="C2973" s="320" t="s">
        <v>1446</v>
      </c>
      <c r="D2973" s="320" t="s">
        <v>1468</v>
      </c>
      <c r="E2973" s="325">
        <v>40610</v>
      </c>
      <c r="F2973" s="326">
        <v>40603</v>
      </c>
      <c r="G2973" s="320">
        <v>1</v>
      </c>
      <c r="H2973" s="320">
        <v>36969</v>
      </c>
      <c r="I2973" s="323">
        <v>13.93</v>
      </c>
      <c r="J2973" s="323">
        <v>12.1</v>
      </c>
      <c r="K2973" s="323">
        <v>1.83</v>
      </c>
    </row>
    <row r="2974" spans="1:11" x14ac:dyDescent="0.2">
      <c r="A2974" s="320" t="s">
        <v>1467</v>
      </c>
      <c r="B2974" s="320" t="s">
        <v>2</v>
      </c>
      <c r="C2974" s="320" t="s">
        <v>1446</v>
      </c>
      <c r="D2974" s="320" t="s">
        <v>1468</v>
      </c>
      <c r="E2974" s="325">
        <v>40610</v>
      </c>
      <c r="F2974" s="326">
        <v>40603</v>
      </c>
      <c r="G2974" s="320">
        <v>1</v>
      </c>
      <c r="H2974" s="320">
        <v>36855</v>
      </c>
      <c r="I2974" s="323">
        <v>17.940000000000001</v>
      </c>
      <c r="J2974" s="323">
        <v>12.4</v>
      </c>
      <c r="K2974" s="323">
        <v>5.54</v>
      </c>
    </row>
    <row r="2975" spans="1:11" hidden="1" x14ac:dyDescent="0.2">
      <c r="A2975" s="320" t="s">
        <v>1458</v>
      </c>
      <c r="B2975" s="320" t="s">
        <v>2</v>
      </c>
      <c r="C2975" s="320" t="s">
        <v>1446</v>
      </c>
      <c r="D2975" s="320" t="s">
        <v>1464</v>
      </c>
      <c r="E2975" s="325">
        <v>40610</v>
      </c>
      <c r="F2975" s="326">
        <v>40603</v>
      </c>
      <c r="G2975" s="320">
        <v>1</v>
      </c>
      <c r="H2975" s="320">
        <v>36840</v>
      </c>
      <c r="I2975" s="323">
        <v>7.14</v>
      </c>
      <c r="J2975" s="323">
        <v>6.62</v>
      </c>
      <c r="K2975" s="323">
        <v>0.52</v>
      </c>
    </row>
    <row r="2976" spans="1:11" hidden="1" x14ac:dyDescent="0.2">
      <c r="A2976" s="320" t="s">
        <v>1458</v>
      </c>
      <c r="B2976" s="320" t="s">
        <v>2</v>
      </c>
      <c r="C2976" s="320" t="s">
        <v>1446</v>
      </c>
      <c r="D2976" s="320" t="s">
        <v>1464</v>
      </c>
      <c r="E2976" s="325">
        <v>40610</v>
      </c>
      <c r="F2976" s="326">
        <v>40603</v>
      </c>
      <c r="G2976" s="320">
        <v>1</v>
      </c>
      <c r="H2976" s="320">
        <v>36961</v>
      </c>
      <c r="I2976" s="323">
        <v>7.22</v>
      </c>
      <c r="J2976" s="323">
        <v>6.58</v>
      </c>
      <c r="K2976" s="323">
        <v>0.64</v>
      </c>
    </row>
    <row r="2977" spans="1:11" x14ac:dyDescent="0.2">
      <c r="A2977" s="320" t="s">
        <v>1467</v>
      </c>
      <c r="B2977" s="320" t="s">
        <v>2</v>
      </c>
      <c r="C2977" s="320" t="s">
        <v>1446</v>
      </c>
      <c r="D2977" s="320" t="s">
        <v>1468</v>
      </c>
      <c r="E2977" s="325">
        <v>40610</v>
      </c>
      <c r="F2977" s="326">
        <v>40603</v>
      </c>
      <c r="G2977" s="320">
        <v>1</v>
      </c>
      <c r="H2977" s="320">
        <v>36966</v>
      </c>
      <c r="I2977" s="323">
        <v>15.16</v>
      </c>
      <c r="J2977" s="323">
        <v>12.39</v>
      </c>
      <c r="K2977" s="323">
        <v>2.77</v>
      </c>
    </row>
    <row r="2978" spans="1:11" x14ac:dyDescent="0.2">
      <c r="A2978" s="320" t="s">
        <v>1467</v>
      </c>
      <c r="B2978" s="320" t="s">
        <v>2</v>
      </c>
      <c r="C2978" s="320" t="s">
        <v>1446</v>
      </c>
      <c r="D2978" s="320" t="s">
        <v>1468</v>
      </c>
      <c r="E2978" s="325">
        <v>40611</v>
      </c>
      <c r="F2978" s="326">
        <v>40603</v>
      </c>
      <c r="G2978" s="320">
        <v>1</v>
      </c>
      <c r="H2978" s="320">
        <v>37053</v>
      </c>
      <c r="I2978" s="323">
        <v>19.059999999999999</v>
      </c>
      <c r="J2978" s="323">
        <v>12.54</v>
      </c>
      <c r="K2978" s="323">
        <v>6.52</v>
      </c>
    </row>
    <row r="2979" spans="1:11" hidden="1" x14ac:dyDescent="0.2">
      <c r="A2979" s="320" t="s">
        <v>1458</v>
      </c>
      <c r="B2979" s="320" t="s">
        <v>2</v>
      </c>
      <c r="C2979" s="320" t="s">
        <v>1446</v>
      </c>
      <c r="D2979" s="320" t="s">
        <v>1464</v>
      </c>
      <c r="E2979" s="325">
        <v>40611</v>
      </c>
      <c r="F2979" s="326">
        <v>40603</v>
      </c>
      <c r="G2979" s="320">
        <v>1</v>
      </c>
      <c r="H2979" s="320">
        <v>37047</v>
      </c>
      <c r="I2979" s="323">
        <v>7.13</v>
      </c>
      <c r="J2979" s="323">
        <v>6.6</v>
      </c>
      <c r="K2979" s="323">
        <v>0.53</v>
      </c>
    </row>
    <row r="2980" spans="1:11" hidden="1" x14ac:dyDescent="0.2">
      <c r="A2980" s="320" t="s">
        <v>1458</v>
      </c>
      <c r="B2980" s="320" t="s">
        <v>2</v>
      </c>
      <c r="C2980" s="320" t="s">
        <v>1446</v>
      </c>
      <c r="D2980" s="320" t="s">
        <v>1464</v>
      </c>
      <c r="E2980" s="325">
        <v>40611</v>
      </c>
      <c r="F2980" s="326">
        <v>40603</v>
      </c>
      <c r="G2980" s="320">
        <v>1</v>
      </c>
      <c r="H2980" s="320">
        <v>37097</v>
      </c>
      <c r="I2980" s="323">
        <v>6.76</v>
      </c>
      <c r="J2980" s="323">
        <v>6.59</v>
      </c>
      <c r="K2980" s="323">
        <v>0.17</v>
      </c>
    </row>
    <row r="2981" spans="1:11" x14ac:dyDescent="0.2">
      <c r="A2981" s="320" t="s">
        <v>1467</v>
      </c>
      <c r="B2981" s="320" t="s">
        <v>2</v>
      </c>
      <c r="C2981" s="320" t="s">
        <v>1446</v>
      </c>
      <c r="D2981" s="320" t="s">
        <v>1468</v>
      </c>
      <c r="E2981" s="325">
        <v>40611</v>
      </c>
      <c r="F2981" s="326">
        <v>40603</v>
      </c>
      <c r="G2981" s="320">
        <v>1</v>
      </c>
      <c r="H2981" s="320">
        <v>37094</v>
      </c>
      <c r="I2981" s="323">
        <v>16.88</v>
      </c>
      <c r="J2981" s="323">
        <v>12.51</v>
      </c>
      <c r="K2981" s="323">
        <v>4.37</v>
      </c>
    </row>
    <row r="2982" spans="1:11" x14ac:dyDescent="0.2">
      <c r="A2982" s="320" t="s">
        <v>1459</v>
      </c>
      <c r="B2982" s="320" t="s">
        <v>2</v>
      </c>
      <c r="C2982" s="320" t="s">
        <v>1446</v>
      </c>
      <c r="D2982" s="320" t="s">
        <v>1468</v>
      </c>
      <c r="E2982" s="325">
        <v>40612</v>
      </c>
      <c r="F2982" s="326">
        <v>40603</v>
      </c>
      <c r="G2982" s="320">
        <v>1</v>
      </c>
      <c r="H2982" s="320">
        <v>37197</v>
      </c>
      <c r="I2982" s="323">
        <v>17.8</v>
      </c>
      <c r="J2982" s="323">
        <v>12.25</v>
      </c>
      <c r="K2982" s="323">
        <v>5.55</v>
      </c>
    </row>
    <row r="2983" spans="1:11" x14ac:dyDescent="0.2">
      <c r="A2983" s="320" t="s">
        <v>1459</v>
      </c>
      <c r="B2983" s="320" t="s">
        <v>2</v>
      </c>
      <c r="C2983" s="320" t="s">
        <v>1446</v>
      </c>
      <c r="D2983" s="320" t="s">
        <v>1468</v>
      </c>
      <c r="E2983" s="325">
        <v>40612</v>
      </c>
      <c r="F2983" s="326">
        <v>40603</v>
      </c>
      <c r="G2983" s="320">
        <v>1</v>
      </c>
      <c r="H2983" s="320">
        <v>37237</v>
      </c>
      <c r="I2983" s="323">
        <v>13.35</v>
      </c>
      <c r="J2983" s="323">
        <v>12.22</v>
      </c>
      <c r="K2983" s="323">
        <v>1.1299999999999999</v>
      </c>
    </row>
    <row r="2984" spans="1:11" x14ac:dyDescent="0.2">
      <c r="A2984" s="320" t="s">
        <v>1456</v>
      </c>
      <c r="B2984" s="320" t="s">
        <v>2</v>
      </c>
      <c r="C2984" s="320" t="s">
        <v>1446</v>
      </c>
      <c r="D2984" s="320" t="s">
        <v>1468</v>
      </c>
      <c r="E2984" s="325">
        <v>40612</v>
      </c>
      <c r="F2984" s="326">
        <v>40603</v>
      </c>
      <c r="G2984" s="320">
        <v>1</v>
      </c>
      <c r="H2984" s="320">
        <v>37176</v>
      </c>
      <c r="I2984" s="323">
        <v>16.010000000000002</v>
      </c>
      <c r="J2984" s="323">
        <v>10.96</v>
      </c>
      <c r="K2984" s="323">
        <v>5.05</v>
      </c>
    </row>
    <row r="2985" spans="1:11" hidden="1" x14ac:dyDescent="0.2">
      <c r="A2985" s="320" t="s">
        <v>1458</v>
      </c>
      <c r="B2985" s="320" t="s">
        <v>2</v>
      </c>
      <c r="C2985" s="320" t="s">
        <v>1446</v>
      </c>
      <c r="D2985" s="320" t="s">
        <v>1464</v>
      </c>
      <c r="E2985" s="325">
        <v>40612</v>
      </c>
      <c r="F2985" s="326">
        <v>40603</v>
      </c>
      <c r="G2985" s="320">
        <v>1</v>
      </c>
      <c r="H2985" s="320">
        <v>37202</v>
      </c>
      <c r="I2985" s="323">
        <v>7.4</v>
      </c>
      <c r="J2985" s="323">
        <v>6.65</v>
      </c>
      <c r="K2985" s="323">
        <v>0.75</v>
      </c>
    </row>
    <row r="2986" spans="1:11" hidden="1" x14ac:dyDescent="0.2">
      <c r="A2986" s="320" t="s">
        <v>1458</v>
      </c>
      <c r="B2986" s="320" t="s">
        <v>2</v>
      </c>
      <c r="C2986" s="320" t="s">
        <v>1446</v>
      </c>
      <c r="D2986" s="320" t="s">
        <v>1464</v>
      </c>
      <c r="E2986" s="325">
        <v>40612</v>
      </c>
      <c r="F2986" s="326">
        <v>40603</v>
      </c>
      <c r="G2986" s="320">
        <v>1</v>
      </c>
      <c r="H2986" s="320">
        <v>37253</v>
      </c>
      <c r="I2986" s="323">
        <v>7.06</v>
      </c>
      <c r="J2986" s="323">
        <v>6.64</v>
      </c>
      <c r="K2986" s="323">
        <v>0.42</v>
      </c>
    </row>
    <row r="2987" spans="1:11" hidden="1" x14ac:dyDescent="0.2">
      <c r="A2987" s="320" t="s">
        <v>1469</v>
      </c>
      <c r="B2987" s="320" t="s">
        <v>2</v>
      </c>
      <c r="C2987" s="320" t="s">
        <v>1446</v>
      </c>
      <c r="D2987" s="320" t="s">
        <v>1464</v>
      </c>
      <c r="E2987" s="325">
        <v>40612</v>
      </c>
      <c r="F2987" s="326">
        <v>40603</v>
      </c>
      <c r="G2987" s="320">
        <v>1</v>
      </c>
      <c r="H2987" s="320">
        <v>37136</v>
      </c>
      <c r="I2987" s="323">
        <v>6.17</v>
      </c>
      <c r="J2987" s="323">
        <v>5.64</v>
      </c>
      <c r="K2987" s="323">
        <v>0.53</v>
      </c>
    </row>
    <row r="2988" spans="1:11" hidden="1" x14ac:dyDescent="0.2">
      <c r="A2988" s="320" t="s">
        <v>1469</v>
      </c>
      <c r="B2988" s="320" t="s">
        <v>2</v>
      </c>
      <c r="C2988" s="320" t="s">
        <v>1446</v>
      </c>
      <c r="D2988" s="320" t="s">
        <v>1464</v>
      </c>
      <c r="E2988" s="325">
        <v>40612</v>
      </c>
      <c r="F2988" s="326">
        <v>40603</v>
      </c>
      <c r="G2988" s="320">
        <v>1</v>
      </c>
      <c r="H2988" s="320">
        <v>37252</v>
      </c>
      <c r="I2988" s="323">
        <v>6.33</v>
      </c>
      <c r="J2988" s="323">
        <v>5.62</v>
      </c>
      <c r="K2988" s="323">
        <v>0.71</v>
      </c>
    </row>
    <row r="2989" spans="1:11" x14ac:dyDescent="0.2">
      <c r="A2989" s="320" t="s">
        <v>1456</v>
      </c>
      <c r="B2989" s="320" t="s">
        <v>2</v>
      </c>
      <c r="C2989" s="320" t="s">
        <v>1446</v>
      </c>
      <c r="D2989" s="320" t="s">
        <v>1468</v>
      </c>
      <c r="E2989" s="325">
        <v>40612</v>
      </c>
      <c r="F2989" s="326">
        <v>40603</v>
      </c>
      <c r="G2989" s="320">
        <v>1</v>
      </c>
      <c r="H2989" s="320">
        <v>37239</v>
      </c>
      <c r="I2989" s="323">
        <v>13.47</v>
      </c>
      <c r="J2989" s="323">
        <v>10.93</v>
      </c>
      <c r="K2989" s="323">
        <v>2.54</v>
      </c>
    </row>
    <row r="2990" spans="1:11" hidden="1" x14ac:dyDescent="0.2">
      <c r="A2990" s="320" t="s">
        <v>1458</v>
      </c>
      <c r="B2990" s="320" t="s">
        <v>2</v>
      </c>
      <c r="C2990" s="320" t="s">
        <v>1446</v>
      </c>
      <c r="D2990" s="320" t="s">
        <v>1464</v>
      </c>
      <c r="E2990" s="325">
        <v>40613</v>
      </c>
      <c r="F2990" s="326">
        <v>40603</v>
      </c>
      <c r="G2990" s="320">
        <v>1</v>
      </c>
      <c r="H2990" s="320">
        <v>37383</v>
      </c>
      <c r="I2990" s="323">
        <v>6.96</v>
      </c>
      <c r="J2990" s="323">
        <v>6.6</v>
      </c>
      <c r="K2990" s="323">
        <v>0.36</v>
      </c>
    </row>
    <row r="2991" spans="1:11" x14ac:dyDescent="0.2">
      <c r="A2991" s="320" t="s">
        <v>1459</v>
      </c>
      <c r="B2991" s="320" t="s">
        <v>2</v>
      </c>
      <c r="C2991" s="320" t="s">
        <v>1446</v>
      </c>
      <c r="D2991" s="320" t="s">
        <v>1468</v>
      </c>
      <c r="E2991" s="325">
        <v>40613</v>
      </c>
      <c r="F2991" s="326">
        <v>40603</v>
      </c>
      <c r="G2991" s="320">
        <v>1</v>
      </c>
      <c r="H2991" s="320">
        <v>37357</v>
      </c>
      <c r="I2991" s="323">
        <v>15.62</v>
      </c>
      <c r="J2991" s="323">
        <v>12.15</v>
      </c>
      <c r="K2991" s="323">
        <v>3.47</v>
      </c>
    </row>
    <row r="2992" spans="1:11" x14ac:dyDescent="0.2">
      <c r="A2992" s="320" t="s">
        <v>1459</v>
      </c>
      <c r="B2992" s="320" t="s">
        <v>2</v>
      </c>
      <c r="C2992" s="320" t="s">
        <v>1446</v>
      </c>
      <c r="D2992" s="320" t="s">
        <v>1468</v>
      </c>
      <c r="E2992" s="325">
        <v>40616</v>
      </c>
      <c r="F2992" s="326">
        <v>40603</v>
      </c>
      <c r="G2992" s="320">
        <v>1</v>
      </c>
      <c r="H2992" s="320">
        <v>37702</v>
      </c>
      <c r="I2992" s="323">
        <v>17.829999999999998</v>
      </c>
      <c r="J2992" s="323">
        <v>12.22</v>
      </c>
      <c r="K2992" s="323">
        <v>5.61</v>
      </c>
    </row>
    <row r="2993" spans="1:11" x14ac:dyDescent="0.2">
      <c r="A2993" s="320" t="s">
        <v>1459</v>
      </c>
      <c r="B2993" s="320" t="s">
        <v>2</v>
      </c>
      <c r="C2993" s="320" t="s">
        <v>1446</v>
      </c>
      <c r="D2993" s="320" t="s">
        <v>1468</v>
      </c>
      <c r="E2993" s="325">
        <v>40616</v>
      </c>
      <c r="F2993" s="326">
        <v>40603</v>
      </c>
      <c r="G2993" s="320">
        <v>1</v>
      </c>
      <c r="H2993" s="320">
        <v>37861</v>
      </c>
      <c r="I2993" s="323">
        <v>16.489999999999998</v>
      </c>
      <c r="J2993" s="323">
        <v>12.17</v>
      </c>
      <c r="K2993" s="323">
        <v>4.32</v>
      </c>
    </row>
    <row r="2994" spans="1:11" x14ac:dyDescent="0.2">
      <c r="A2994" s="320" t="s">
        <v>1469</v>
      </c>
      <c r="B2994" s="320" t="s">
        <v>2</v>
      </c>
      <c r="C2994" s="320" t="s">
        <v>1446</v>
      </c>
      <c r="D2994" s="320" t="s">
        <v>1468</v>
      </c>
      <c r="E2994" s="325">
        <v>40616</v>
      </c>
      <c r="F2994" s="326">
        <v>40603</v>
      </c>
      <c r="G2994" s="320">
        <v>1</v>
      </c>
      <c r="H2994" s="320">
        <v>37668</v>
      </c>
      <c r="I2994" s="323">
        <v>6.42</v>
      </c>
      <c r="J2994" s="323">
        <v>5.76</v>
      </c>
      <c r="K2994" s="323">
        <v>0.66</v>
      </c>
    </row>
    <row r="2995" spans="1:11" x14ac:dyDescent="0.2">
      <c r="A2995" s="320" t="s">
        <v>1469</v>
      </c>
      <c r="B2995" s="320" t="s">
        <v>2</v>
      </c>
      <c r="C2995" s="320" t="s">
        <v>1446</v>
      </c>
      <c r="D2995" s="320" t="s">
        <v>1468</v>
      </c>
      <c r="E2995" s="325">
        <v>40616</v>
      </c>
      <c r="F2995" s="326">
        <v>40603</v>
      </c>
      <c r="G2995" s="320">
        <v>1</v>
      </c>
      <c r="H2995" s="320">
        <v>37711</v>
      </c>
      <c r="I2995" s="323">
        <v>5.93</v>
      </c>
      <c r="J2995" s="323">
        <v>5.75</v>
      </c>
      <c r="K2995" s="323">
        <v>0.18</v>
      </c>
    </row>
    <row r="2996" spans="1:11" hidden="1" x14ac:dyDescent="0.2">
      <c r="A2996" s="320" t="s">
        <v>1458</v>
      </c>
      <c r="B2996" s="320" t="s">
        <v>2</v>
      </c>
      <c r="C2996" s="320" t="s">
        <v>1446</v>
      </c>
      <c r="D2996" s="320" t="s">
        <v>1464</v>
      </c>
      <c r="E2996" s="325">
        <v>40616</v>
      </c>
      <c r="F2996" s="326">
        <v>40603</v>
      </c>
      <c r="G2996" s="320">
        <v>1</v>
      </c>
      <c r="H2996" s="320">
        <v>37680</v>
      </c>
      <c r="I2996" s="323">
        <v>7.26</v>
      </c>
      <c r="J2996" s="323">
        <v>6.64</v>
      </c>
      <c r="K2996" s="323">
        <v>0.62</v>
      </c>
    </row>
    <row r="2997" spans="1:11" hidden="1" x14ac:dyDescent="0.2">
      <c r="A2997" s="320" t="s">
        <v>1458</v>
      </c>
      <c r="B2997" s="320" t="s">
        <v>2</v>
      </c>
      <c r="C2997" s="320" t="s">
        <v>1446</v>
      </c>
      <c r="D2997" s="320" t="s">
        <v>1464</v>
      </c>
      <c r="E2997" s="325">
        <v>40616</v>
      </c>
      <c r="F2997" s="326">
        <v>40603</v>
      </c>
      <c r="G2997" s="320">
        <v>1</v>
      </c>
      <c r="H2997" s="320">
        <v>37799</v>
      </c>
      <c r="I2997" s="323">
        <v>7.18</v>
      </c>
      <c r="J2997" s="323">
        <v>6.63</v>
      </c>
      <c r="K2997" s="323">
        <v>0.55000000000000004</v>
      </c>
    </row>
    <row r="2998" spans="1:11" hidden="1" x14ac:dyDescent="0.2">
      <c r="A2998" s="320" t="s">
        <v>1458</v>
      </c>
      <c r="B2998" s="320" t="s">
        <v>2</v>
      </c>
      <c r="C2998" s="320" t="s">
        <v>1446</v>
      </c>
      <c r="D2998" s="320" t="s">
        <v>1464</v>
      </c>
      <c r="E2998" s="325">
        <v>40616</v>
      </c>
      <c r="F2998" s="326">
        <v>40603</v>
      </c>
      <c r="G2998" s="320">
        <v>1</v>
      </c>
      <c r="H2998" s="320">
        <v>37858</v>
      </c>
      <c r="I2998" s="323">
        <v>6.85</v>
      </c>
      <c r="J2998" s="323">
        <v>6.63</v>
      </c>
      <c r="K2998" s="323">
        <v>0.22</v>
      </c>
    </row>
    <row r="2999" spans="1:11" x14ac:dyDescent="0.2">
      <c r="A2999" s="320" t="s">
        <v>1469</v>
      </c>
      <c r="B2999" s="320" t="s">
        <v>2</v>
      </c>
      <c r="C2999" s="320" t="s">
        <v>1446</v>
      </c>
      <c r="D2999" s="320" t="s">
        <v>1468</v>
      </c>
      <c r="E2999" s="325">
        <v>40616</v>
      </c>
      <c r="F2999" s="326">
        <v>40603</v>
      </c>
      <c r="G2999" s="320">
        <v>1</v>
      </c>
      <c r="H2999" s="320">
        <v>37825</v>
      </c>
      <c r="I2999" s="323">
        <v>6.05</v>
      </c>
      <c r="J2999" s="323">
        <v>5.74</v>
      </c>
      <c r="K2999" s="323">
        <v>0.31</v>
      </c>
    </row>
    <row r="3000" spans="1:11" x14ac:dyDescent="0.2">
      <c r="A3000" s="320" t="s">
        <v>1459</v>
      </c>
      <c r="B3000" s="320" t="s">
        <v>2</v>
      </c>
      <c r="C3000" s="320" t="s">
        <v>1446</v>
      </c>
      <c r="D3000" s="320" t="s">
        <v>1468</v>
      </c>
      <c r="E3000" s="325">
        <v>40617</v>
      </c>
      <c r="F3000" s="326">
        <v>40603</v>
      </c>
      <c r="G3000" s="320">
        <v>1</v>
      </c>
      <c r="H3000" s="320">
        <v>37977</v>
      </c>
      <c r="I3000" s="323">
        <v>14.04</v>
      </c>
      <c r="J3000" s="323">
        <v>12.14</v>
      </c>
      <c r="K3000" s="323">
        <v>1.9</v>
      </c>
    </row>
    <row r="3001" spans="1:11" x14ac:dyDescent="0.2">
      <c r="A3001" s="320" t="s">
        <v>1469</v>
      </c>
      <c r="B3001" s="320" t="s">
        <v>2</v>
      </c>
      <c r="C3001" s="320" t="s">
        <v>1446</v>
      </c>
      <c r="D3001" s="320" t="s">
        <v>1468</v>
      </c>
      <c r="E3001" s="325">
        <v>40617</v>
      </c>
      <c r="F3001" s="326">
        <v>40603</v>
      </c>
      <c r="G3001" s="320">
        <v>1</v>
      </c>
      <c r="H3001" s="320">
        <v>37909</v>
      </c>
      <c r="I3001" s="323">
        <v>6.03</v>
      </c>
      <c r="J3001" s="323">
        <v>5.75</v>
      </c>
      <c r="K3001" s="323">
        <v>0.28000000000000003</v>
      </c>
    </row>
    <row r="3002" spans="1:11" x14ac:dyDescent="0.2">
      <c r="A3002" s="320" t="s">
        <v>1469</v>
      </c>
      <c r="B3002" s="320" t="s">
        <v>2</v>
      </c>
      <c r="C3002" s="320" t="s">
        <v>1446</v>
      </c>
      <c r="D3002" s="320" t="s">
        <v>1468</v>
      </c>
      <c r="E3002" s="325">
        <v>40617</v>
      </c>
      <c r="F3002" s="326">
        <v>40603</v>
      </c>
      <c r="G3002" s="320">
        <v>1</v>
      </c>
      <c r="H3002" s="320">
        <v>37926</v>
      </c>
      <c r="I3002" s="323">
        <v>6.2</v>
      </c>
      <c r="J3002" s="323">
        <v>5.75</v>
      </c>
      <c r="K3002" s="323">
        <v>0.45</v>
      </c>
    </row>
    <row r="3003" spans="1:11" x14ac:dyDescent="0.2">
      <c r="A3003" s="320" t="s">
        <v>1469</v>
      </c>
      <c r="B3003" s="320" t="s">
        <v>2</v>
      </c>
      <c r="C3003" s="320" t="s">
        <v>1446</v>
      </c>
      <c r="D3003" s="320" t="s">
        <v>1468</v>
      </c>
      <c r="E3003" s="325">
        <v>40617</v>
      </c>
      <c r="F3003" s="326">
        <v>40603</v>
      </c>
      <c r="G3003" s="320">
        <v>1</v>
      </c>
      <c r="H3003" s="320">
        <v>37981</v>
      </c>
      <c r="I3003" s="323">
        <v>6.21</v>
      </c>
      <c r="J3003" s="323">
        <v>5.74</v>
      </c>
      <c r="K3003" s="323">
        <v>0.47</v>
      </c>
    </row>
    <row r="3004" spans="1:11" x14ac:dyDescent="0.2">
      <c r="A3004" s="320" t="s">
        <v>1469</v>
      </c>
      <c r="B3004" s="320" t="s">
        <v>2</v>
      </c>
      <c r="C3004" s="320" t="s">
        <v>1446</v>
      </c>
      <c r="D3004" s="320" t="s">
        <v>1468</v>
      </c>
      <c r="E3004" s="325">
        <v>40617</v>
      </c>
      <c r="F3004" s="326">
        <v>40603</v>
      </c>
      <c r="G3004" s="320">
        <v>1</v>
      </c>
      <c r="H3004" s="320">
        <v>38023</v>
      </c>
      <c r="I3004" s="323">
        <v>6.31</v>
      </c>
      <c r="J3004" s="323">
        <v>5.73</v>
      </c>
      <c r="K3004" s="323">
        <v>0.57999999999999996</v>
      </c>
    </row>
    <row r="3005" spans="1:11" x14ac:dyDescent="0.2">
      <c r="A3005" s="320" t="s">
        <v>1456</v>
      </c>
      <c r="B3005" s="320" t="s">
        <v>2</v>
      </c>
      <c r="C3005" s="320" t="s">
        <v>1446</v>
      </c>
      <c r="D3005" s="320" t="s">
        <v>1468</v>
      </c>
      <c r="E3005" s="325">
        <v>40617</v>
      </c>
      <c r="F3005" s="326">
        <v>40603</v>
      </c>
      <c r="G3005" s="320">
        <v>1</v>
      </c>
      <c r="H3005" s="320">
        <v>37925</v>
      </c>
      <c r="I3005" s="323">
        <v>16.46</v>
      </c>
      <c r="J3005" s="323">
        <v>11.03</v>
      </c>
      <c r="K3005" s="323">
        <v>5.43</v>
      </c>
    </row>
    <row r="3006" spans="1:11" hidden="1" x14ac:dyDescent="0.2">
      <c r="A3006" s="320" t="s">
        <v>1458</v>
      </c>
      <c r="B3006" s="320" t="s">
        <v>2</v>
      </c>
      <c r="C3006" s="320" t="s">
        <v>1446</v>
      </c>
      <c r="D3006" s="320" t="s">
        <v>1464</v>
      </c>
      <c r="E3006" s="325">
        <v>40617</v>
      </c>
      <c r="F3006" s="326">
        <v>40603</v>
      </c>
      <c r="G3006" s="320">
        <v>1</v>
      </c>
      <c r="H3006" s="320">
        <v>37910</v>
      </c>
      <c r="I3006" s="323">
        <v>7.16</v>
      </c>
      <c r="J3006" s="323">
        <v>6.62</v>
      </c>
      <c r="K3006" s="323">
        <v>0.54</v>
      </c>
    </row>
    <row r="3007" spans="1:11" hidden="1" x14ac:dyDescent="0.2">
      <c r="A3007" s="320" t="s">
        <v>1458</v>
      </c>
      <c r="B3007" s="320" t="s">
        <v>2</v>
      </c>
      <c r="C3007" s="320" t="s">
        <v>1446</v>
      </c>
      <c r="D3007" s="320" t="s">
        <v>1464</v>
      </c>
      <c r="E3007" s="325">
        <v>40617</v>
      </c>
      <c r="F3007" s="326">
        <v>40603</v>
      </c>
      <c r="G3007" s="320">
        <v>1</v>
      </c>
      <c r="H3007" s="320">
        <v>37979</v>
      </c>
      <c r="I3007" s="323">
        <v>7.25</v>
      </c>
      <c r="J3007" s="323">
        <v>6.63</v>
      </c>
      <c r="K3007" s="323">
        <v>0.62</v>
      </c>
    </row>
    <row r="3008" spans="1:11" x14ac:dyDescent="0.2">
      <c r="A3008" s="320" t="s">
        <v>1456</v>
      </c>
      <c r="B3008" s="320" t="s">
        <v>2</v>
      </c>
      <c r="C3008" s="320" t="s">
        <v>1446</v>
      </c>
      <c r="D3008" s="320" t="s">
        <v>1468</v>
      </c>
      <c r="E3008" s="325">
        <v>40617</v>
      </c>
      <c r="F3008" s="326">
        <v>40603</v>
      </c>
      <c r="G3008" s="320">
        <v>1</v>
      </c>
      <c r="H3008" s="320">
        <v>37976</v>
      </c>
      <c r="I3008" s="323">
        <v>13.92</v>
      </c>
      <c r="J3008" s="323">
        <v>10.98</v>
      </c>
      <c r="K3008" s="323">
        <v>2.94</v>
      </c>
    </row>
    <row r="3009" spans="1:11" x14ac:dyDescent="0.2">
      <c r="A3009" s="320" t="s">
        <v>1459</v>
      </c>
      <c r="B3009" s="320" t="s">
        <v>2</v>
      </c>
      <c r="C3009" s="320" t="s">
        <v>1446</v>
      </c>
      <c r="D3009" s="320" t="s">
        <v>1468</v>
      </c>
      <c r="E3009" s="325">
        <v>40618</v>
      </c>
      <c r="F3009" s="326">
        <v>40603</v>
      </c>
      <c r="G3009" s="320">
        <v>1</v>
      </c>
      <c r="H3009" s="320">
        <v>38083</v>
      </c>
      <c r="I3009" s="323">
        <v>17.88</v>
      </c>
      <c r="J3009" s="323">
        <v>12.2</v>
      </c>
      <c r="K3009" s="323">
        <v>5.68</v>
      </c>
    </row>
    <row r="3010" spans="1:11" x14ac:dyDescent="0.2">
      <c r="A3010" s="320" t="s">
        <v>1459</v>
      </c>
      <c r="B3010" s="320" t="s">
        <v>2</v>
      </c>
      <c r="C3010" s="320" t="s">
        <v>1446</v>
      </c>
      <c r="D3010" s="320" t="s">
        <v>1468</v>
      </c>
      <c r="E3010" s="325">
        <v>40618</v>
      </c>
      <c r="F3010" s="326">
        <v>40603</v>
      </c>
      <c r="G3010" s="320">
        <v>1</v>
      </c>
      <c r="H3010" s="320">
        <v>38189</v>
      </c>
      <c r="I3010" s="323">
        <v>17.55</v>
      </c>
      <c r="J3010" s="323">
        <v>12.14</v>
      </c>
      <c r="K3010" s="323">
        <v>5.41</v>
      </c>
    </row>
    <row r="3011" spans="1:11" x14ac:dyDescent="0.2">
      <c r="A3011" s="320" t="s">
        <v>1469</v>
      </c>
      <c r="B3011" s="320" t="s">
        <v>2</v>
      </c>
      <c r="C3011" s="320" t="s">
        <v>1446</v>
      </c>
      <c r="D3011" s="320" t="s">
        <v>1468</v>
      </c>
      <c r="E3011" s="325">
        <v>40618</v>
      </c>
      <c r="F3011" s="326">
        <v>40603</v>
      </c>
      <c r="G3011" s="320">
        <v>1</v>
      </c>
      <c r="H3011" s="320">
        <v>38050</v>
      </c>
      <c r="I3011" s="323">
        <v>6.15</v>
      </c>
      <c r="J3011" s="323">
        <v>5.71</v>
      </c>
      <c r="K3011" s="323">
        <v>0.44</v>
      </c>
    </row>
    <row r="3012" spans="1:11" x14ac:dyDescent="0.2">
      <c r="A3012" s="320" t="s">
        <v>1469</v>
      </c>
      <c r="B3012" s="320" t="s">
        <v>2</v>
      </c>
      <c r="C3012" s="320" t="s">
        <v>1446</v>
      </c>
      <c r="D3012" s="320" t="s">
        <v>1468</v>
      </c>
      <c r="E3012" s="325">
        <v>40618</v>
      </c>
      <c r="F3012" s="326">
        <v>40603</v>
      </c>
      <c r="G3012" s="320">
        <v>1</v>
      </c>
      <c r="H3012" s="320">
        <v>38075</v>
      </c>
      <c r="I3012" s="323">
        <v>6.32</v>
      </c>
      <c r="J3012" s="323">
        <v>5.7</v>
      </c>
      <c r="K3012" s="323">
        <v>0.62</v>
      </c>
    </row>
    <row r="3013" spans="1:11" x14ac:dyDescent="0.2">
      <c r="A3013" s="320" t="s">
        <v>1469</v>
      </c>
      <c r="B3013" s="320" t="s">
        <v>2</v>
      </c>
      <c r="C3013" s="320" t="s">
        <v>1446</v>
      </c>
      <c r="D3013" s="320" t="s">
        <v>1468</v>
      </c>
      <c r="E3013" s="325">
        <v>40618</v>
      </c>
      <c r="F3013" s="326">
        <v>40603</v>
      </c>
      <c r="G3013" s="320">
        <v>1</v>
      </c>
      <c r="H3013" s="320">
        <v>38171</v>
      </c>
      <c r="I3013" s="323">
        <v>6.26</v>
      </c>
      <c r="J3013" s="323">
        <v>5.66</v>
      </c>
      <c r="K3013" s="323">
        <v>0.6</v>
      </c>
    </row>
    <row r="3014" spans="1:11" hidden="1" x14ac:dyDescent="0.2">
      <c r="A3014" s="320" t="s">
        <v>1458</v>
      </c>
      <c r="B3014" s="320" t="s">
        <v>2</v>
      </c>
      <c r="C3014" s="320" t="s">
        <v>1446</v>
      </c>
      <c r="D3014" s="320" t="s">
        <v>1464</v>
      </c>
      <c r="E3014" s="325">
        <v>40618</v>
      </c>
      <c r="F3014" s="326">
        <v>40603</v>
      </c>
      <c r="G3014" s="320">
        <v>1</v>
      </c>
      <c r="H3014" s="320">
        <v>38086</v>
      </c>
      <c r="I3014" s="323">
        <v>7.11</v>
      </c>
      <c r="J3014" s="323">
        <v>6.59</v>
      </c>
      <c r="K3014" s="323">
        <v>0.52</v>
      </c>
    </row>
    <row r="3015" spans="1:11" hidden="1" x14ac:dyDescent="0.2">
      <c r="A3015" s="320" t="s">
        <v>1458</v>
      </c>
      <c r="B3015" s="320" t="s">
        <v>2</v>
      </c>
      <c r="C3015" s="320" t="s">
        <v>1446</v>
      </c>
      <c r="D3015" s="320" t="s">
        <v>1464</v>
      </c>
      <c r="E3015" s="325">
        <v>40618</v>
      </c>
      <c r="F3015" s="326">
        <v>40603</v>
      </c>
      <c r="G3015" s="320">
        <v>1</v>
      </c>
      <c r="H3015" s="320">
        <v>38185</v>
      </c>
      <c r="I3015" s="323">
        <v>6.74</v>
      </c>
      <c r="J3015" s="323">
        <v>6.57</v>
      </c>
      <c r="K3015" s="323">
        <v>0.17</v>
      </c>
    </row>
    <row r="3016" spans="1:11" x14ac:dyDescent="0.2">
      <c r="A3016" s="320" t="s">
        <v>1469</v>
      </c>
      <c r="B3016" s="320" t="s">
        <v>2</v>
      </c>
      <c r="C3016" s="320" t="s">
        <v>1446</v>
      </c>
      <c r="D3016" s="320" t="s">
        <v>1468</v>
      </c>
      <c r="E3016" s="325">
        <v>40618</v>
      </c>
      <c r="F3016" s="326">
        <v>40603</v>
      </c>
      <c r="G3016" s="320">
        <v>1</v>
      </c>
      <c r="H3016" s="320">
        <v>38205</v>
      </c>
      <c r="I3016" s="323">
        <v>6.07</v>
      </c>
      <c r="J3016" s="323">
        <v>5.68</v>
      </c>
      <c r="K3016" s="323">
        <v>0.39</v>
      </c>
    </row>
    <row r="3017" spans="1:11" x14ac:dyDescent="0.2">
      <c r="A3017" s="320" t="s">
        <v>1459</v>
      </c>
      <c r="B3017" s="320" t="s">
        <v>2</v>
      </c>
      <c r="C3017" s="320" t="s">
        <v>1446</v>
      </c>
      <c r="D3017" s="320" t="s">
        <v>1468</v>
      </c>
      <c r="E3017" s="325">
        <v>40619</v>
      </c>
      <c r="F3017" s="326">
        <v>40603</v>
      </c>
      <c r="G3017" s="320">
        <v>1</v>
      </c>
      <c r="H3017" s="320">
        <v>38282</v>
      </c>
      <c r="I3017" s="323">
        <v>17.010000000000002</v>
      </c>
      <c r="J3017" s="323">
        <v>12.28</v>
      </c>
      <c r="K3017" s="323">
        <v>4.7300000000000004</v>
      </c>
    </row>
    <row r="3018" spans="1:11" x14ac:dyDescent="0.2">
      <c r="A3018" s="320" t="s">
        <v>1459</v>
      </c>
      <c r="B3018" s="320" t="s">
        <v>2</v>
      </c>
      <c r="C3018" s="320" t="s">
        <v>1446</v>
      </c>
      <c r="D3018" s="320" t="s">
        <v>1468</v>
      </c>
      <c r="E3018" s="325">
        <v>40619</v>
      </c>
      <c r="F3018" s="326">
        <v>40603</v>
      </c>
      <c r="G3018" s="320">
        <v>1</v>
      </c>
      <c r="H3018" s="320">
        <v>38447</v>
      </c>
      <c r="I3018" s="323">
        <v>13.85</v>
      </c>
      <c r="J3018" s="323">
        <v>12.15</v>
      </c>
      <c r="K3018" s="323">
        <v>1.7</v>
      </c>
    </row>
    <row r="3019" spans="1:11" x14ac:dyDescent="0.2">
      <c r="A3019" s="320" t="s">
        <v>1469</v>
      </c>
      <c r="B3019" s="320" t="s">
        <v>2</v>
      </c>
      <c r="C3019" s="320" t="s">
        <v>1446</v>
      </c>
      <c r="D3019" s="320" t="s">
        <v>1468</v>
      </c>
      <c r="E3019" s="325">
        <v>40619</v>
      </c>
      <c r="F3019" s="326">
        <v>40603</v>
      </c>
      <c r="G3019" s="320">
        <v>1</v>
      </c>
      <c r="H3019" s="320">
        <v>38220</v>
      </c>
      <c r="I3019" s="323">
        <v>6.14</v>
      </c>
      <c r="J3019" s="323">
        <v>5.76</v>
      </c>
      <c r="K3019" s="323">
        <v>0.38</v>
      </c>
    </row>
    <row r="3020" spans="1:11" x14ac:dyDescent="0.2">
      <c r="A3020" s="320" t="s">
        <v>1469</v>
      </c>
      <c r="B3020" s="320" t="s">
        <v>2</v>
      </c>
      <c r="C3020" s="320" t="s">
        <v>1446</v>
      </c>
      <c r="D3020" s="320" t="s">
        <v>1468</v>
      </c>
      <c r="E3020" s="325">
        <v>40619</v>
      </c>
      <c r="F3020" s="326">
        <v>40603</v>
      </c>
      <c r="G3020" s="320">
        <v>1</v>
      </c>
      <c r="H3020" s="320">
        <v>38270</v>
      </c>
      <c r="I3020" s="323">
        <v>6.26</v>
      </c>
      <c r="J3020" s="323">
        <v>5.76</v>
      </c>
      <c r="K3020" s="323">
        <v>0.5</v>
      </c>
    </row>
    <row r="3021" spans="1:11" x14ac:dyDescent="0.2">
      <c r="A3021" s="320" t="s">
        <v>1469</v>
      </c>
      <c r="B3021" s="320" t="s">
        <v>2</v>
      </c>
      <c r="C3021" s="320" t="s">
        <v>1446</v>
      </c>
      <c r="D3021" s="320" t="s">
        <v>1468</v>
      </c>
      <c r="E3021" s="325">
        <v>40619</v>
      </c>
      <c r="F3021" s="326">
        <v>40603</v>
      </c>
      <c r="G3021" s="320">
        <v>1</v>
      </c>
      <c r="H3021" s="320">
        <v>38385</v>
      </c>
      <c r="I3021" s="323">
        <v>5.92</v>
      </c>
      <c r="J3021" s="323">
        <v>5.74</v>
      </c>
      <c r="K3021" s="323">
        <v>0.18</v>
      </c>
    </row>
    <row r="3022" spans="1:11" x14ac:dyDescent="0.2">
      <c r="A3022" s="320" t="s">
        <v>1469</v>
      </c>
      <c r="B3022" s="320" t="s">
        <v>2</v>
      </c>
      <c r="C3022" s="320" t="s">
        <v>1446</v>
      </c>
      <c r="D3022" s="320" t="s">
        <v>1468</v>
      </c>
      <c r="E3022" s="325">
        <v>40619</v>
      </c>
      <c r="F3022" s="326">
        <v>40603</v>
      </c>
      <c r="G3022" s="320">
        <v>1</v>
      </c>
      <c r="H3022" s="320">
        <v>38460</v>
      </c>
      <c r="I3022" s="323">
        <v>6.24</v>
      </c>
      <c r="J3022" s="323">
        <v>5.74</v>
      </c>
      <c r="K3022" s="323">
        <v>0.5</v>
      </c>
    </row>
    <row r="3023" spans="1:11" x14ac:dyDescent="0.2">
      <c r="A3023" s="320" t="s">
        <v>1456</v>
      </c>
      <c r="B3023" s="320" t="s">
        <v>2</v>
      </c>
      <c r="C3023" s="320" t="s">
        <v>1446</v>
      </c>
      <c r="D3023" s="320" t="s">
        <v>1468</v>
      </c>
      <c r="E3023" s="325">
        <v>40619</v>
      </c>
      <c r="F3023" s="326">
        <v>40603</v>
      </c>
      <c r="G3023" s="320">
        <v>1</v>
      </c>
      <c r="H3023" s="320">
        <v>38285</v>
      </c>
      <c r="I3023" s="323">
        <v>16.34</v>
      </c>
      <c r="J3023" s="323">
        <v>10.99</v>
      </c>
      <c r="K3023" s="323">
        <v>5.35</v>
      </c>
    </row>
    <row r="3024" spans="1:11" hidden="1" x14ac:dyDescent="0.2">
      <c r="A3024" s="320" t="s">
        <v>1471</v>
      </c>
      <c r="B3024" s="320" t="s">
        <v>2</v>
      </c>
      <c r="C3024" s="320" t="s">
        <v>1446</v>
      </c>
      <c r="D3024" s="320" t="s">
        <v>1464</v>
      </c>
      <c r="E3024" s="325">
        <v>40619</v>
      </c>
      <c r="F3024" s="326">
        <v>40603</v>
      </c>
      <c r="G3024" s="320">
        <v>1</v>
      </c>
      <c r="H3024" s="320">
        <v>38255</v>
      </c>
      <c r="I3024" s="323">
        <v>8.43</v>
      </c>
      <c r="J3024" s="323">
        <v>7.97</v>
      </c>
      <c r="K3024" s="323">
        <v>0.46</v>
      </c>
    </row>
    <row r="3025" spans="1:11" hidden="1" x14ac:dyDescent="0.2">
      <c r="A3025" s="320" t="s">
        <v>1471</v>
      </c>
      <c r="B3025" s="320" t="s">
        <v>2</v>
      </c>
      <c r="C3025" s="320" t="s">
        <v>1446</v>
      </c>
      <c r="D3025" s="320" t="s">
        <v>1464</v>
      </c>
      <c r="E3025" s="325">
        <v>40619</v>
      </c>
      <c r="F3025" s="326">
        <v>40603</v>
      </c>
      <c r="G3025" s="320">
        <v>1</v>
      </c>
      <c r="H3025" s="320">
        <v>38329</v>
      </c>
      <c r="I3025" s="323">
        <v>8.4600000000000009</v>
      </c>
      <c r="J3025" s="323">
        <v>7.95</v>
      </c>
      <c r="K3025" s="323">
        <v>0.51</v>
      </c>
    </row>
    <row r="3026" spans="1:11" hidden="1" x14ac:dyDescent="0.2">
      <c r="A3026" s="320" t="s">
        <v>1471</v>
      </c>
      <c r="B3026" s="320" t="s">
        <v>2</v>
      </c>
      <c r="C3026" s="320" t="s">
        <v>1446</v>
      </c>
      <c r="D3026" s="320" t="s">
        <v>1464</v>
      </c>
      <c r="E3026" s="325">
        <v>40619</v>
      </c>
      <c r="F3026" s="326">
        <v>40603</v>
      </c>
      <c r="G3026" s="320">
        <v>1</v>
      </c>
      <c r="H3026" s="320">
        <v>38391</v>
      </c>
      <c r="I3026" s="323">
        <v>8.24</v>
      </c>
      <c r="J3026" s="323">
        <v>7.92</v>
      </c>
      <c r="K3026" s="323">
        <v>0.32</v>
      </c>
    </row>
    <row r="3027" spans="1:11" hidden="1" x14ac:dyDescent="0.2">
      <c r="A3027" s="320" t="s">
        <v>1458</v>
      </c>
      <c r="B3027" s="320" t="s">
        <v>2</v>
      </c>
      <c r="C3027" s="320" t="s">
        <v>1446</v>
      </c>
      <c r="D3027" s="320" t="s">
        <v>1464</v>
      </c>
      <c r="E3027" s="325">
        <v>40619</v>
      </c>
      <c r="F3027" s="326">
        <v>40603</v>
      </c>
      <c r="G3027" s="320">
        <v>1</v>
      </c>
      <c r="H3027" s="320">
        <v>38320</v>
      </c>
      <c r="I3027" s="323">
        <v>7.44</v>
      </c>
      <c r="J3027" s="323">
        <v>6.63</v>
      </c>
      <c r="K3027" s="323">
        <v>0.81</v>
      </c>
    </row>
    <row r="3028" spans="1:11" hidden="1" x14ac:dyDescent="0.2">
      <c r="A3028" s="320" t="s">
        <v>1458</v>
      </c>
      <c r="B3028" s="320" t="s">
        <v>2</v>
      </c>
      <c r="C3028" s="320" t="s">
        <v>1446</v>
      </c>
      <c r="D3028" s="320" t="s">
        <v>1464</v>
      </c>
      <c r="E3028" s="325">
        <v>40619</v>
      </c>
      <c r="F3028" s="326">
        <v>40603</v>
      </c>
      <c r="G3028" s="320">
        <v>1</v>
      </c>
      <c r="H3028" s="320">
        <v>38423</v>
      </c>
      <c r="I3028" s="323">
        <v>6.91</v>
      </c>
      <c r="J3028" s="323">
        <v>6.62</v>
      </c>
      <c r="K3028" s="323">
        <v>0.28999999999999998</v>
      </c>
    </row>
    <row r="3029" spans="1:11" x14ac:dyDescent="0.2">
      <c r="A3029" s="320" t="s">
        <v>1456</v>
      </c>
      <c r="B3029" s="320" t="s">
        <v>2</v>
      </c>
      <c r="C3029" s="320" t="s">
        <v>1446</v>
      </c>
      <c r="D3029" s="320" t="s">
        <v>1468</v>
      </c>
      <c r="E3029" s="325">
        <v>40619</v>
      </c>
      <c r="F3029" s="326">
        <v>40603</v>
      </c>
      <c r="G3029" s="320">
        <v>1</v>
      </c>
      <c r="H3029" s="320">
        <v>38451</v>
      </c>
      <c r="I3029" s="323">
        <v>14</v>
      </c>
      <c r="J3029" s="323">
        <v>10.95</v>
      </c>
      <c r="K3029" s="323">
        <v>3.05</v>
      </c>
    </row>
    <row r="3030" spans="1:11" x14ac:dyDescent="0.2">
      <c r="A3030" s="320" t="s">
        <v>1469</v>
      </c>
      <c r="B3030" s="320" t="s">
        <v>2</v>
      </c>
      <c r="C3030" s="320" t="s">
        <v>1446</v>
      </c>
      <c r="D3030" s="320" t="s">
        <v>1468</v>
      </c>
      <c r="E3030" s="325">
        <v>40620</v>
      </c>
      <c r="F3030" s="326">
        <v>40603</v>
      </c>
      <c r="G3030" s="320">
        <v>11</v>
      </c>
      <c r="H3030" s="320">
        <v>38504</v>
      </c>
      <c r="I3030" s="323">
        <v>6.26</v>
      </c>
      <c r="J3030" s="323">
        <v>5.72</v>
      </c>
      <c r="K3030" s="323">
        <v>0.54</v>
      </c>
    </row>
    <row r="3031" spans="1:11" x14ac:dyDescent="0.2">
      <c r="A3031" s="320" t="s">
        <v>1469</v>
      </c>
      <c r="B3031" s="320" t="s">
        <v>2</v>
      </c>
      <c r="C3031" s="320" t="s">
        <v>1446</v>
      </c>
      <c r="D3031" s="320" t="s">
        <v>1468</v>
      </c>
      <c r="E3031" s="325">
        <v>40620</v>
      </c>
      <c r="F3031" s="326">
        <v>40603</v>
      </c>
      <c r="G3031" s="320">
        <v>11</v>
      </c>
      <c r="H3031" s="320">
        <v>38534</v>
      </c>
      <c r="I3031" s="323">
        <v>6.01</v>
      </c>
      <c r="J3031" s="323">
        <v>5.72</v>
      </c>
      <c r="K3031" s="323">
        <v>0.28999999999999998</v>
      </c>
    </row>
    <row r="3032" spans="1:11" x14ac:dyDescent="0.2">
      <c r="A3032" s="320" t="s">
        <v>1469</v>
      </c>
      <c r="B3032" s="320" t="s">
        <v>2</v>
      </c>
      <c r="C3032" s="320" t="s">
        <v>1446</v>
      </c>
      <c r="D3032" s="320" t="s">
        <v>1468</v>
      </c>
      <c r="E3032" s="325">
        <v>40620</v>
      </c>
      <c r="F3032" s="326">
        <v>40603</v>
      </c>
      <c r="G3032" s="320">
        <v>11</v>
      </c>
      <c r="H3032" s="320">
        <v>38673</v>
      </c>
      <c r="I3032" s="323">
        <v>5.79</v>
      </c>
      <c r="J3032" s="323">
        <v>5.71</v>
      </c>
      <c r="K3032" s="323">
        <v>0.08</v>
      </c>
    </row>
    <row r="3033" spans="1:11" hidden="1" x14ac:dyDescent="0.2">
      <c r="A3033" s="320" t="s">
        <v>1458</v>
      </c>
      <c r="B3033" s="320" t="s">
        <v>2</v>
      </c>
      <c r="C3033" s="320" t="s">
        <v>1446</v>
      </c>
      <c r="D3033" s="320" t="s">
        <v>1464</v>
      </c>
      <c r="E3033" s="325">
        <v>40620</v>
      </c>
      <c r="F3033" s="326">
        <v>40603</v>
      </c>
      <c r="G3033" s="320">
        <v>11</v>
      </c>
      <c r="H3033" s="320">
        <v>38625</v>
      </c>
      <c r="I3033" s="323">
        <v>9.67</v>
      </c>
      <c r="J3033" s="323">
        <v>6.59</v>
      </c>
      <c r="K3033" s="323">
        <v>3.08</v>
      </c>
    </row>
    <row r="3034" spans="1:11" x14ac:dyDescent="0.2">
      <c r="A3034" s="320" t="s">
        <v>1456</v>
      </c>
      <c r="B3034" s="320" t="s">
        <v>2</v>
      </c>
      <c r="C3034" s="320" t="s">
        <v>1446</v>
      </c>
      <c r="D3034" s="320" t="s">
        <v>1468</v>
      </c>
      <c r="E3034" s="325">
        <v>40620</v>
      </c>
      <c r="F3034" s="326">
        <v>40603</v>
      </c>
      <c r="G3034" s="320">
        <v>11</v>
      </c>
      <c r="H3034" s="320">
        <v>38621</v>
      </c>
      <c r="I3034" s="323">
        <v>14.31</v>
      </c>
      <c r="J3034" s="323">
        <v>10.95</v>
      </c>
      <c r="K3034" s="323">
        <v>3.36</v>
      </c>
    </row>
    <row r="3035" spans="1:11" x14ac:dyDescent="0.2">
      <c r="A3035" s="320" t="s">
        <v>1467</v>
      </c>
      <c r="B3035" s="320" t="s">
        <v>2</v>
      </c>
      <c r="C3035" s="320" t="s">
        <v>1446</v>
      </c>
      <c r="D3035" s="320" t="s">
        <v>1468</v>
      </c>
      <c r="E3035" s="325">
        <v>40623</v>
      </c>
      <c r="F3035" s="326">
        <v>40603</v>
      </c>
      <c r="G3035" s="320">
        <v>11</v>
      </c>
      <c r="H3035" s="320">
        <v>38998</v>
      </c>
      <c r="I3035" s="323">
        <v>17.64</v>
      </c>
      <c r="J3035" s="323">
        <v>12.42</v>
      </c>
      <c r="K3035" s="323">
        <v>5.22</v>
      </c>
    </row>
    <row r="3036" spans="1:11" hidden="1" x14ac:dyDescent="0.2">
      <c r="A3036" s="320" t="s">
        <v>1458</v>
      </c>
      <c r="B3036" s="320" t="s">
        <v>2</v>
      </c>
      <c r="C3036" s="320" t="s">
        <v>1446</v>
      </c>
      <c r="D3036" s="320" t="s">
        <v>1464</v>
      </c>
      <c r="E3036" s="325">
        <v>40623</v>
      </c>
      <c r="F3036" s="326">
        <v>40603</v>
      </c>
      <c r="G3036" s="320">
        <v>11</v>
      </c>
      <c r="H3036" s="320">
        <v>38985</v>
      </c>
      <c r="I3036" s="323">
        <v>7.28</v>
      </c>
      <c r="J3036" s="323">
        <v>6.65</v>
      </c>
      <c r="K3036" s="323">
        <v>0.63</v>
      </c>
    </row>
    <row r="3037" spans="1:11" hidden="1" x14ac:dyDescent="0.2">
      <c r="A3037" s="320" t="s">
        <v>1458</v>
      </c>
      <c r="B3037" s="320" t="s">
        <v>2</v>
      </c>
      <c r="C3037" s="320" t="s">
        <v>1446</v>
      </c>
      <c r="D3037" s="320" t="s">
        <v>1464</v>
      </c>
      <c r="E3037" s="325">
        <v>40623</v>
      </c>
      <c r="F3037" s="326">
        <v>40603</v>
      </c>
      <c r="G3037" s="320">
        <v>11</v>
      </c>
      <c r="H3037" s="320">
        <v>39103</v>
      </c>
      <c r="I3037" s="323">
        <v>7.21</v>
      </c>
      <c r="J3037" s="323">
        <v>6.63</v>
      </c>
      <c r="K3037" s="323">
        <v>0.57999999999999996</v>
      </c>
    </row>
    <row r="3038" spans="1:11" hidden="1" x14ac:dyDescent="0.2">
      <c r="A3038" s="320" t="s">
        <v>1458</v>
      </c>
      <c r="B3038" s="320" t="s">
        <v>2</v>
      </c>
      <c r="C3038" s="320" t="s">
        <v>1446</v>
      </c>
      <c r="D3038" s="320" t="s">
        <v>1464</v>
      </c>
      <c r="E3038" s="325">
        <v>40623</v>
      </c>
      <c r="F3038" s="326">
        <v>40603</v>
      </c>
      <c r="G3038" s="320">
        <v>11</v>
      </c>
      <c r="H3038" s="320">
        <v>39168</v>
      </c>
      <c r="I3038" s="323">
        <v>6.81</v>
      </c>
      <c r="J3038" s="323">
        <v>6.65</v>
      </c>
      <c r="K3038" s="323">
        <v>0.16</v>
      </c>
    </row>
    <row r="3039" spans="1:11" x14ac:dyDescent="0.2">
      <c r="A3039" s="320" t="s">
        <v>1467</v>
      </c>
      <c r="B3039" s="320" t="s">
        <v>2</v>
      </c>
      <c r="C3039" s="320" t="s">
        <v>1446</v>
      </c>
      <c r="D3039" s="320" t="s">
        <v>1468</v>
      </c>
      <c r="E3039" s="325">
        <v>40623</v>
      </c>
      <c r="F3039" s="326">
        <v>40603</v>
      </c>
      <c r="G3039" s="320">
        <v>11</v>
      </c>
      <c r="H3039" s="320">
        <v>39155</v>
      </c>
      <c r="I3039" s="323">
        <v>16.82</v>
      </c>
      <c r="J3039" s="323">
        <v>12.37</v>
      </c>
      <c r="K3039" s="323">
        <v>4.45</v>
      </c>
    </row>
    <row r="3040" spans="1:11" x14ac:dyDescent="0.2">
      <c r="A3040" s="320" t="s">
        <v>1467</v>
      </c>
      <c r="B3040" s="320" t="s">
        <v>2</v>
      </c>
      <c r="C3040" s="320" t="s">
        <v>1446</v>
      </c>
      <c r="D3040" s="320" t="s">
        <v>1468</v>
      </c>
      <c r="E3040" s="325">
        <v>40624</v>
      </c>
      <c r="F3040" s="326">
        <v>40603</v>
      </c>
      <c r="G3040" s="320">
        <v>11</v>
      </c>
      <c r="H3040" s="320">
        <v>39240</v>
      </c>
      <c r="I3040" s="323">
        <v>17.97</v>
      </c>
      <c r="J3040" s="323">
        <v>12.38</v>
      </c>
      <c r="K3040" s="323">
        <v>5.59</v>
      </c>
    </row>
    <row r="3041" spans="1:11" x14ac:dyDescent="0.2">
      <c r="A3041" s="320" t="s">
        <v>1467</v>
      </c>
      <c r="B3041" s="320" t="s">
        <v>2</v>
      </c>
      <c r="C3041" s="320" t="s">
        <v>1446</v>
      </c>
      <c r="D3041" s="320" t="s">
        <v>1468</v>
      </c>
      <c r="E3041" s="325">
        <v>40624</v>
      </c>
      <c r="F3041" s="326">
        <v>40603</v>
      </c>
      <c r="G3041" s="320">
        <v>11</v>
      </c>
      <c r="H3041" s="320">
        <v>39373</v>
      </c>
      <c r="I3041" s="323">
        <v>15.72</v>
      </c>
      <c r="J3041" s="323">
        <v>12.34</v>
      </c>
      <c r="K3041" s="323">
        <v>3.38</v>
      </c>
    </row>
    <row r="3042" spans="1:11" hidden="1" x14ac:dyDescent="0.2">
      <c r="A3042" s="320" t="s">
        <v>1458</v>
      </c>
      <c r="B3042" s="320" t="s">
        <v>2</v>
      </c>
      <c r="C3042" s="320" t="s">
        <v>1446</v>
      </c>
      <c r="D3042" s="320" t="s">
        <v>1464</v>
      </c>
      <c r="E3042" s="325">
        <v>40624</v>
      </c>
      <c r="F3042" s="326">
        <v>40603</v>
      </c>
      <c r="G3042" s="320">
        <v>11</v>
      </c>
      <c r="H3042" s="320">
        <v>39222</v>
      </c>
      <c r="I3042" s="323">
        <v>7.13</v>
      </c>
      <c r="J3042" s="323">
        <v>6.62</v>
      </c>
      <c r="K3042" s="323">
        <v>0.51</v>
      </c>
    </row>
    <row r="3043" spans="1:11" hidden="1" x14ac:dyDescent="0.2">
      <c r="A3043" s="320" t="s">
        <v>1458</v>
      </c>
      <c r="B3043" s="320" t="s">
        <v>2</v>
      </c>
      <c r="C3043" s="320" t="s">
        <v>1446</v>
      </c>
      <c r="D3043" s="320" t="s">
        <v>1464</v>
      </c>
      <c r="E3043" s="325">
        <v>40624</v>
      </c>
      <c r="F3043" s="326">
        <v>40603</v>
      </c>
      <c r="G3043" s="320">
        <v>11</v>
      </c>
      <c r="H3043" s="320">
        <v>39313</v>
      </c>
      <c r="I3043" s="323">
        <v>7.3</v>
      </c>
      <c r="J3043" s="323">
        <v>6.6</v>
      </c>
      <c r="K3043" s="323">
        <v>0.7</v>
      </c>
    </row>
    <row r="3044" spans="1:11" hidden="1" x14ac:dyDescent="0.2">
      <c r="A3044" s="320" t="s">
        <v>1458</v>
      </c>
      <c r="B3044" s="320" t="s">
        <v>2</v>
      </c>
      <c r="C3044" s="320" t="s">
        <v>1446</v>
      </c>
      <c r="D3044" s="320" t="s">
        <v>1464</v>
      </c>
      <c r="E3044" s="325">
        <v>40624</v>
      </c>
      <c r="F3044" s="326">
        <v>40603</v>
      </c>
      <c r="G3044" s="320">
        <v>11</v>
      </c>
      <c r="H3044" s="320">
        <v>39379</v>
      </c>
      <c r="I3044" s="323">
        <v>6.79</v>
      </c>
      <c r="J3044" s="323">
        <v>6.59</v>
      </c>
      <c r="K3044" s="323">
        <v>0.2</v>
      </c>
    </row>
    <row r="3045" spans="1:11" x14ac:dyDescent="0.2">
      <c r="A3045" s="320" t="s">
        <v>1456</v>
      </c>
      <c r="B3045" s="320" t="s">
        <v>2</v>
      </c>
      <c r="C3045" s="320" t="s">
        <v>1446</v>
      </c>
      <c r="D3045" s="320" t="s">
        <v>1468</v>
      </c>
      <c r="E3045" s="325">
        <v>40624</v>
      </c>
      <c r="F3045" s="326">
        <v>40603</v>
      </c>
      <c r="G3045" s="320">
        <v>11</v>
      </c>
      <c r="H3045" s="320">
        <v>39377</v>
      </c>
      <c r="I3045" s="323">
        <v>12.87</v>
      </c>
      <c r="J3045" s="323">
        <v>10.93</v>
      </c>
      <c r="K3045" s="323">
        <v>1.94</v>
      </c>
    </row>
    <row r="3046" spans="1:11" x14ac:dyDescent="0.2">
      <c r="A3046" s="320" t="s">
        <v>1467</v>
      </c>
      <c r="B3046" s="320" t="s">
        <v>2</v>
      </c>
      <c r="C3046" s="320" t="s">
        <v>1446</v>
      </c>
      <c r="D3046" s="320" t="s">
        <v>1468</v>
      </c>
      <c r="E3046" s="325">
        <v>40625</v>
      </c>
      <c r="F3046" s="326">
        <v>40603</v>
      </c>
      <c r="G3046" s="320">
        <v>11</v>
      </c>
      <c r="H3046" s="320">
        <v>39475</v>
      </c>
      <c r="I3046" s="323">
        <v>18.239999999999998</v>
      </c>
      <c r="J3046" s="323">
        <v>12.41</v>
      </c>
      <c r="K3046" s="323">
        <v>5.83</v>
      </c>
    </row>
    <row r="3047" spans="1:11" hidden="1" x14ac:dyDescent="0.2">
      <c r="A3047" s="320" t="s">
        <v>1458</v>
      </c>
      <c r="B3047" s="320" t="s">
        <v>2</v>
      </c>
      <c r="C3047" s="320" t="s">
        <v>1446</v>
      </c>
      <c r="D3047" s="320" t="s">
        <v>1464</v>
      </c>
      <c r="E3047" s="325">
        <v>40625</v>
      </c>
      <c r="F3047" s="326">
        <v>40603</v>
      </c>
      <c r="G3047" s="320">
        <v>11</v>
      </c>
      <c r="H3047" s="320">
        <v>39451</v>
      </c>
      <c r="I3047" s="323">
        <v>6.93</v>
      </c>
      <c r="J3047" s="323">
        <v>6.57</v>
      </c>
      <c r="K3047" s="323">
        <v>0.36</v>
      </c>
    </row>
    <row r="3048" spans="1:11" hidden="1" x14ac:dyDescent="0.2">
      <c r="A3048" s="320" t="s">
        <v>1458</v>
      </c>
      <c r="B3048" s="320" t="s">
        <v>2</v>
      </c>
      <c r="C3048" s="320" t="s">
        <v>1446</v>
      </c>
      <c r="D3048" s="320" t="s">
        <v>1464</v>
      </c>
      <c r="E3048" s="325">
        <v>40625</v>
      </c>
      <c r="F3048" s="326">
        <v>40603</v>
      </c>
      <c r="G3048" s="320">
        <v>11</v>
      </c>
      <c r="H3048" s="320">
        <v>39577</v>
      </c>
      <c r="I3048" s="323">
        <v>6.97</v>
      </c>
      <c r="J3048" s="323">
        <v>6.63</v>
      </c>
      <c r="K3048" s="323">
        <v>0.34</v>
      </c>
    </row>
    <row r="3049" spans="1:11" x14ac:dyDescent="0.2">
      <c r="A3049" s="320" t="s">
        <v>1467</v>
      </c>
      <c r="B3049" s="320" t="s">
        <v>2</v>
      </c>
      <c r="C3049" s="320" t="s">
        <v>1446</v>
      </c>
      <c r="D3049" s="320" t="s">
        <v>1468</v>
      </c>
      <c r="E3049" s="325">
        <v>40625</v>
      </c>
      <c r="F3049" s="326">
        <v>40603</v>
      </c>
      <c r="G3049" s="320">
        <v>11</v>
      </c>
      <c r="H3049" s="320">
        <v>39605</v>
      </c>
      <c r="I3049" s="323">
        <v>16.940000000000001</v>
      </c>
      <c r="J3049" s="323">
        <v>12.41</v>
      </c>
      <c r="K3049" s="323">
        <v>4.53</v>
      </c>
    </row>
    <row r="3050" spans="1:11" x14ac:dyDescent="0.2">
      <c r="A3050" s="320" t="s">
        <v>1467</v>
      </c>
      <c r="B3050" s="320" t="s">
        <v>2</v>
      </c>
      <c r="C3050" s="320" t="s">
        <v>1446</v>
      </c>
      <c r="D3050" s="320" t="s">
        <v>1468</v>
      </c>
      <c r="E3050" s="325">
        <v>40626</v>
      </c>
      <c r="F3050" s="326">
        <v>40603</v>
      </c>
      <c r="G3050" s="320">
        <v>11</v>
      </c>
      <c r="H3050" s="320">
        <v>39660</v>
      </c>
      <c r="I3050" s="323">
        <v>16.64</v>
      </c>
      <c r="J3050" s="323">
        <v>12.41</v>
      </c>
      <c r="K3050" s="323">
        <v>4.2300000000000004</v>
      </c>
    </row>
    <row r="3051" spans="1:11" x14ac:dyDescent="0.2">
      <c r="A3051" s="320" t="s">
        <v>1467</v>
      </c>
      <c r="B3051" s="320" t="s">
        <v>2</v>
      </c>
      <c r="C3051" s="320" t="s">
        <v>1446</v>
      </c>
      <c r="D3051" s="320" t="s">
        <v>1468</v>
      </c>
      <c r="E3051" s="325">
        <v>40626</v>
      </c>
      <c r="F3051" s="326">
        <v>40603</v>
      </c>
      <c r="G3051" s="320">
        <v>11</v>
      </c>
      <c r="H3051" s="320">
        <v>39854</v>
      </c>
      <c r="I3051" s="323">
        <v>16.940000000000001</v>
      </c>
      <c r="J3051" s="323">
        <v>12.36</v>
      </c>
      <c r="K3051" s="323">
        <v>4.58</v>
      </c>
    </row>
    <row r="3052" spans="1:11" x14ac:dyDescent="0.2">
      <c r="A3052" s="320" t="s">
        <v>1456</v>
      </c>
      <c r="B3052" s="320" t="s">
        <v>2</v>
      </c>
      <c r="C3052" s="320" t="s">
        <v>1446</v>
      </c>
      <c r="D3052" s="320" t="s">
        <v>1468</v>
      </c>
      <c r="E3052" s="325">
        <v>40626</v>
      </c>
      <c r="F3052" s="326">
        <v>40603</v>
      </c>
      <c r="G3052" s="320">
        <v>11</v>
      </c>
      <c r="H3052" s="320">
        <v>39683</v>
      </c>
      <c r="I3052" s="323">
        <v>15.18</v>
      </c>
      <c r="J3052" s="323">
        <v>10.91</v>
      </c>
      <c r="K3052" s="323">
        <v>4.2699999999999996</v>
      </c>
    </row>
    <row r="3053" spans="1:11" hidden="1" x14ac:dyDescent="0.2">
      <c r="A3053" s="320"/>
      <c r="B3053" s="320" t="s">
        <v>2</v>
      </c>
      <c r="C3053" s="320" t="s">
        <v>1446</v>
      </c>
      <c r="D3053" s="320" t="s">
        <v>1464</v>
      </c>
      <c r="E3053" s="325">
        <v>40626</v>
      </c>
      <c r="F3053" s="326">
        <v>40603</v>
      </c>
      <c r="G3053" s="320">
        <v>11</v>
      </c>
      <c r="H3053" s="320">
        <v>39654</v>
      </c>
      <c r="I3053" s="323">
        <v>6.66</v>
      </c>
      <c r="J3053" s="323">
        <v>6.39</v>
      </c>
      <c r="K3053" s="323">
        <v>0.27</v>
      </c>
    </row>
    <row r="3054" spans="1:11" hidden="1" x14ac:dyDescent="0.2">
      <c r="A3054" s="320"/>
      <c r="B3054" s="320" t="s">
        <v>2</v>
      </c>
      <c r="C3054" s="320" t="s">
        <v>1446</v>
      </c>
      <c r="D3054" s="320" t="s">
        <v>1464</v>
      </c>
      <c r="E3054" s="325">
        <v>40626</v>
      </c>
      <c r="F3054" s="326">
        <v>40603</v>
      </c>
      <c r="G3054" s="320">
        <v>11</v>
      </c>
      <c r="H3054" s="320">
        <v>39795</v>
      </c>
      <c r="I3054" s="323">
        <v>7.06</v>
      </c>
      <c r="J3054" s="323">
        <v>6.37</v>
      </c>
      <c r="K3054" s="323">
        <v>0.69</v>
      </c>
    </row>
    <row r="3055" spans="1:11" hidden="1" x14ac:dyDescent="0.2">
      <c r="A3055" s="320"/>
      <c r="B3055" s="320" t="s">
        <v>2</v>
      </c>
      <c r="C3055" s="320" t="s">
        <v>1446</v>
      </c>
      <c r="D3055" s="320" t="s">
        <v>1464</v>
      </c>
      <c r="E3055" s="325">
        <v>40626</v>
      </c>
      <c r="F3055" s="326">
        <v>40603</v>
      </c>
      <c r="G3055" s="320">
        <v>11</v>
      </c>
      <c r="H3055" s="320">
        <v>39858</v>
      </c>
      <c r="I3055" s="323">
        <v>6.6</v>
      </c>
      <c r="J3055" s="323">
        <v>6.36</v>
      </c>
      <c r="K3055" s="323">
        <v>0.24</v>
      </c>
    </row>
    <row r="3056" spans="1:11" hidden="1" x14ac:dyDescent="0.2">
      <c r="A3056" s="320" t="s">
        <v>1458</v>
      </c>
      <c r="B3056" s="320" t="s">
        <v>2</v>
      </c>
      <c r="C3056" s="320" t="s">
        <v>1446</v>
      </c>
      <c r="D3056" s="320" t="s">
        <v>1464</v>
      </c>
      <c r="E3056" s="325">
        <v>40626</v>
      </c>
      <c r="F3056" s="326">
        <v>40603</v>
      </c>
      <c r="G3056" s="320">
        <v>11</v>
      </c>
      <c r="H3056" s="320">
        <v>39672</v>
      </c>
      <c r="I3056" s="323">
        <v>7.12</v>
      </c>
      <c r="J3056" s="323">
        <v>6.62</v>
      </c>
      <c r="K3056" s="323">
        <v>0.5</v>
      </c>
    </row>
    <row r="3057" spans="1:11" hidden="1" x14ac:dyDescent="0.2">
      <c r="A3057" s="320" t="s">
        <v>1458</v>
      </c>
      <c r="B3057" s="320" t="s">
        <v>2</v>
      </c>
      <c r="C3057" s="320" t="s">
        <v>1446</v>
      </c>
      <c r="D3057" s="320" t="s">
        <v>1464</v>
      </c>
      <c r="E3057" s="325">
        <v>40626</v>
      </c>
      <c r="F3057" s="326">
        <v>40603</v>
      </c>
      <c r="G3057" s="320">
        <v>11</v>
      </c>
      <c r="H3057" s="320">
        <v>39848</v>
      </c>
      <c r="I3057" s="323">
        <v>7.27</v>
      </c>
      <c r="J3057" s="323">
        <v>6.6</v>
      </c>
      <c r="K3057" s="323">
        <v>0.67</v>
      </c>
    </row>
    <row r="3058" spans="1:11" x14ac:dyDescent="0.2">
      <c r="A3058" s="320" t="s">
        <v>1456</v>
      </c>
      <c r="B3058" s="320" t="s">
        <v>2</v>
      </c>
      <c r="C3058" s="320" t="s">
        <v>1446</v>
      </c>
      <c r="D3058" s="320" t="s">
        <v>1468</v>
      </c>
      <c r="E3058" s="325">
        <v>40626</v>
      </c>
      <c r="F3058" s="326">
        <v>40603</v>
      </c>
      <c r="G3058" s="320">
        <v>11</v>
      </c>
      <c r="H3058" s="320">
        <v>39855</v>
      </c>
      <c r="I3058" s="323">
        <v>13.21</v>
      </c>
      <c r="J3058" s="323">
        <v>10.86</v>
      </c>
      <c r="K3058" s="323">
        <v>2.35</v>
      </c>
    </row>
    <row r="3059" spans="1:11" hidden="1" x14ac:dyDescent="0.2">
      <c r="A3059" s="320" t="s">
        <v>1458</v>
      </c>
      <c r="B3059" s="320" t="s">
        <v>2</v>
      </c>
      <c r="C3059" s="320" t="s">
        <v>1446</v>
      </c>
      <c r="D3059" s="320" t="s">
        <v>1464</v>
      </c>
      <c r="E3059" s="325">
        <v>40627</v>
      </c>
      <c r="F3059" s="326">
        <v>40603</v>
      </c>
      <c r="G3059" s="320">
        <v>11</v>
      </c>
      <c r="H3059" s="320">
        <v>40019</v>
      </c>
      <c r="I3059" s="323">
        <v>6.9</v>
      </c>
      <c r="J3059" s="323">
        <v>6.57</v>
      </c>
      <c r="K3059" s="323">
        <v>0.33</v>
      </c>
    </row>
    <row r="3060" spans="1:11" x14ac:dyDescent="0.2">
      <c r="A3060" s="320" t="s">
        <v>1467</v>
      </c>
      <c r="B3060" s="320" t="s">
        <v>2</v>
      </c>
      <c r="C3060" s="320" t="s">
        <v>1446</v>
      </c>
      <c r="D3060" s="320" t="s">
        <v>1468</v>
      </c>
      <c r="E3060" s="325">
        <v>40627</v>
      </c>
      <c r="F3060" s="326">
        <v>40603</v>
      </c>
      <c r="G3060" s="320">
        <v>11</v>
      </c>
      <c r="H3060" s="320">
        <v>40021</v>
      </c>
      <c r="I3060" s="323">
        <v>15.84</v>
      </c>
      <c r="J3060" s="323">
        <v>12.34</v>
      </c>
      <c r="K3060" s="323">
        <v>3.5</v>
      </c>
    </row>
    <row r="3061" spans="1:11" x14ac:dyDescent="0.2">
      <c r="A3061" s="320" t="s">
        <v>1469</v>
      </c>
      <c r="B3061" s="320" t="s">
        <v>2</v>
      </c>
      <c r="C3061" s="320" t="s">
        <v>1446</v>
      </c>
      <c r="D3061" s="320" t="s">
        <v>1468</v>
      </c>
      <c r="E3061" s="325">
        <v>40630</v>
      </c>
      <c r="F3061" s="326">
        <v>40603</v>
      </c>
      <c r="G3061" s="320">
        <v>11</v>
      </c>
      <c r="H3061" s="320">
        <v>40271</v>
      </c>
      <c r="I3061" s="323">
        <v>6</v>
      </c>
      <c r="J3061" s="323">
        <v>5.76</v>
      </c>
      <c r="K3061" s="323">
        <v>0.24</v>
      </c>
    </row>
    <row r="3062" spans="1:11" x14ac:dyDescent="0.2">
      <c r="A3062" s="320" t="s">
        <v>1469</v>
      </c>
      <c r="B3062" s="320" t="s">
        <v>2</v>
      </c>
      <c r="C3062" s="320" t="s">
        <v>1446</v>
      </c>
      <c r="D3062" s="320" t="s">
        <v>1468</v>
      </c>
      <c r="E3062" s="325">
        <v>40630</v>
      </c>
      <c r="F3062" s="326">
        <v>40603</v>
      </c>
      <c r="G3062" s="320">
        <v>11</v>
      </c>
      <c r="H3062" s="320">
        <v>40294</v>
      </c>
      <c r="I3062" s="323">
        <v>6.23</v>
      </c>
      <c r="J3062" s="323">
        <v>5.75</v>
      </c>
      <c r="K3062" s="323">
        <v>0.48</v>
      </c>
    </row>
    <row r="3063" spans="1:11" x14ac:dyDescent="0.2">
      <c r="A3063" s="320" t="s">
        <v>1469</v>
      </c>
      <c r="B3063" s="320" t="s">
        <v>2</v>
      </c>
      <c r="C3063" s="320" t="s">
        <v>1446</v>
      </c>
      <c r="D3063" s="320" t="s">
        <v>1468</v>
      </c>
      <c r="E3063" s="325">
        <v>40630</v>
      </c>
      <c r="F3063" s="326">
        <v>40603</v>
      </c>
      <c r="G3063" s="320">
        <v>11</v>
      </c>
      <c r="H3063" s="320">
        <v>40313</v>
      </c>
      <c r="I3063" s="323">
        <v>6.13</v>
      </c>
      <c r="J3063" s="323">
        <v>5.74</v>
      </c>
      <c r="K3063" s="323">
        <v>0.39</v>
      </c>
    </row>
    <row r="3064" spans="1:11" x14ac:dyDescent="0.2">
      <c r="A3064" s="320" t="s">
        <v>1469</v>
      </c>
      <c r="B3064" s="320" t="s">
        <v>2</v>
      </c>
      <c r="C3064" s="320" t="s">
        <v>1446</v>
      </c>
      <c r="D3064" s="320" t="s">
        <v>1468</v>
      </c>
      <c r="E3064" s="325">
        <v>40630</v>
      </c>
      <c r="F3064" s="326">
        <v>40603</v>
      </c>
      <c r="G3064" s="320">
        <v>11</v>
      </c>
      <c r="H3064" s="320">
        <v>40424</v>
      </c>
      <c r="I3064" s="323">
        <v>6.13</v>
      </c>
      <c r="J3064" s="323">
        <v>5.73</v>
      </c>
      <c r="K3064" s="323">
        <v>0.4</v>
      </c>
    </row>
    <row r="3065" spans="1:11" x14ac:dyDescent="0.2">
      <c r="A3065" s="320" t="s">
        <v>1467</v>
      </c>
      <c r="B3065" s="320" t="s">
        <v>2</v>
      </c>
      <c r="C3065" s="320" t="s">
        <v>1446</v>
      </c>
      <c r="D3065" s="320" t="s">
        <v>1468</v>
      </c>
      <c r="E3065" s="325">
        <v>40630</v>
      </c>
      <c r="F3065" s="326">
        <v>40603</v>
      </c>
      <c r="G3065" s="320">
        <v>11</v>
      </c>
      <c r="H3065" s="320">
        <v>40312</v>
      </c>
      <c r="I3065" s="323">
        <v>17.350000000000001</v>
      </c>
      <c r="J3065" s="323">
        <v>12.43</v>
      </c>
      <c r="K3065" s="323">
        <v>4.92</v>
      </c>
    </row>
    <row r="3066" spans="1:11" hidden="1" x14ac:dyDescent="0.2">
      <c r="A3066" s="320" t="s">
        <v>1458</v>
      </c>
      <c r="B3066" s="320" t="s">
        <v>2</v>
      </c>
      <c r="C3066" s="320" t="s">
        <v>1446</v>
      </c>
      <c r="D3066" s="320" t="s">
        <v>1464</v>
      </c>
      <c r="E3066" s="325">
        <v>40630</v>
      </c>
      <c r="F3066" s="326">
        <v>40603</v>
      </c>
      <c r="G3066" s="320">
        <v>11</v>
      </c>
      <c r="H3066" s="320">
        <v>40296</v>
      </c>
      <c r="I3066" s="323">
        <v>7.3</v>
      </c>
      <c r="J3066" s="323">
        <v>6.65</v>
      </c>
      <c r="K3066" s="323">
        <v>0.65</v>
      </c>
    </row>
    <row r="3067" spans="1:11" hidden="1" x14ac:dyDescent="0.2">
      <c r="A3067" s="320" t="s">
        <v>1458</v>
      </c>
      <c r="B3067" s="320" t="s">
        <v>2</v>
      </c>
      <c r="C3067" s="320" t="s">
        <v>1446</v>
      </c>
      <c r="D3067" s="320" t="s">
        <v>1464</v>
      </c>
      <c r="E3067" s="325">
        <v>40630</v>
      </c>
      <c r="F3067" s="326">
        <v>40603</v>
      </c>
      <c r="G3067" s="320">
        <v>11</v>
      </c>
      <c r="H3067" s="320">
        <v>40344</v>
      </c>
      <c r="I3067" s="323">
        <v>7.25</v>
      </c>
      <c r="J3067" s="323">
        <v>6.64</v>
      </c>
      <c r="K3067" s="323">
        <v>0.61</v>
      </c>
    </row>
    <row r="3068" spans="1:11" hidden="1" x14ac:dyDescent="0.2">
      <c r="A3068" s="320" t="s">
        <v>1458</v>
      </c>
      <c r="B3068" s="320" t="s">
        <v>2</v>
      </c>
      <c r="C3068" s="320" t="s">
        <v>1446</v>
      </c>
      <c r="D3068" s="320" t="s">
        <v>1464</v>
      </c>
      <c r="E3068" s="325">
        <v>40630</v>
      </c>
      <c r="F3068" s="326">
        <v>40603</v>
      </c>
      <c r="G3068" s="320">
        <v>11</v>
      </c>
      <c r="H3068" s="320">
        <v>40372</v>
      </c>
      <c r="I3068" s="323">
        <v>6.67</v>
      </c>
      <c r="J3068" s="323">
        <v>6.62</v>
      </c>
      <c r="K3068" s="323">
        <v>0.05</v>
      </c>
    </row>
    <row r="3069" spans="1:11" x14ac:dyDescent="0.2">
      <c r="A3069" s="320" t="s">
        <v>1467</v>
      </c>
      <c r="B3069" s="320" t="s">
        <v>2</v>
      </c>
      <c r="C3069" s="320" t="s">
        <v>1446</v>
      </c>
      <c r="D3069" s="320" t="s">
        <v>1468</v>
      </c>
      <c r="E3069" s="325">
        <v>40630</v>
      </c>
      <c r="F3069" s="326">
        <v>40603</v>
      </c>
      <c r="G3069" s="320">
        <v>11</v>
      </c>
      <c r="H3069" s="320">
        <v>40368</v>
      </c>
      <c r="I3069" s="323">
        <v>16.53</v>
      </c>
      <c r="J3069" s="323">
        <v>12.4</v>
      </c>
      <c r="K3069" s="323">
        <v>4.13</v>
      </c>
    </row>
    <row r="3070" spans="1:11" x14ac:dyDescent="0.2">
      <c r="A3070" s="320" t="s">
        <v>1469</v>
      </c>
      <c r="B3070" s="320" t="s">
        <v>2</v>
      </c>
      <c r="C3070" s="320" t="s">
        <v>1446</v>
      </c>
      <c r="D3070" s="320" t="s">
        <v>1468</v>
      </c>
      <c r="E3070" s="325">
        <v>40631</v>
      </c>
      <c r="F3070" s="326">
        <v>40603</v>
      </c>
      <c r="G3070" s="320">
        <v>11</v>
      </c>
      <c r="H3070" s="320">
        <v>40455</v>
      </c>
      <c r="I3070" s="323">
        <v>6.12</v>
      </c>
      <c r="J3070" s="323">
        <v>5.73</v>
      </c>
      <c r="K3070" s="323">
        <v>0.39</v>
      </c>
    </row>
    <row r="3071" spans="1:11" x14ac:dyDescent="0.2">
      <c r="A3071" s="320" t="s">
        <v>1469</v>
      </c>
      <c r="B3071" s="320" t="s">
        <v>2</v>
      </c>
      <c r="C3071" s="320" t="s">
        <v>1446</v>
      </c>
      <c r="D3071" s="320" t="s">
        <v>1468</v>
      </c>
      <c r="E3071" s="325">
        <v>40631</v>
      </c>
      <c r="F3071" s="326">
        <v>40603</v>
      </c>
      <c r="G3071" s="320">
        <v>11</v>
      </c>
      <c r="H3071" s="320">
        <v>40534</v>
      </c>
      <c r="I3071" s="323">
        <v>6.22</v>
      </c>
      <c r="J3071" s="323">
        <v>5.72</v>
      </c>
      <c r="K3071" s="323">
        <v>0.5</v>
      </c>
    </row>
    <row r="3072" spans="1:11" x14ac:dyDescent="0.2">
      <c r="A3072" s="320" t="s">
        <v>1469</v>
      </c>
      <c r="B3072" s="320" t="s">
        <v>2</v>
      </c>
      <c r="C3072" s="320" t="s">
        <v>1446</v>
      </c>
      <c r="D3072" s="320" t="s">
        <v>1468</v>
      </c>
      <c r="E3072" s="325">
        <v>40631</v>
      </c>
      <c r="F3072" s="326">
        <v>40603</v>
      </c>
      <c r="G3072" s="320">
        <v>11</v>
      </c>
      <c r="H3072" s="320">
        <v>40574</v>
      </c>
      <c r="I3072" s="323">
        <v>6.2</v>
      </c>
      <c r="J3072" s="323">
        <v>5.71</v>
      </c>
      <c r="K3072" s="323">
        <v>0.49</v>
      </c>
    </row>
    <row r="3073" spans="1:11" x14ac:dyDescent="0.2">
      <c r="A3073" s="320" t="s">
        <v>1469</v>
      </c>
      <c r="B3073" s="320" t="s">
        <v>2</v>
      </c>
      <c r="C3073" s="320" t="s">
        <v>1446</v>
      </c>
      <c r="D3073" s="320" t="s">
        <v>1468</v>
      </c>
      <c r="E3073" s="325">
        <v>40631</v>
      </c>
      <c r="F3073" s="326">
        <v>40603</v>
      </c>
      <c r="G3073" s="320">
        <v>11</v>
      </c>
      <c r="H3073" s="320">
        <v>40600</v>
      </c>
      <c r="I3073" s="323">
        <v>5.84</v>
      </c>
      <c r="J3073" s="323">
        <v>5.7</v>
      </c>
      <c r="K3073" s="323">
        <v>0.14000000000000001</v>
      </c>
    </row>
    <row r="3074" spans="1:11" x14ac:dyDescent="0.2">
      <c r="A3074" s="320" t="s">
        <v>1467</v>
      </c>
      <c r="B3074" s="320" t="s">
        <v>2</v>
      </c>
      <c r="C3074" s="320" t="s">
        <v>1446</v>
      </c>
      <c r="D3074" s="320" t="s">
        <v>1468</v>
      </c>
      <c r="E3074" s="325">
        <v>40631</v>
      </c>
      <c r="F3074" s="326">
        <v>40603</v>
      </c>
      <c r="G3074" s="320">
        <v>11</v>
      </c>
      <c r="H3074" s="320">
        <v>40472</v>
      </c>
      <c r="I3074" s="323">
        <v>17.13</v>
      </c>
      <c r="J3074" s="323">
        <v>12.37</v>
      </c>
      <c r="K3074" s="323">
        <v>4.76</v>
      </c>
    </row>
    <row r="3075" spans="1:11" x14ac:dyDescent="0.2">
      <c r="A3075" s="320" t="s">
        <v>1467</v>
      </c>
      <c r="B3075" s="320" t="s">
        <v>2</v>
      </c>
      <c r="C3075" s="320" t="s">
        <v>1446</v>
      </c>
      <c r="D3075" s="320" t="s">
        <v>1468</v>
      </c>
      <c r="E3075" s="325">
        <v>40631</v>
      </c>
      <c r="F3075" s="326">
        <v>40603</v>
      </c>
      <c r="G3075" s="320">
        <v>11</v>
      </c>
      <c r="H3075" s="320">
        <v>40571</v>
      </c>
      <c r="I3075" s="323">
        <v>15.41</v>
      </c>
      <c r="J3075" s="323">
        <v>12.33</v>
      </c>
      <c r="K3075" s="323">
        <v>3.08</v>
      </c>
    </row>
    <row r="3076" spans="1:11" hidden="1" x14ac:dyDescent="0.2">
      <c r="A3076" s="320" t="s">
        <v>1458</v>
      </c>
      <c r="B3076" s="320" t="s">
        <v>2</v>
      </c>
      <c r="C3076" s="320" t="s">
        <v>1446</v>
      </c>
      <c r="D3076" s="320" t="s">
        <v>1464</v>
      </c>
      <c r="E3076" s="325">
        <v>40631</v>
      </c>
      <c r="F3076" s="326">
        <v>40603</v>
      </c>
      <c r="G3076" s="320">
        <v>11</v>
      </c>
      <c r="H3076" s="320">
        <v>40449</v>
      </c>
      <c r="I3076" s="323">
        <v>7.01</v>
      </c>
      <c r="J3076" s="323">
        <v>6.61</v>
      </c>
      <c r="K3076" s="323">
        <v>0.4</v>
      </c>
    </row>
    <row r="3077" spans="1:11" hidden="1" x14ac:dyDescent="0.2">
      <c r="A3077" s="320" t="s">
        <v>1458</v>
      </c>
      <c r="B3077" s="320" t="s">
        <v>2</v>
      </c>
      <c r="C3077" s="320" t="s">
        <v>1446</v>
      </c>
      <c r="D3077" s="320" t="s">
        <v>1464</v>
      </c>
      <c r="E3077" s="325">
        <v>40631</v>
      </c>
      <c r="F3077" s="326">
        <v>40603</v>
      </c>
      <c r="G3077" s="320">
        <v>11</v>
      </c>
      <c r="H3077" s="320">
        <v>40532</v>
      </c>
      <c r="I3077" s="323">
        <v>7.19</v>
      </c>
      <c r="J3077" s="323">
        <v>6.6</v>
      </c>
      <c r="K3077" s="323">
        <v>0.59</v>
      </c>
    </row>
    <row r="3078" spans="1:11" hidden="1" x14ac:dyDescent="0.2">
      <c r="A3078" s="320" t="s">
        <v>1458</v>
      </c>
      <c r="B3078" s="320" t="s">
        <v>2</v>
      </c>
      <c r="C3078" s="320" t="s">
        <v>1446</v>
      </c>
      <c r="D3078" s="320" t="s">
        <v>1464</v>
      </c>
      <c r="E3078" s="325">
        <v>40631</v>
      </c>
      <c r="F3078" s="326">
        <v>40603</v>
      </c>
      <c r="G3078" s="320">
        <v>11</v>
      </c>
      <c r="H3078" s="320">
        <v>40561</v>
      </c>
      <c r="I3078" s="323">
        <v>6.8</v>
      </c>
      <c r="J3078" s="323">
        <v>6.58</v>
      </c>
      <c r="K3078" s="323">
        <v>0.22</v>
      </c>
    </row>
    <row r="3079" spans="1:11" x14ac:dyDescent="0.2">
      <c r="A3079" s="320" t="s">
        <v>1456</v>
      </c>
      <c r="B3079" s="320" t="s">
        <v>2</v>
      </c>
      <c r="C3079" s="320" t="s">
        <v>1446</v>
      </c>
      <c r="D3079" s="320" t="s">
        <v>1468</v>
      </c>
      <c r="E3079" s="325">
        <v>40631</v>
      </c>
      <c r="F3079" s="326">
        <v>40603</v>
      </c>
      <c r="G3079" s="320">
        <v>11</v>
      </c>
      <c r="H3079" s="320">
        <v>40577</v>
      </c>
      <c r="I3079" s="323">
        <v>12.87</v>
      </c>
      <c r="J3079" s="323">
        <v>10.98</v>
      </c>
      <c r="K3079" s="323">
        <v>1.89</v>
      </c>
    </row>
    <row r="3080" spans="1:11" x14ac:dyDescent="0.2">
      <c r="A3080" s="320" t="s">
        <v>1469</v>
      </c>
      <c r="B3080" s="320" t="s">
        <v>2</v>
      </c>
      <c r="C3080" s="320" t="s">
        <v>1446</v>
      </c>
      <c r="D3080" s="320" t="s">
        <v>1468</v>
      </c>
      <c r="E3080" s="325">
        <v>40632</v>
      </c>
      <c r="F3080" s="326">
        <v>40603</v>
      </c>
      <c r="G3080" s="320">
        <v>2</v>
      </c>
      <c r="H3080" s="320">
        <v>919854</v>
      </c>
      <c r="I3080" s="323">
        <v>6.29</v>
      </c>
      <c r="J3080" s="323">
        <v>5.68</v>
      </c>
      <c r="K3080" s="323">
        <v>0.61</v>
      </c>
    </row>
    <row r="3081" spans="1:11" x14ac:dyDescent="0.2">
      <c r="A3081" s="320" t="s">
        <v>1469</v>
      </c>
      <c r="B3081" s="320" t="s">
        <v>2</v>
      </c>
      <c r="C3081" s="320" t="s">
        <v>1446</v>
      </c>
      <c r="D3081" s="320" t="s">
        <v>1468</v>
      </c>
      <c r="E3081" s="325">
        <v>40632</v>
      </c>
      <c r="F3081" s="326">
        <v>40603</v>
      </c>
      <c r="G3081" s="320">
        <v>2</v>
      </c>
      <c r="H3081" s="320">
        <v>919880</v>
      </c>
      <c r="I3081" s="323">
        <v>6.26</v>
      </c>
      <c r="J3081" s="323">
        <v>5.69</v>
      </c>
      <c r="K3081" s="323">
        <v>0.56999999999999995</v>
      </c>
    </row>
    <row r="3082" spans="1:11" x14ac:dyDescent="0.2">
      <c r="A3082" s="320" t="s">
        <v>1469</v>
      </c>
      <c r="B3082" s="320" t="s">
        <v>2</v>
      </c>
      <c r="C3082" s="320" t="s">
        <v>1446</v>
      </c>
      <c r="D3082" s="320" t="s">
        <v>1468</v>
      </c>
      <c r="E3082" s="325">
        <v>40632</v>
      </c>
      <c r="F3082" s="326">
        <v>40603</v>
      </c>
      <c r="G3082" s="320">
        <v>2</v>
      </c>
      <c r="H3082" s="320">
        <v>919899</v>
      </c>
      <c r="I3082" s="323">
        <v>6.29</v>
      </c>
      <c r="J3082" s="323">
        <v>5.7</v>
      </c>
      <c r="K3082" s="323">
        <v>0.59</v>
      </c>
    </row>
    <row r="3083" spans="1:11" x14ac:dyDescent="0.2">
      <c r="A3083" s="320" t="s">
        <v>1467</v>
      </c>
      <c r="B3083" s="320" t="s">
        <v>2</v>
      </c>
      <c r="C3083" s="320" t="s">
        <v>1446</v>
      </c>
      <c r="D3083" s="320" t="s">
        <v>1468</v>
      </c>
      <c r="E3083" s="325">
        <v>40632</v>
      </c>
      <c r="F3083" s="326">
        <v>40603</v>
      </c>
      <c r="G3083" s="320">
        <v>2</v>
      </c>
      <c r="H3083" s="320">
        <v>919864</v>
      </c>
      <c r="I3083" s="323">
        <v>16.61</v>
      </c>
      <c r="J3083" s="323">
        <v>12.38</v>
      </c>
      <c r="K3083" s="323">
        <v>4.2300000000000004</v>
      </c>
    </row>
    <row r="3084" spans="1:11" hidden="1" x14ac:dyDescent="0.2">
      <c r="A3084" s="320" t="s">
        <v>1458</v>
      </c>
      <c r="B3084" s="320" t="s">
        <v>2</v>
      </c>
      <c r="C3084" s="320" t="s">
        <v>1446</v>
      </c>
      <c r="D3084" s="320" t="s">
        <v>1464</v>
      </c>
      <c r="E3084" s="325">
        <v>40632</v>
      </c>
      <c r="F3084" s="326">
        <v>40603</v>
      </c>
      <c r="G3084" s="320">
        <v>2</v>
      </c>
      <c r="H3084" s="320">
        <v>919860</v>
      </c>
      <c r="I3084" s="323">
        <v>6.79</v>
      </c>
      <c r="J3084" s="323">
        <v>6.55</v>
      </c>
      <c r="K3084" s="323">
        <v>0.24</v>
      </c>
    </row>
    <row r="3085" spans="1:11" hidden="1" x14ac:dyDescent="0.2">
      <c r="A3085" s="320" t="s">
        <v>1458</v>
      </c>
      <c r="B3085" s="320" t="s">
        <v>2</v>
      </c>
      <c r="C3085" s="320" t="s">
        <v>1446</v>
      </c>
      <c r="D3085" s="320" t="s">
        <v>1464</v>
      </c>
      <c r="E3085" s="325">
        <v>40632</v>
      </c>
      <c r="F3085" s="326">
        <v>40603</v>
      </c>
      <c r="G3085" s="320">
        <v>2</v>
      </c>
      <c r="H3085" s="320">
        <v>919883</v>
      </c>
      <c r="I3085" s="323">
        <v>7.08</v>
      </c>
      <c r="J3085" s="323">
        <v>6.58</v>
      </c>
      <c r="K3085" s="323">
        <v>0.5</v>
      </c>
    </row>
    <row r="3086" spans="1:11" x14ac:dyDescent="0.2">
      <c r="A3086" s="320" t="s">
        <v>1467</v>
      </c>
      <c r="B3086" s="320" t="s">
        <v>2</v>
      </c>
      <c r="C3086" s="320" t="s">
        <v>1446</v>
      </c>
      <c r="D3086" s="320" t="s">
        <v>1468</v>
      </c>
      <c r="E3086" s="325">
        <v>40632</v>
      </c>
      <c r="F3086" s="326">
        <v>40603</v>
      </c>
      <c r="G3086" s="320">
        <v>2</v>
      </c>
      <c r="H3086" s="320">
        <v>919879</v>
      </c>
      <c r="I3086" s="323">
        <v>18.170000000000002</v>
      </c>
      <c r="J3086" s="323">
        <v>12.46</v>
      </c>
      <c r="K3086" s="323">
        <v>5.71</v>
      </c>
    </row>
    <row r="3087" spans="1:11" x14ac:dyDescent="0.2">
      <c r="A3087" s="320" t="s">
        <v>1459</v>
      </c>
      <c r="B3087" s="320" t="s">
        <v>2</v>
      </c>
      <c r="C3087" s="320" t="s">
        <v>1446</v>
      </c>
      <c r="D3087" s="320" t="s">
        <v>1468</v>
      </c>
      <c r="E3087" s="325">
        <v>40633</v>
      </c>
      <c r="F3087" s="326">
        <v>40603</v>
      </c>
      <c r="G3087" s="320">
        <v>11</v>
      </c>
      <c r="H3087" s="320">
        <v>40707</v>
      </c>
      <c r="I3087" s="323">
        <v>16.71</v>
      </c>
      <c r="J3087" s="323">
        <v>12.11</v>
      </c>
      <c r="K3087" s="323">
        <v>4.5999999999999996</v>
      </c>
    </row>
    <row r="3088" spans="1:11" x14ac:dyDescent="0.2">
      <c r="A3088" s="320" t="s">
        <v>1459</v>
      </c>
      <c r="B3088" s="320" t="s">
        <v>2</v>
      </c>
      <c r="C3088" s="320" t="s">
        <v>1446</v>
      </c>
      <c r="D3088" s="320" t="s">
        <v>1468</v>
      </c>
      <c r="E3088" s="325">
        <v>40633</v>
      </c>
      <c r="F3088" s="326">
        <v>40603</v>
      </c>
      <c r="G3088" s="320">
        <v>11</v>
      </c>
      <c r="H3088" s="320">
        <v>40889</v>
      </c>
      <c r="I3088" s="323">
        <v>14.46</v>
      </c>
      <c r="J3088" s="323">
        <v>12.12</v>
      </c>
      <c r="K3088" s="323">
        <v>2.34</v>
      </c>
    </row>
    <row r="3089" spans="1:11" x14ac:dyDescent="0.2">
      <c r="A3089" s="320" t="s">
        <v>1469</v>
      </c>
      <c r="B3089" s="320" t="s">
        <v>2</v>
      </c>
      <c r="C3089" s="320" t="s">
        <v>1446</v>
      </c>
      <c r="D3089" s="320" t="s">
        <v>1468</v>
      </c>
      <c r="E3089" s="325">
        <v>40633</v>
      </c>
      <c r="F3089" s="326">
        <v>40603</v>
      </c>
      <c r="G3089" s="320">
        <v>11</v>
      </c>
      <c r="H3089" s="320">
        <v>40665</v>
      </c>
      <c r="I3089" s="323">
        <v>6.27</v>
      </c>
      <c r="J3089" s="323">
        <v>5.76</v>
      </c>
      <c r="K3089" s="323">
        <v>0.51</v>
      </c>
    </row>
    <row r="3090" spans="1:11" x14ac:dyDescent="0.2">
      <c r="A3090" s="320" t="s">
        <v>1469</v>
      </c>
      <c r="B3090" s="320" t="s">
        <v>2</v>
      </c>
      <c r="C3090" s="320" t="s">
        <v>1446</v>
      </c>
      <c r="D3090" s="320" t="s">
        <v>1468</v>
      </c>
      <c r="E3090" s="325">
        <v>40633</v>
      </c>
      <c r="F3090" s="326">
        <v>40603</v>
      </c>
      <c r="G3090" s="320">
        <v>11</v>
      </c>
      <c r="H3090" s="320">
        <v>40847</v>
      </c>
      <c r="I3090" s="323">
        <v>6.35</v>
      </c>
      <c r="J3090" s="323">
        <v>5.74</v>
      </c>
      <c r="K3090" s="323">
        <v>0.61</v>
      </c>
    </row>
    <row r="3091" spans="1:11" x14ac:dyDescent="0.2">
      <c r="A3091" s="320" t="s">
        <v>1467</v>
      </c>
      <c r="B3091" s="320" t="s">
        <v>2</v>
      </c>
      <c r="C3091" s="320" t="s">
        <v>1446</v>
      </c>
      <c r="D3091" s="320" t="s">
        <v>1468</v>
      </c>
      <c r="E3091" s="325">
        <v>40633</v>
      </c>
      <c r="F3091" s="326">
        <v>40603</v>
      </c>
      <c r="G3091" s="320">
        <v>11</v>
      </c>
      <c r="H3091" s="320">
        <v>40708</v>
      </c>
      <c r="I3091" s="323">
        <v>17.66</v>
      </c>
      <c r="J3091" s="323">
        <v>12.41</v>
      </c>
      <c r="K3091" s="323">
        <v>5.25</v>
      </c>
    </row>
    <row r="3092" spans="1:11" hidden="1" x14ac:dyDescent="0.2">
      <c r="A3092" s="320"/>
      <c r="B3092" s="320" t="s">
        <v>2</v>
      </c>
      <c r="C3092" s="320" t="s">
        <v>1446</v>
      </c>
      <c r="D3092" s="320" t="s">
        <v>1464</v>
      </c>
      <c r="E3092" s="325">
        <v>40633</v>
      </c>
      <c r="F3092" s="326">
        <v>40603</v>
      </c>
      <c r="G3092" s="320">
        <v>11</v>
      </c>
      <c r="H3092" s="320">
        <v>40668</v>
      </c>
      <c r="I3092" s="323">
        <v>6.79</v>
      </c>
      <c r="J3092" s="323">
        <v>6.35</v>
      </c>
      <c r="K3092" s="323">
        <v>0.44</v>
      </c>
    </row>
    <row r="3093" spans="1:11" hidden="1" x14ac:dyDescent="0.2">
      <c r="A3093" s="320"/>
      <c r="B3093" s="320" t="s">
        <v>2</v>
      </c>
      <c r="C3093" s="320" t="s">
        <v>1446</v>
      </c>
      <c r="D3093" s="320" t="s">
        <v>1464</v>
      </c>
      <c r="E3093" s="325">
        <v>40633</v>
      </c>
      <c r="F3093" s="326">
        <v>40603</v>
      </c>
      <c r="G3093" s="320">
        <v>11</v>
      </c>
      <c r="H3093" s="320">
        <v>40869</v>
      </c>
      <c r="I3093" s="323">
        <v>6.93</v>
      </c>
      <c r="J3093" s="323">
        <v>6.33</v>
      </c>
      <c r="K3093" s="323">
        <v>0.6</v>
      </c>
    </row>
    <row r="3094" spans="1:11" hidden="1" x14ac:dyDescent="0.2">
      <c r="A3094" s="320" t="s">
        <v>1458</v>
      </c>
      <c r="B3094" s="320" t="s">
        <v>2</v>
      </c>
      <c r="C3094" s="320" t="s">
        <v>1446</v>
      </c>
      <c r="D3094" s="320" t="s">
        <v>1464</v>
      </c>
      <c r="E3094" s="325">
        <v>40633</v>
      </c>
      <c r="F3094" s="326">
        <v>40603</v>
      </c>
      <c r="G3094" s="320">
        <v>11</v>
      </c>
      <c r="H3094" s="320">
        <v>40757</v>
      </c>
      <c r="I3094" s="323">
        <v>7.5</v>
      </c>
      <c r="J3094" s="323">
        <v>6.63</v>
      </c>
      <c r="K3094" s="323">
        <v>0.87</v>
      </c>
    </row>
    <row r="3095" spans="1:11" hidden="1" x14ac:dyDescent="0.2">
      <c r="A3095" s="320" t="s">
        <v>1458</v>
      </c>
      <c r="B3095" s="320" t="s">
        <v>2</v>
      </c>
      <c r="C3095" s="320" t="s">
        <v>1446</v>
      </c>
      <c r="D3095" s="320" t="s">
        <v>1464</v>
      </c>
      <c r="E3095" s="325">
        <v>40633</v>
      </c>
      <c r="F3095" s="326">
        <v>40603</v>
      </c>
      <c r="G3095" s="320">
        <v>11</v>
      </c>
      <c r="H3095" s="320">
        <v>40865</v>
      </c>
      <c r="I3095" s="323">
        <v>7.14</v>
      </c>
      <c r="J3095" s="323">
        <v>6.62</v>
      </c>
      <c r="K3095" s="323">
        <v>0.52</v>
      </c>
    </row>
    <row r="3096" spans="1:11" x14ac:dyDescent="0.2">
      <c r="A3096" s="320" t="s">
        <v>1467</v>
      </c>
      <c r="B3096" s="320" t="s">
        <v>2</v>
      </c>
      <c r="C3096" s="320" t="s">
        <v>1446</v>
      </c>
      <c r="D3096" s="320" t="s">
        <v>1468</v>
      </c>
      <c r="E3096" s="325">
        <v>40633</v>
      </c>
      <c r="F3096" s="326">
        <v>40603</v>
      </c>
      <c r="G3096" s="320">
        <v>11</v>
      </c>
      <c r="H3096" s="320">
        <v>40891</v>
      </c>
      <c r="I3096" s="323">
        <v>15.48</v>
      </c>
      <c r="J3096" s="323">
        <v>12.38</v>
      </c>
      <c r="K3096" s="323">
        <v>3.1</v>
      </c>
    </row>
    <row r="3097" spans="1:11" x14ac:dyDescent="0.2">
      <c r="A3097" s="320" t="s">
        <v>1469</v>
      </c>
      <c r="B3097" s="320" t="s">
        <v>2</v>
      </c>
      <c r="C3097" s="320" t="s">
        <v>1446</v>
      </c>
      <c r="D3097" s="320" t="s">
        <v>1468</v>
      </c>
      <c r="E3097" s="325">
        <v>40634</v>
      </c>
      <c r="F3097" s="326">
        <v>40634</v>
      </c>
      <c r="G3097" s="320">
        <v>11</v>
      </c>
      <c r="H3097" s="320">
        <v>40911</v>
      </c>
      <c r="I3097" s="323">
        <v>6.09</v>
      </c>
      <c r="J3097" s="323">
        <v>5.73</v>
      </c>
      <c r="K3097" s="323">
        <v>0.36</v>
      </c>
    </row>
    <row r="3098" spans="1:11" x14ac:dyDescent="0.2">
      <c r="A3098" s="320" t="s">
        <v>1469</v>
      </c>
      <c r="B3098" s="320" t="s">
        <v>2</v>
      </c>
      <c r="C3098" s="320" t="s">
        <v>1446</v>
      </c>
      <c r="D3098" s="320" t="s">
        <v>1468</v>
      </c>
      <c r="E3098" s="325">
        <v>40634</v>
      </c>
      <c r="F3098" s="326">
        <v>40634</v>
      </c>
      <c r="G3098" s="320">
        <v>11</v>
      </c>
      <c r="H3098" s="320">
        <v>40936</v>
      </c>
      <c r="I3098" s="323">
        <v>6.17</v>
      </c>
      <c r="J3098" s="323">
        <v>5.71</v>
      </c>
      <c r="K3098" s="323">
        <v>0.46</v>
      </c>
    </row>
    <row r="3099" spans="1:11" x14ac:dyDescent="0.2">
      <c r="A3099" s="320" t="s">
        <v>1469</v>
      </c>
      <c r="B3099" s="320" t="s">
        <v>2</v>
      </c>
      <c r="C3099" s="320" t="s">
        <v>1446</v>
      </c>
      <c r="D3099" s="320" t="s">
        <v>1468</v>
      </c>
      <c r="E3099" s="325">
        <v>40634</v>
      </c>
      <c r="F3099" s="326">
        <v>40634</v>
      </c>
      <c r="G3099" s="320">
        <v>11</v>
      </c>
      <c r="H3099" s="320">
        <v>40950</v>
      </c>
      <c r="I3099" s="323">
        <v>6.03</v>
      </c>
      <c r="J3099" s="323">
        <v>5.71</v>
      </c>
      <c r="K3099" s="323">
        <v>0.32</v>
      </c>
    </row>
    <row r="3100" spans="1:11" hidden="1" x14ac:dyDescent="0.2">
      <c r="A3100" s="320" t="s">
        <v>1458</v>
      </c>
      <c r="B3100" s="320" t="s">
        <v>2</v>
      </c>
      <c r="C3100" s="320" t="s">
        <v>1446</v>
      </c>
      <c r="D3100" s="320" t="s">
        <v>1464</v>
      </c>
      <c r="E3100" s="325">
        <v>40634</v>
      </c>
      <c r="F3100" s="326">
        <v>40634</v>
      </c>
      <c r="G3100" s="320">
        <v>11</v>
      </c>
      <c r="H3100" s="320">
        <v>41011</v>
      </c>
      <c r="I3100" s="323">
        <v>6.89</v>
      </c>
      <c r="J3100" s="323">
        <v>6.6</v>
      </c>
      <c r="K3100" s="323">
        <v>0.28999999999999998</v>
      </c>
    </row>
    <row r="3101" spans="1:11" x14ac:dyDescent="0.2">
      <c r="A3101" s="320" t="s">
        <v>1467</v>
      </c>
      <c r="B3101" s="320" t="s">
        <v>2</v>
      </c>
      <c r="C3101" s="320" t="s">
        <v>1446</v>
      </c>
      <c r="D3101" s="320" t="s">
        <v>1468</v>
      </c>
      <c r="E3101" s="325">
        <v>40634</v>
      </c>
      <c r="F3101" s="326">
        <v>40634</v>
      </c>
      <c r="G3101" s="320">
        <v>11</v>
      </c>
      <c r="H3101" s="320">
        <v>41018</v>
      </c>
      <c r="I3101" s="323">
        <v>15.66</v>
      </c>
      <c r="J3101" s="323">
        <v>12.33</v>
      </c>
      <c r="K3101" s="323">
        <v>3.33</v>
      </c>
    </row>
    <row r="3102" spans="1:11" x14ac:dyDescent="0.2">
      <c r="A3102" s="320" t="s">
        <v>1467</v>
      </c>
      <c r="B3102" s="320" t="s">
        <v>2</v>
      </c>
      <c r="C3102" s="320" t="s">
        <v>1446</v>
      </c>
      <c r="D3102" s="320" t="s">
        <v>1468</v>
      </c>
      <c r="E3102" s="325">
        <v>40637</v>
      </c>
      <c r="F3102" s="326">
        <v>40634</v>
      </c>
      <c r="G3102" s="320">
        <v>11</v>
      </c>
      <c r="H3102" s="320">
        <v>41362</v>
      </c>
      <c r="I3102" s="323">
        <v>17.559999999999999</v>
      </c>
      <c r="J3102" s="323">
        <v>12.4</v>
      </c>
      <c r="K3102" s="323">
        <v>5.16</v>
      </c>
    </row>
    <row r="3103" spans="1:11" hidden="1" x14ac:dyDescent="0.2">
      <c r="A3103" s="320" t="s">
        <v>1458</v>
      </c>
      <c r="B3103" s="320" t="s">
        <v>2</v>
      </c>
      <c r="C3103" s="320" t="s">
        <v>1446</v>
      </c>
      <c r="D3103" s="320" t="s">
        <v>1464</v>
      </c>
      <c r="E3103" s="325">
        <v>40637</v>
      </c>
      <c r="F3103" s="326">
        <v>40634</v>
      </c>
      <c r="G3103" s="320">
        <v>11</v>
      </c>
      <c r="H3103" s="320">
        <v>41340</v>
      </c>
      <c r="I3103" s="323">
        <v>7.23</v>
      </c>
      <c r="J3103" s="323">
        <v>6.64</v>
      </c>
      <c r="K3103" s="323">
        <v>0.59</v>
      </c>
    </row>
    <row r="3104" spans="1:11" hidden="1" x14ac:dyDescent="0.2">
      <c r="A3104" s="320" t="s">
        <v>1458</v>
      </c>
      <c r="B3104" s="320" t="s">
        <v>2</v>
      </c>
      <c r="C3104" s="320" t="s">
        <v>1446</v>
      </c>
      <c r="D3104" s="320" t="s">
        <v>1464</v>
      </c>
      <c r="E3104" s="325">
        <v>40637</v>
      </c>
      <c r="F3104" s="326">
        <v>40634</v>
      </c>
      <c r="G3104" s="320">
        <v>11</v>
      </c>
      <c r="H3104" s="320">
        <v>41448</v>
      </c>
      <c r="I3104" s="323">
        <v>7.27</v>
      </c>
      <c r="J3104" s="323">
        <v>6.62</v>
      </c>
      <c r="K3104" s="323">
        <v>0.65</v>
      </c>
    </row>
    <row r="3105" spans="1:11" hidden="1" x14ac:dyDescent="0.2">
      <c r="A3105" s="320" t="s">
        <v>1458</v>
      </c>
      <c r="B3105" s="320" t="s">
        <v>2</v>
      </c>
      <c r="C3105" s="320" t="s">
        <v>1446</v>
      </c>
      <c r="D3105" s="320" t="s">
        <v>1464</v>
      </c>
      <c r="E3105" s="325">
        <v>40637</v>
      </c>
      <c r="F3105" s="326">
        <v>40634</v>
      </c>
      <c r="G3105" s="320">
        <v>11</v>
      </c>
      <c r="H3105" s="320">
        <v>41513</v>
      </c>
      <c r="I3105" s="323">
        <v>6.85</v>
      </c>
      <c r="J3105" s="323">
        <v>6.62</v>
      </c>
      <c r="K3105" s="323">
        <v>0.23</v>
      </c>
    </row>
    <row r="3106" spans="1:11" x14ac:dyDescent="0.2">
      <c r="A3106" s="320" t="s">
        <v>1467</v>
      </c>
      <c r="B3106" s="320" t="s">
        <v>2</v>
      </c>
      <c r="C3106" s="320" t="s">
        <v>1446</v>
      </c>
      <c r="D3106" s="320" t="s">
        <v>1468</v>
      </c>
      <c r="E3106" s="325">
        <v>40637</v>
      </c>
      <c r="F3106" s="326">
        <v>40634</v>
      </c>
      <c r="G3106" s="320">
        <v>11</v>
      </c>
      <c r="H3106" s="320">
        <v>41510</v>
      </c>
      <c r="I3106" s="323">
        <v>16.47</v>
      </c>
      <c r="J3106" s="323">
        <v>12.36</v>
      </c>
      <c r="K3106" s="323">
        <v>4.1100000000000003</v>
      </c>
    </row>
    <row r="3107" spans="1:11" x14ac:dyDescent="0.2">
      <c r="A3107" s="320" t="s">
        <v>1459</v>
      </c>
      <c r="B3107" s="320" t="s">
        <v>2</v>
      </c>
      <c r="C3107" s="320" t="s">
        <v>1446</v>
      </c>
      <c r="D3107" s="320" t="s">
        <v>1468</v>
      </c>
      <c r="E3107" s="325">
        <v>40638</v>
      </c>
      <c r="F3107" s="326">
        <v>40634</v>
      </c>
      <c r="G3107" s="320">
        <v>11</v>
      </c>
      <c r="H3107" s="320">
        <v>41657</v>
      </c>
      <c r="I3107" s="323">
        <v>14.38</v>
      </c>
      <c r="J3107" s="323">
        <v>12.19</v>
      </c>
      <c r="K3107" s="323">
        <v>2.19</v>
      </c>
    </row>
    <row r="3108" spans="1:11" x14ac:dyDescent="0.2">
      <c r="A3108" s="320" t="s">
        <v>1467</v>
      </c>
      <c r="B3108" s="320" t="s">
        <v>2</v>
      </c>
      <c r="C3108" s="320" t="s">
        <v>1446</v>
      </c>
      <c r="D3108" s="320" t="s">
        <v>1468</v>
      </c>
      <c r="E3108" s="325">
        <v>40638</v>
      </c>
      <c r="F3108" s="326">
        <v>40634</v>
      </c>
      <c r="G3108" s="320">
        <v>11</v>
      </c>
      <c r="H3108" s="320">
        <v>41570</v>
      </c>
      <c r="I3108" s="323">
        <v>17.829999999999998</v>
      </c>
      <c r="J3108" s="323">
        <v>12.39</v>
      </c>
      <c r="K3108" s="323">
        <v>5.44</v>
      </c>
    </row>
    <row r="3109" spans="1:11" hidden="1" x14ac:dyDescent="0.2">
      <c r="A3109" s="320" t="s">
        <v>1458</v>
      </c>
      <c r="B3109" s="320" t="s">
        <v>2</v>
      </c>
      <c r="C3109" s="320" t="s">
        <v>1446</v>
      </c>
      <c r="D3109" s="320" t="s">
        <v>1464</v>
      </c>
      <c r="E3109" s="325">
        <v>40638</v>
      </c>
      <c r="F3109" s="326">
        <v>40634</v>
      </c>
      <c r="G3109" s="320">
        <v>11</v>
      </c>
      <c r="H3109" s="320">
        <v>41561</v>
      </c>
      <c r="I3109" s="323">
        <v>7.14</v>
      </c>
      <c r="J3109" s="323">
        <v>6.61</v>
      </c>
      <c r="K3109" s="323">
        <v>0.53</v>
      </c>
    </row>
    <row r="3110" spans="1:11" hidden="1" x14ac:dyDescent="0.2">
      <c r="A3110" s="320" t="s">
        <v>1458</v>
      </c>
      <c r="B3110" s="320" t="s">
        <v>2</v>
      </c>
      <c r="C3110" s="320" t="s">
        <v>1446</v>
      </c>
      <c r="D3110" s="320" t="s">
        <v>1464</v>
      </c>
      <c r="E3110" s="325">
        <v>40638</v>
      </c>
      <c r="F3110" s="326">
        <v>40634</v>
      </c>
      <c r="G3110" s="320">
        <v>11</v>
      </c>
      <c r="H3110" s="320">
        <v>41640</v>
      </c>
      <c r="I3110" s="323">
        <v>7.34</v>
      </c>
      <c r="J3110" s="323">
        <v>6.39</v>
      </c>
      <c r="K3110" s="323">
        <v>0.95</v>
      </c>
    </row>
    <row r="3111" spans="1:11" hidden="1" x14ac:dyDescent="0.2">
      <c r="A3111" s="320" t="s">
        <v>1458</v>
      </c>
      <c r="B3111" s="320" t="s">
        <v>2</v>
      </c>
      <c r="C3111" s="320" t="s">
        <v>1446</v>
      </c>
      <c r="D3111" s="320" t="s">
        <v>1464</v>
      </c>
      <c r="E3111" s="325">
        <v>40638</v>
      </c>
      <c r="F3111" s="326">
        <v>40634</v>
      </c>
      <c r="G3111" s="320">
        <v>11</v>
      </c>
      <c r="H3111" s="320">
        <v>41664</v>
      </c>
      <c r="I3111" s="323">
        <v>6.69</v>
      </c>
      <c r="J3111" s="323">
        <v>6.59</v>
      </c>
      <c r="K3111" s="323">
        <v>0.1</v>
      </c>
    </row>
    <row r="3112" spans="1:11" x14ac:dyDescent="0.2">
      <c r="A3112" s="320" t="s">
        <v>1467</v>
      </c>
      <c r="B3112" s="320" t="s">
        <v>2</v>
      </c>
      <c r="C3112" s="320" t="s">
        <v>1446</v>
      </c>
      <c r="D3112" s="320" t="s">
        <v>1468</v>
      </c>
      <c r="E3112" s="325">
        <v>40638</v>
      </c>
      <c r="F3112" s="326">
        <v>40634</v>
      </c>
      <c r="G3112" s="320">
        <v>11</v>
      </c>
      <c r="H3112" s="320">
        <v>41655</v>
      </c>
      <c r="I3112" s="323">
        <v>15.25</v>
      </c>
      <c r="J3112" s="323">
        <v>12.3</v>
      </c>
      <c r="K3112" s="323">
        <v>2.95</v>
      </c>
    </row>
    <row r="3113" spans="1:11" x14ac:dyDescent="0.2">
      <c r="A3113" s="320" t="s">
        <v>1467</v>
      </c>
      <c r="B3113" s="320" t="s">
        <v>2</v>
      </c>
      <c r="C3113" s="320" t="s">
        <v>1446</v>
      </c>
      <c r="D3113" s="320" t="s">
        <v>1468</v>
      </c>
      <c r="E3113" s="325">
        <v>40639</v>
      </c>
      <c r="F3113" s="326">
        <v>40634</v>
      </c>
      <c r="G3113" s="320">
        <v>11</v>
      </c>
      <c r="H3113" s="320">
        <v>41748</v>
      </c>
      <c r="I3113" s="323">
        <v>18.53</v>
      </c>
      <c r="J3113" s="323">
        <v>12.43</v>
      </c>
      <c r="K3113" s="323">
        <v>6.1</v>
      </c>
    </row>
    <row r="3114" spans="1:11" hidden="1" x14ac:dyDescent="0.2">
      <c r="A3114" s="320" t="s">
        <v>1458</v>
      </c>
      <c r="B3114" s="320" t="s">
        <v>2</v>
      </c>
      <c r="C3114" s="320" t="s">
        <v>1446</v>
      </c>
      <c r="D3114" s="320" t="s">
        <v>1464</v>
      </c>
      <c r="E3114" s="325">
        <v>40639</v>
      </c>
      <c r="F3114" s="326">
        <v>40634</v>
      </c>
      <c r="G3114" s="320">
        <v>11</v>
      </c>
      <c r="H3114" s="320">
        <v>41710</v>
      </c>
      <c r="I3114" s="323">
        <v>6.92</v>
      </c>
      <c r="J3114" s="323">
        <v>6.57</v>
      </c>
      <c r="K3114" s="323">
        <v>0.35</v>
      </c>
    </row>
    <row r="3115" spans="1:11" hidden="1" x14ac:dyDescent="0.2">
      <c r="A3115" s="320" t="s">
        <v>1458</v>
      </c>
      <c r="B3115" s="320" t="s">
        <v>2</v>
      </c>
      <c r="C3115" s="320" t="s">
        <v>1446</v>
      </c>
      <c r="D3115" s="320" t="s">
        <v>1464</v>
      </c>
      <c r="E3115" s="325">
        <v>40639</v>
      </c>
      <c r="F3115" s="326">
        <v>40634</v>
      </c>
      <c r="G3115" s="320">
        <v>11</v>
      </c>
      <c r="H3115" s="320">
        <v>41848</v>
      </c>
      <c r="I3115" s="323">
        <v>6.95</v>
      </c>
      <c r="J3115" s="323">
        <v>6.65</v>
      </c>
      <c r="K3115" s="323">
        <v>0.3</v>
      </c>
    </row>
    <row r="3116" spans="1:11" x14ac:dyDescent="0.2">
      <c r="A3116" s="320" t="s">
        <v>1467</v>
      </c>
      <c r="B3116" s="320" t="s">
        <v>2</v>
      </c>
      <c r="C3116" s="320" t="s">
        <v>1446</v>
      </c>
      <c r="D3116" s="320" t="s">
        <v>1468</v>
      </c>
      <c r="E3116" s="325">
        <v>40639</v>
      </c>
      <c r="F3116" s="326">
        <v>40634</v>
      </c>
      <c r="G3116" s="320">
        <v>11</v>
      </c>
      <c r="H3116" s="320">
        <v>41864</v>
      </c>
      <c r="I3116" s="323">
        <v>17.649999999999999</v>
      </c>
      <c r="J3116" s="323">
        <v>12.39</v>
      </c>
      <c r="K3116" s="323">
        <v>5.26</v>
      </c>
    </row>
    <row r="3117" spans="1:11" x14ac:dyDescent="0.2">
      <c r="A3117" s="320" t="s">
        <v>1459</v>
      </c>
      <c r="B3117" s="320" t="s">
        <v>2</v>
      </c>
      <c r="C3117" s="320" t="s">
        <v>1446</v>
      </c>
      <c r="D3117" s="320" t="s">
        <v>1468</v>
      </c>
      <c r="E3117" s="325">
        <v>40640</v>
      </c>
      <c r="F3117" s="326">
        <v>40634</v>
      </c>
      <c r="G3117" s="320">
        <v>11</v>
      </c>
      <c r="H3117" s="320">
        <v>41971</v>
      </c>
      <c r="I3117" s="323">
        <v>17.690000000000001</v>
      </c>
      <c r="J3117" s="323">
        <v>12.13</v>
      </c>
      <c r="K3117" s="323">
        <v>5.56</v>
      </c>
    </row>
    <row r="3118" spans="1:11" x14ac:dyDescent="0.2">
      <c r="A3118" s="320" t="s">
        <v>1459</v>
      </c>
      <c r="B3118" s="320" t="s">
        <v>2</v>
      </c>
      <c r="C3118" s="320" t="s">
        <v>1446</v>
      </c>
      <c r="D3118" s="320" t="s">
        <v>1468</v>
      </c>
      <c r="E3118" s="325">
        <v>40640</v>
      </c>
      <c r="F3118" s="326">
        <v>40634</v>
      </c>
      <c r="G3118" s="320">
        <v>11</v>
      </c>
      <c r="H3118" s="320">
        <v>42104</v>
      </c>
      <c r="I3118" s="323">
        <v>13.76</v>
      </c>
      <c r="J3118" s="323">
        <v>12.05</v>
      </c>
      <c r="K3118" s="323">
        <v>1.71</v>
      </c>
    </row>
    <row r="3119" spans="1:11" x14ac:dyDescent="0.2">
      <c r="A3119" s="320" t="s">
        <v>1467</v>
      </c>
      <c r="B3119" s="320" t="s">
        <v>2</v>
      </c>
      <c r="C3119" s="320" t="s">
        <v>1446</v>
      </c>
      <c r="D3119" s="320" t="s">
        <v>1468</v>
      </c>
      <c r="E3119" s="325">
        <v>40640</v>
      </c>
      <c r="F3119" s="326">
        <v>40634</v>
      </c>
      <c r="G3119" s="320">
        <v>11</v>
      </c>
      <c r="H3119" s="320">
        <v>41972</v>
      </c>
      <c r="I3119" s="323">
        <v>18.09</v>
      </c>
      <c r="J3119" s="323">
        <v>12.39</v>
      </c>
      <c r="K3119" s="323">
        <v>5.7</v>
      </c>
    </row>
    <row r="3120" spans="1:11" hidden="1" x14ac:dyDescent="0.2">
      <c r="A3120" s="320"/>
      <c r="B3120" s="320" t="s">
        <v>2</v>
      </c>
      <c r="C3120" s="320" t="s">
        <v>1446</v>
      </c>
      <c r="D3120" s="320" t="s">
        <v>1466</v>
      </c>
      <c r="E3120" s="325">
        <v>40640</v>
      </c>
      <c r="F3120" s="326">
        <v>40634</v>
      </c>
      <c r="G3120" s="320">
        <v>11</v>
      </c>
      <c r="H3120" s="320">
        <v>41964</v>
      </c>
      <c r="I3120" s="323">
        <v>3.39</v>
      </c>
      <c r="J3120" s="323">
        <v>3.35</v>
      </c>
      <c r="K3120" s="323">
        <v>0.04</v>
      </c>
    </row>
    <row r="3121" spans="1:11" hidden="1" x14ac:dyDescent="0.2">
      <c r="A3121" s="320" t="s">
        <v>1458</v>
      </c>
      <c r="B3121" s="320" t="s">
        <v>2</v>
      </c>
      <c r="C3121" s="320" t="s">
        <v>1446</v>
      </c>
      <c r="D3121" s="320" t="s">
        <v>1464</v>
      </c>
      <c r="E3121" s="325">
        <v>40640</v>
      </c>
      <c r="F3121" s="326">
        <v>40634</v>
      </c>
      <c r="G3121" s="320">
        <v>11</v>
      </c>
      <c r="H3121" s="320">
        <v>42006</v>
      </c>
      <c r="I3121" s="323">
        <v>7.44</v>
      </c>
      <c r="J3121" s="323">
        <v>6.62</v>
      </c>
      <c r="K3121" s="323">
        <v>0.82</v>
      </c>
    </row>
    <row r="3122" spans="1:11" hidden="1" x14ac:dyDescent="0.2">
      <c r="A3122" s="320" t="s">
        <v>1458</v>
      </c>
      <c r="B3122" s="320" t="s">
        <v>2</v>
      </c>
      <c r="C3122" s="320" t="s">
        <v>1446</v>
      </c>
      <c r="D3122" s="320" t="s">
        <v>1464</v>
      </c>
      <c r="E3122" s="325">
        <v>40640</v>
      </c>
      <c r="F3122" s="326">
        <v>40634</v>
      </c>
      <c r="G3122" s="320">
        <v>11</v>
      </c>
      <c r="H3122" s="320">
        <v>42101</v>
      </c>
      <c r="I3122" s="323">
        <v>7.17</v>
      </c>
      <c r="J3122" s="323">
        <v>6.6</v>
      </c>
      <c r="K3122" s="323">
        <v>0.56999999999999995</v>
      </c>
    </row>
    <row r="3123" spans="1:11" hidden="1" x14ac:dyDescent="0.2">
      <c r="A3123" s="320" t="s">
        <v>1469</v>
      </c>
      <c r="B3123" s="320" t="s">
        <v>2</v>
      </c>
      <c r="C3123" s="320" t="s">
        <v>1446</v>
      </c>
      <c r="D3123" s="320" t="s">
        <v>1464</v>
      </c>
      <c r="E3123" s="325">
        <v>40640</v>
      </c>
      <c r="F3123" s="326">
        <v>40634</v>
      </c>
      <c r="G3123" s="320">
        <v>11</v>
      </c>
      <c r="H3123" s="320">
        <v>41925</v>
      </c>
      <c r="I3123" s="323">
        <v>6.06</v>
      </c>
      <c r="J3123" s="323">
        <v>5.57</v>
      </c>
      <c r="K3123" s="323">
        <v>0.49</v>
      </c>
    </row>
    <row r="3124" spans="1:11" hidden="1" x14ac:dyDescent="0.2">
      <c r="A3124" s="320" t="s">
        <v>1469</v>
      </c>
      <c r="B3124" s="320" t="s">
        <v>2</v>
      </c>
      <c r="C3124" s="320" t="s">
        <v>1446</v>
      </c>
      <c r="D3124" s="320" t="s">
        <v>1464</v>
      </c>
      <c r="E3124" s="325">
        <v>40640</v>
      </c>
      <c r="F3124" s="326">
        <v>40634</v>
      </c>
      <c r="G3124" s="320">
        <v>11</v>
      </c>
      <c r="H3124" s="320">
        <v>42095</v>
      </c>
      <c r="I3124" s="323">
        <v>6.26</v>
      </c>
      <c r="J3124" s="323">
        <v>5.65</v>
      </c>
      <c r="K3124" s="323">
        <v>0.61</v>
      </c>
    </row>
    <row r="3125" spans="1:11" x14ac:dyDescent="0.2">
      <c r="A3125" s="320" t="s">
        <v>1467</v>
      </c>
      <c r="B3125" s="320" t="s">
        <v>2</v>
      </c>
      <c r="C3125" s="320" t="s">
        <v>1446</v>
      </c>
      <c r="D3125" s="320" t="s">
        <v>1468</v>
      </c>
      <c r="E3125" s="325">
        <v>40640</v>
      </c>
      <c r="F3125" s="326">
        <v>40634</v>
      </c>
      <c r="G3125" s="320">
        <v>11</v>
      </c>
      <c r="H3125" s="320">
        <v>42109</v>
      </c>
      <c r="I3125" s="323">
        <v>14.92</v>
      </c>
      <c r="J3125" s="323">
        <v>12.35</v>
      </c>
      <c r="K3125" s="323">
        <v>2.57</v>
      </c>
    </row>
    <row r="3126" spans="1:11" x14ac:dyDescent="0.2">
      <c r="A3126" s="320" t="s">
        <v>1467</v>
      </c>
      <c r="B3126" s="320" t="s">
        <v>2</v>
      </c>
      <c r="C3126" s="320" t="s">
        <v>1446</v>
      </c>
      <c r="D3126" s="320" t="s">
        <v>1468</v>
      </c>
      <c r="E3126" s="325">
        <v>40641</v>
      </c>
      <c r="F3126" s="326">
        <v>40634</v>
      </c>
      <c r="G3126" s="320">
        <v>11</v>
      </c>
      <c r="H3126" s="320">
        <v>42262</v>
      </c>
      <c r="I3126" s="323">
        <v>15.64</v>
      </c>
      <c r="J3126" s="323">
        <v>12.29</v>
      </c>
      <c r="K3126" s="323">
        <v>3.35</v>
      </c>
    </row>
    <row r="3127" spans="1:11" hidden="1" x14ac:dyDescent="0.2">
      <c r="A3127" s="320" t="s">
        <v>1458</v>
      </c>
      <c r="B3127" s="320" t="s">
        <v>2</v>
      </c>
      <c r="C3127" s="320" t="s">
        <v>1446</v>
      </c>
      <c r="D3127" s="320" t="s">
        <v>1464</v>
      </c>
      <c r="E3127" s="325">
        <v>40641</v>
      </c>
      <c r="F3127" s="326">
        <v>40634</v>
      </c>
      <c r="G3127" s="320">
        <v>11</v>
      </c>
      <c r="H3127" s="320">
        <v>42282</v>
      </c>
      <c r="I3127" s="323">
        <v>6.9</v>
      </c>
      <c r="J3127" s="323">
        <v>6.58</v>
      </c>
      <c r="K3127" s="323">
        <v>0.32</v>
      </c>
    </row>
    <row r="3128" spans="1:11" x14ac:dyDescent="0.2">
      <c r="A3128" s="320" t="s">
        <v>1467</v>
      </c>
      <c r="B3128" s="320" t="s">
        <v>2</v>
      </c>
      <c r="C3128" s="320" t="s">
        <v>1446</v>
      </c>
      <c r="D3128" s="320" t="s">
        <v>1468</v>
      </c>
      <c r="E3128" s="325">
        <v>40641</v>
      </c>
      <c r="F3128" s="326">
        <v>40634</v>
      </c>
      <c r="G3128" s="320">
        <v>11</v>
      </c>
      <c r="H3128" s="320">
        <v>42308</v>
      </c>
      <c r="I3128" s="323">
        <v>13.08</v>
      </c>
      <c r="J3128" s="323">
        <v>12.25</v>
      </c>
      <c r="K3128" s="323">
        <v>0.83</v>
      </c>
    </row>
    <row r="3129" spans="1:11" x14ac:dyDescent="0.2">
      <c r="A3129" s="320" t="s">
        <v>1469</v>
      </c>
      <c r="B3129" s="320" t="s">
        <v>2</v>
      </c>
      <c r="C3129" s="320" t="s">
        <v>1446</v>
      </c>
      <c r="D3129" s="320" t="s">
        <v>1468</v>
      </c>
      <c r="E3129" s="325">
        <v>40644</v>
      </c>
      <c r="F3129" s="326">
        <v>40634</v>
      </c>
      <c r="G3129" s="320">
        <v>11</v>
      </c>
      <c r="H3129" s="320">
        <v>42644</v>
      </c>
      <c r="I3129" s="323">
        <v>6.04</v>
      </c>
      <c r="J3129" s="323">
        <v>5.72</v>
      </c>
      <c r="K3129" s="323">
        <v>0.32</v>
      </c>
    </row>
    <row r="3130" spans="1:11" x14ac:dyDescent="0.2">
      <c r="A3130" s="320" t="s">
        <v>1469</v>
      </c>
      <c r="B3130" s="320" t="s">
        <v>2</v>
      </c>
      <c r="C3130" s="320" t="s">
        <v>1446</v>
      </c>
      <c r="D3130" s="320" t="s">
        <v>1468</v>
      </c>
      <c r="E3130" s="325">
        <v>40644</v>
      </c>
      <c r="F3130" s="326">
        <v>40634</v>
      </c>
      <c r="G3130" s="320">
        <v>11</v>
      </c>
      <c r="H3130" s="320">
        <v>42761</v>
      </c>
      <c r="I3130" s="323">
        <v>6.14</v>
      </c>
      <c r="J3130" s="323">
        <v>5.7</v>
      </c>
      <c r="K3130" s="323">
        <v>0.44</v>
      </c>
    </row>
    <row r="3131" spans="1:11" x14ac:dyDescent="0.2">
      <c r="A3131" s="320" t="s">
        <v>1469</v>
      </c>
      <c r="B3131" s="320" t="s">
        <v>2</v>
      </c>
      <c r="C3131" s="320" t="s">
        <v>1446</v>
      </c>
      <c r="D3131" s="320" t="s">
        <v>1468</v>
      </c>
      <c r="E3131" s="325">
        <v>40644</v>
      </c>
      <c r="F3131" s="326">
        <v>40634</v>
      </c>
      <c r="G3131" s="320">
        <v>11</v>
      </c>
      <c r="H3131" s="320">
        <v>42813</v>
      </c>
      <c r="I3131" s="323">
        <v>6.33</v>
      </c>
      <c r="J3131" s="323">
        <v>5.71</v>
      </c>
      <c r="K3131" s="323">
        <v>0.62</v>
      </c>
    </row>
    <row r="3132" spans="1:11" x14ac:dyDescent="0.2">
      <c r="A3132" s="320" t="s">
        <v>1467</v>
      </c>
      <c r="B3132" s="320" t="s">
        <v>2</v>
      </c>
      <c r="C3132" s="320" t="s">
        <v>1446</v>
      </c>
      <c r="D3132" s="320" t="s">
        <v>1468</v>
      </c>
      <c r="E3132" s="325">
        <v>40644</v>
      </c>
      <c r="F3132" s="326">
        <v>40634</v>
      </c>
      <c r="G3132" s="320">
        <v>11</v>
      </c>
      <c r="H3132" s="320">
        <v>42686</v>
      </c>
      <c r="I3132" s="323">
        <v>17.75</v>
      </c>
      <c r="J3132" s="323">
        <v>12.4</v>
      </c>
      <c r="K3132" s="323">
        <v>5.35</v>
      </c>
    </row>
    <row r="3133" spans="1:11" hidden="1" x14ac:dyDescent="0.2">
      <c r="A3133" s="320" t="s">
        <v>1458</v>
      </c>
      <c r="B3133" s="320" t="s">
        <v>2</v>
      </c>
      <c r="C3133" s="320" t="s">
        <v>1446</v>
      </c>
      <c r="D3133" s="320" t="s">
        <v>1464</v>
      </c>
      <c r="E3133" s="325">
        <v>40644</v>
      </c>
      <c r="F3133" s="326">
        <v>40634</v>
      </c>
      <c r="G3133" s="320">
        <v>11</v>
      </c>
      <c r="H3133" s="320">
        <v>42647</v>
      </c>
      <c r="I3133" s="323">
        <v>7.25</v>
      </c>
      <c r="J3133" s="323">
        <v>6.63</v>
      </c>
      <c r="K3133" s="323">
        <v>0.62</v>
      </c>
    </row>
    <row r="3134" spans="1:11" hidden="1" x14ac:dyDescent="0.2">
      <c r="A3134" s="320" t="s">
        <v>1458</v>
      </c>
      <c r="B3134" s="320" t="s">
        <v>2</v>
      </c>
      <c r="C3134" s="320" t="s">
        <v>1446</v>
      </c>
      <c r="D3134" s="320" t="s">
        <v>1464</v>
      </c>
      <c r="E3134" s="325">
        <v>40644</v>
      </c>
      <c r="F3134" s="326">
        <v>40634</v>
      </c>
      <c r="G3134" s="320">
        <v>11</v>
      </c>
      <c r="H3134" s="320">
        <v>42771</v>
      </c>
      <c r="I3134" s="323">
        <v>7.22</v>
      </c>
      <c r="J3134" s="323">
        <v>6.62</v>
      </c>
      <c r="K3134" s="323">
        <v>0.6</v>
      </c>
    </row>
    <row r="3135" spans="1:11" hidden="1" x14ac:dyDescent="0.2">
      <c r="A3135" s="320" t="s">
        <v>1470</v>
      </c>
      <c r="B3135" s="320" t="s">
        <v>2</v>
      </c>
      <c r="C3135" s="320" t="s">
        <v>1446</v>
      </c>
      <c r="D3135" s="320" t="s">
        <v>1464</v>
      </c>
      <c r="E3135" s="325">
        <v>40644</v>
      </c>
      <c r="F3135" s="326">
        <v>40634</v>
      </c>
      <c r="G3135" s="320">
        <v>11</v>
      </c>
      <c r="H3135" s="320">
        <v>42825</v>
      </c>
      <c r="I3135" s="323">
        <v>6.69</v>
      </c>
      <c r="J3135" s="323">
        <v>6.49</v>
      </c>
      <c r="K3135" s="323">
        <v>0.2</v>
      </c>
    </row>
    <row r="3136" spans="1:11" x14ac:dyDescent="0.2">
      <c r="A3136" s="320" t="s">
        <v>1467</v>
      </c>
      <c r="B3136" s="320" t="s">
        <v>2</v>
      </c>
      <c r="C3136" s="320" t="s">
        <v>1446</v>
      </c>
      <c r="D3136" s="320" t="s">
        <v>1468</v>
      </c>
      <c r="E3136" s="325">
        <v>40644</v>
      </c>
      <c r="F3136" s="326">
        <v>40634</v>
      </c>
      <c r="G3136" s="320">
        <v>11</v>
      </c>
      <c r="H3136" s="320">
        <v>42818</v>
      </c>
      <c r="I3136" s="323">
        <v>16.920000000000002</v>
      </c>
      <c r="J3136" s="323">
        <v>12.36</v>
      </c>
      <c r="K3136" s="323">
        <v>4.5599999999999996</v>
      </c>
    </row>
    <row r="3137" spans="1:11" x14ac:dyDescent="0.2">
      <c r="A3137" s="320" t="s">
        <v>1459</v>
      </c>
      <c r="B3137" s="320" t="s">
        <v>2</v>
      </c>
      <c r="C3137" s="320" t="s">
        <v>1446</v>
      </c>
      <c r="D3137" s="320" t="s">
        <v>1468</v>
      </c>
      <c r="E3137" s="325">
        <v>40645</v>
      </c>
      <c r="F3137" s="326">
        <v>40634</v>
      </c>
      <c r="G3137" s="320">
        <v>11</v>
      </c>
      <c r="H3137" s="320">
        <v>42990</v>
      </c>
      <c r="I3137" s="323">
        <v>14.25</v>
      </c>
      <c r="J3137" s="323">
        <v>12.18</v>
      </c>
      <c r="K3137" s="323">
        <v>2.0699999999999998</v>
      </c>
    </row>
    <row r="3138" spans="1:11" x14ac:dyDescent="0.2">
      <c r="A3138" s="320" t="s">
        <v>1469</v>
      </c>
      <c r="B3138" s="320" t="s">
        <v>2</v>
      </c>
      <c r="C3138" s="320" t="s">
        <v>1446</v>
      </c>
      <c r="D3138" s="320" t="s">
        <v>1468</v>
      </c>
      <c r="E3138" s="325">
        <v>40645</v>
      </c>
      <c r="F3138" s="326">
        <v>40634</v>
      </c>
      <c r="G3138" s="320">
        <v>11</v>
      </c>
      <c r="H3138" s="320">
        <v>42871</v>
      </c>
      <c r="I3138" s="323">
        <v>6.3</v>
      </c>
      <c r="J3138" s="323">
        <v>5.69</v>
      </c>
      <c r="K3138" s="323">
        <v>0.61</v>
      </c>
    </row>
    <row r="3139" spans="1:11" x14ac:dyDescent="0.2">
      <c r="A3139" s="320" t="s">
        <v>1469</v>
      </c>
      <c r="B3139" s="320" t="s">
        <v>2</v>
      </c>
      <c r="C3139" s="320" t="s">
        <v>1446</v>
      </c>
      <c r="D3139" s="320" t="s">
        <v>1468</v>
      </c>
      <c r="E3139" s="325">
        <v>40645</v>
      </c>
      <c r="F3139" s="326">
        <v>40634</v>
      </c>
      <c r="G3139" s="320">
        <v>11</v>
      </c>
      <c r="H3139" s="320">
        <v>42902</v>
      </c>
      <c r="I3139" s="323">
        <v>6.13</v>
      </c>
      <c r="J3139" s="323">
        <v>5.68</v>
      </c>
      <c r="K3139" s="323">
        <v>0.45</v>
      </c>
    </row>
    <row r="3140" spans="1:11" x14ac:dyDescent="0.2">
      <c r="A3140" s="320" t="s">
        <v>1469</v>
      </c>
      <c r="B3140" s="320" t="s">
        <v>2</v>
      </c>
      <c r="C3140" s="320" t="s">
        <v>1446</v>
      </c>
      <c r="D3140" s="320" t="s">
        <v>1468</v>
      </c>
      <c r="E3140" s="325">
        <v>40645</v>
      </c>
      <c r="F3140" s="326">
        <v>40634</v>
      </c>
      <c r="G3140" s="320">
        <v>11</v>
      </c>
      <c r="H3140" s="320">
        <v>42969</v>
      </c>
      <c r="I3140" s="323">
        <v>5.99</v>
      </c>
      <c r="J3140" s="323">
        <v>5.68</v>
      </c>
      <c r="K3140" s="323">
        <v>0.31</v>
      </c>
    </row>
    <row r="3141" spans="1:11" x14ac:dyDescent="0.2">
      <c r="A3141" s="320" t="s">
        <v>1469</v>
      </c>
      <c r="B3141" s="320" t="s">
        <v>2</v>
      </c>
      <c r="C3141" s="320" t="s">
        <v>1446</v>
      </c>
      <c r="D3141" s="320" t="s">
        <v>1468</v>
      </c>
      <c r="E3141" s="325">
        <v>40645</v>
      </c>
      <c r="F3141" s="326">
        <v>40634</v>
      </c>
      <c r="G3141" s="320">
        <v>11</v>
      </c>
      <c r="H3141" s="320">
        <v>43009</v>
      </c>
      <c r="I3141" s="323">
        <v>5.95</v>
      </c>
      <c r="J3141" s="323">
        <v>5.67</v>
      </c>
      <c r="K3141" s="323">
        <v>0.28000000000000003</v>
      </c>
    </row>
    <row r="3142" spans="1:11" x14ac:dyDescent="0.2">
      <c r="A3142" s="320" t="s">
        <v>1467</v>
      </c>
      <c r="B3142" s="320" t="s">
        <v>2</v>
      </c>
      <c r="C3142" s="320" t="s">
        <v>1446</v>
      </c>
      <c r="D3142" s="320" t="s">
        <v>1468</v>
      </c>
      <c r="E3142" s="325">
        <v>40645</v>
      </c>
      <c r="F3142" s="326">
        <v>40634</v>
      </c>
      <c r="G3142" s="320">
        <v>11</v>
      </c>
      <c r="H3142" s="320">
        <v>42894</v>
      </c>
      <c r="I3142" s="323">
        <v>18.43</v>
      </c>
      <c r="J3142" s="323">
        <v>12.36</v>
      </c>
      <c r="K3142" s="323">
        <v>6.07</v>
      </c>
    </row>
    <row r="3143" spans="1:11" hidden="1" x14ac:dyDescent="0.2">
      <c r="A3143" s="320" t="s">
        <v>1458</v>
      </c>
      <c r="B3143" s="320" t="s">
        <v>2</v>
      </c>
      <c r="C3143" s="320" t="s">
        <v>1446</v>
      </c>
      <c r="D3143" s="320" t="s">
        <v>1464</v>
      </c>
      <c r="E3143" s="325">
        <v>40645</v>
      </c>
      <c r="F3143" s="326">
        <v>40634</v>
      </c>
      <c r="G3143" s="320">
        <v>11</v>
      </c>
      <c r="H3143" s="320">
        <v>42885</v>
      </c>
      <c r="I3143" s="323">
        <v>7.11</v>
      </c>
      <c r="J3143" s="323">
        <v>6.61</v>
      </c>
      <c r="K3143" s="323">
        <v>0.5</v>
      </c>
    </row>
    <row r="3144" spans="1:11" hidden="1" x14ac:dyDescent="0.2">
      <c r="A3144" s="320" t="s">
        <v>1458</v>
      </c>
      <c r="B3144" s="320" t="s">
        <v>2</v>
      </c>
      <c r="C3144" s="320" t="s">
        <v>1446</v>
      </c>
      <c r="D3144" s="320" t="s">
        <v>1464</v>
      </c>
      <c r="E3144" s="325">
        <v>40645</v>
      </c>
      <c r="F3144" s="326">
        <v>40634</v>
      </c>
      <c r="G3144" s="320">
        <v>11</v>
      </c>
      <c r="H3144" s="320">
        <v>42980</v>
      </c>
      <c r="I3144" s="323">
        <v>7.16</v>
      </c>
      <c r="J3144" s="323">
        <v>6.59</v>
      </c>
      <c r="K3144" s="323">
        <v>0.56999999999999995</v>
      </c>
    </row>
    <row r="3145" spans="1:11" hidden="1" x14ac:dyDescent="0.2">
      <c r="A3145" s="320" t="s">
        <v>1458</v>
      </c>
      <c r="B3145" s="320" t="s">
        <v>2</v>
      </c>
      <c r="C3145" s="320" t="s">
        <v>1446</v>
      </c>
      <c r="D3145" s="320" t="s">
        <v>1464</v>
      </c>
      <c r="E3145" s="325">
        <v>40645</v>
      </c>
      <c r="F3145" s="326">
        <v>40634</v>
      </c>
      <c r="G3145" s="320">
        <v>11</v>
      </c>
      <c r="H3145" s="320">
        <v>43004</v>
      </c>
      <c r="I3145" s="323">
        <v>6.68</v>
      </c>
      <c r="J3145" s="323">
        <v>6.59</v>
      </c>
      <c r="K3145" s="323">
        <v>0.09</v>
      </c>
    </row>
    <row r="3146" spans="1:11" x14ac:dyDescent="0.2">
      <c r="A3146" s="320" t="s">
        <v>1467</v>
      </c>
      <c r="B3146" s="320" t="s">
        <v>2</v>
      </c>
      <c r="C3146" s="320" t="s">
        <v>1446</v>
      </c>
      <c r="D3146" s="320" t="s">
        <v>1468</v>
      </c>
      <c r="E3146" s="325">
        <v>40645</v>
      </c>
      <c r="F3146" s="326">
        <v>40634</v>
      </c>
      <c r="G3146" s="320">
        <v>11</v>
      </c>
      <c r="H3146" s="320">
        <v>42992</v>
      </c>
      <c r="I3146" s="323">
        <v>15.66</v>
      </c>
      <c r="J3146" s="323">
        <v>12.33</v>
      </c>
      <c r="K3146" s="323">
        <v>3.33</v>
      </c>
    </row>
    <row r="3147" spans="1:11" x14ac:dyDescent="0.2">
      <c r="A3147" s="320" t="s">
        <v>1469</v>
      </c>
      <c r="B3147" s="320" t="s">
        <v>2</v>
      </c>
      <c r="C3147" s="320" t="s">
        <v>1446</v>
      </c>
      <c r="D3147" s="320" t="s">
        <v>1468</v>
      </c>
      <c r="E3147" s="325">
        <v>40646</v>
      </c>
      <c r="F3147" s="326">
        <v>40634</v>
      </c>
      <c r="G3147" s="320">
        <v>11</v>
      </c>
      <c r="H3147" s="320">
        <v>43022</v>
      </c>
      <c r="I3147" s="323">
        <v>6.15</v>
      </c>
      <c r="J3147" s="323">
        <v>5.74</v>
      </c>
      <c r="K3147" s="323">
        <v>0.41</v>
      </c>
    </row>
    <row r="3148" spans="1:11" x14ac:dyDescent="0.2">
      <c r="A3148" s="320" t="s">
        <v>1469</v>
      </c>
      <c r="B3148" s="320" t="s">
        <v>2</v>
      </c>
      <c r="C3148" s="320" t="s">
        <v>1446</v>
      </c>
      <c r="D3148" s="320" t="s">
        <v>1468</v>
      </c>
      <c r="E3148" s="325">
        <v>40646</v>
      </c>
      <c r="F3148" s="326">
        <v>40634</v>
      </c>
      <c r="G3148" s="320">
        <v>11</v>
      </c>
      <c r="H3148" s="320">
        <v>43047</v>
      </c>
      <c r="I3148" s="323">
        <v>6.24</v>
      </c>
      <c r="J3148" s="323">
        <v>5.74</v>
      </c>
      <c r="K3148" s="323">
        <v>0.5</v>
      </c>
    </row>
    <row r="3149" spans="1:11" x14ac:dyDescent="0.2">
      <c r="A3149" s="320" t="s">
        <v>1469</v>
      </c>
      <c r="B3149" s="320" t="s">
        <v>2</v>
      </c>
      <c r="C3149" s="320" t="s">
        <v>1446</v>
      </c>
      <c r="D3149" s="320" t="s">
        <v>1468</v>
      </c>
      <c r="E3149" s="325">
        <v>40646</v>
      </c>
      <c r="F3149" s="326">
        <v>40634</v>
      </c>
      <c r="G3149" s="320">
        <v>11</v>
      </c>
      <c r="H3149" s="320">
        <v>43128</v>
      </c>
      <c r="I3149" s="323">
        <v>6.15</v>
      </c>
      <c r="J3149" s="323">
        <v>5.72</v>
      </c>
      <c r="K3149" s="323">
        <v>0.43</v>
      </c>
    </row>
    <row r="3150" spans="1:11" x14ac:dyDescent="0.2">
      <c r="A3150" s="320" t="s">
        <v>1467</v>
      </c>
      <c r="B3150" s="320" t="s">
        <v>2</v>
      </c>
      <c r="C3150" s="320" t="s">
        <v>1446</v>
      </c>
      <c r="D3150" s="320" t="s">
        <v>1468</v>
      </c>
      <c r="E3150" s="325">
        <v>40646</v>
      </c>
      <c r="F3150" s="326">
        <v>40634</v>
      </c>
      <c r="G3150" s="320">
        <v>11</v>
      </c>
      <c r="H3150" s="320">
        <v>43059</v>
      </c>
      <c r="I3150" s="323">
        <v>18.61</v>
      </c>
      <c r="J3150" s="323">
        <v>12.43</v>
      </c>
      <c r="K3150" s="323">
        <v>6.18</v>
      </c>
    </row>
    <row r="3151" spans="1:11" hidden="1" x14ac:dyDescent="0.2">
      <c r="A3151" s="320" t="s">
        <v>1458</v>
      </c>
      <c r="B3151" s="320" t="s">
        <v>2</v>
      </c>
      <c r="C3151" s="320" t="s">
        <v>1446</v>
      </c>
      <c r="D3151" s="320" t="s">
        <v>1464</v>
      </c>
      <c r="E3151" s="325">
        <v>40646</v>
      </c>
      <c r="F3151" s="326">
        <v>40634</v>
      </c>
      <c r="G3151" s="320">
        <v>11</v>
      </c>
      <c r="H3151" s="320">
        <v>43050</v>
      </c>
      <c r="I3151" s="323">
        <v>7.07</v>
      </c>
      <c r="J3151" s="323">
        <v>6.57</v>
      </c>
      <c r="K3151" s="323">
        <v>0.5</v>
      </c>
    </row>
    <row r="3152" spans="1:11" hidden="1" x14ac:dyDescent="0.2">
      <c r="A3152" s="320" t="s">
        <v>1458</v>
      </c>
      <c r="B3152" s="320" t="s">
        <v>2</v>
      </c>
      <c r="C3152" s="320" t="s">
        <v>1446</v>
      </c>
      <c r="D3152" s="320" t="s">
        <v>1464</v>
      </c>
      <c r="E3152" s="325">
        <v>40646</v>
      </c>
      <c r="F3152" s="326">
        <v>40634</v>
      </c>
      <c r="G3152" s="320">
        <v>11</v>
      </c>
      <c r="H3152" s="320">
        <v>43145</v>
      </c>
      <c r="I3152" s="323">
        <v>6.73</v>
      </c>
      <c r="J3152" s="323">
        <v>6.56</v>
      </c>
      <c r="K3152" s="323">
        <v>0.17</v>
      </c>
    </row>
    <row r="3153" spans="1:11" x14ac:dyDescent="0.2">
      <c r="A3153" s="320" t="s">
        <v>1467</v>
      </c>
      <c r="B3153" s="320" t="s">
        <v>2</v>
      </c>
      <c r="C3153" s="320" t="s">
        <v>1446</v>
      </c>
      <c r="D3153" s="320" t="s">
        <v>1468</v>
      </c>
      <c r="E3153" s="325">
        <v>40646</v>
      </c>
      <c r="F3153" s="326">
        <v>40634</v>
      </c>
      <c r="G3153" s="320">
        <v>11</v>
      </c>
      <c r="H3153" s="320">
        <v>43150</v>
      </c>
      <c r="I3153" s="323">
        <v>17.059999999999999</v>
      </c>
      <c r="J3153" s="323">
        <v>12.38</v>
      </c>
      <c r="K3153" s="323">
        <v>4.68</v>
      </c>
    </row>
    <row r="3154" spans="1:11" x14ac:dyDescent="0.2">
      <c r="A3154" s="320" t="s">
        <v>1459</v>
      </c>
      <c r="B3154" s="320" t="s">
        <v>2</v>
      </c>
      <c r="C3154" s="320" t="s">
        <v>1446</v>
      </c>
      <c r="D3154" s="320" t="s">
        <v>1468</v>
      </c>
      <c r="E3154" s="325">
        <v>40647</v>
      </c>
      <c r="F3154" s="326">
        <v>40634</v>
      </c>
      <c r="G3154" s="320">
        <v>11</v>
      </c>
      <c r="H3154" s="320">
        <v>43241</v>
      </c>
      <c r="I3154" s="323">
        <v>17.25</v>
      </c>
      <c r="J3154" s="323">
        <v>12.24</v>
      </c>
      <c r="K3154" s="323">
        <v>5.01</v>
      </c>
    </row>
    <row r="3155" spans="1:11" x14ac:dyDescent="0.2">
      <c r="A3155" s="320" t="s">
        <v>1459</v>
      </c>
      <c r="B3155" s="320" t="s">
        <v>2</v>
      </c>
      <c r="C3155" s="320" t="s">
        <v>1446</v>
      </c>
      <c r="D3155" s="320" t="s">
        <v>1468</v>
      </c>
      <c r="E3155" s="325">
        <v>40647</v>
      </c>
      <c r="F3155" s="326">
        <v>40634</v>
      </c>
      <c r="G3155" s="320">
        <v>11</v>
      </c>
      <c r="H3155" s="320">
        <v>43418</v>
      </c>
      <c r="I3155" s="323">
        <v>14.43</v>
      </c>
      <c r="J3155" s="323">
        <v>12.17</v>
      </c>
      <c r="K3155" s="323">
        <v>2.2599999999999998</v>
      </c>
    </row>
    <row r="3156" spans="1:11" x14ac:dyDescent="0.2">
      <c r="A3156" s="320" t="s">
        <v>1469</v>
      </c>
      <c r="B3156" s="320" t="s">
        <v>2</v>
      </c>
      <c r="C3156" s="320" t="s">
        <v>1446</v>
      </c>
      <c r="D3156" s="320" t="s">
        <v>1468</v>
      </c>
      <c r="E3156" s="325">
        <v>40647</v>
      </c>
      <c r="F3156" s="326">
        <v>40634</v>
      </c>
      <c r="G3156" s="320">
        <v>11</v>
      </c>
      <c r="H3156" s="320">
        <v>43172</v>
      </c>
      <c r="I3156" s="323">
        <v>6.28</v>
      </c>
      <c r="J3156" s="323">
        <v>5.7</v>
      </c>
      <c r="K3156" s="323">
        <v>0.57999999999999996</v>
      </c>
    </row>
    <row r="3157" spans="1:11" x14ac:dyDescent="0.2">
      <c r="A3157" s="320" t="s">
        <v>1469</v>
      </c>
      <c r="B3157" s="320" t="s">
        <v>2</v>
      </c>
      <c r="C3157" s="320" t="s">
        <v>1446</v>
      </c>
      <c r="D3157" s="320" t="s">
        <v>1468</v>
      </c>
      <c r="E3157" s="325">
        <v>40647</v>
      </c>
      <c r="F3157" s="326">
        <v>40634</v>
      </c>
      <c r="G3157" s="320">
        <v>11</v>
      </c>
      <c r="H3157" s="320">
        <v>43222</v>
      </c>
      <c r="I3157" s="323">
        <v>6.08</v>
      </c>
      <c r="J3157" s="323">
        <v>5.69</v>
      </c>
      <c r="K3157" s="323">
        <v>0.39</v>
      </c>
    </row>
    <row r="3158" spans="1:11" x14ac:dyDescent="0.2">
      <c r="A3158" s="320" t="s">
        <v>1469</v>
      </c>
      <c r="B3158" s="320" t="s">
        <v>2</v>
      </c>
      <c r="C3158" s="320" t="s">
        <v>1446</v>
      </c>
      <c r="D3158" s="320" t="s">
        <v>1468</v>
      </c>
      <c r="E3158" s="325">
        <v>40647</v>
      </c>
      <c r="F3158" s="326">
        <v>40634</v>
      </c>
      <c r="G3158" s="320">
        <v>11</v>
      </c>
      <c r="H3158" s="320">
        <v>43325</v>
      </c>
      <c r="I3158" s="323">
        <v>6.22</v>
      </c>
      <c r="J3158" s="323">
        <v>5.69</v>
      </c>
      <c r="K3158" s="323">
        <v>0.53</v>
      </c>
    </row>
    <row r="3159" spans="1:11" x14ac:dyDescent="0.2">
      <c r="A3159" s="320" t="s">
        <v>1469</v>
      </c>
      <c r="B3159" s="320" t="s">
        <v>2</v>
      </c>
      <c r="C3159" s="320" t="s">
        <v>1446</v>
      </c>
      <c r="D3159" s="320" t="s">
        <v>1468</v>
      </c>
      <c r="E3159" s="325">
        <v>40647</v>
      </c>
      <c r="F3159" s="326">
        <v>40634</v>
      </c>
      <c r="G3159" s="320">
        <v>11</v>
      </c>
      <c r="H3159" s="320">
        <v>43383</v>
      </c>
      <c r="I3159" s="323">
        <v>6.09</v>
      </c>
      <c r="J3159" s="323">
        <v>5.69</v>
      </c>
      <c r="K3159" s="323">
        <v>0.4</v>
      </c>
    </row>
    <row r="3160" spans="1:11" x14ac:dyDescent="0.2">
      <c r="A3160" s="320" t="s">
        <v>1467</v>
      </c>
      <c r="B3160" s="320" t="s">
        <v>2</v>
      </c>
      <c r="C3160" s="320" t="s">
        <v>1446</v>
      </c>
      <c r="D3160" s="320" t="s">
        <v>1468</v>
      </c>
      <c r="E3160" s="325">
        <v>40647</v>
      </c>
      <c r="F3160" s="326">
        <v>40634</v>
      </c>
      <c r="G3160" s="320">
        <v>11</v>
      </c>
      <c r="H3160" s="320">
        <v>43247</v>
      </c>
      <c r="I3160" s="323">
        <v>18.18</v>
      </c>
      <c r="J3160" s="323">
        <v>12.39</v>
      </c>
      <c r="K3160" s="323">
        <v>5.79</v>
      </c>
    </row>
    <row r="3161" spans="1:11" hidden="1" x14ac:dyDescent="0.2">
      <c r="A3161" s="320" t="s">
        <v>1458</v>
      </c>
      <c r="B3161" s="320" t="s">
        <v>2</v>
      </c>
      <c r="C3161" s="320" t="s">
        <v>1446</v>
      </c>
      <c r="D3161" s="320" t="s">
        <v>1464</v>
      </c>
      <c r="E3161" s="325">
        <v>40647</v>
      </c>
      <c r="F3161" s="326">
        <v>40634</v>
      </c>
      <c r="G3161" s="320">
        <v>11</v>
      </c>
      <c r="H3161" s="320">
        <v>43283</v>
      </c>
      <c r="I3161" s="323">
        <v>7.36</v>
      </c>
      <c r="J3161" s="323">
        <v>6.63</v>
      </c>
      <c r="K3161" s="323">
        <v>0.73</v>
      </c>
    </row>
    <row r="3162" spans="1:11" hidden="1" x14ac:dyDescent="0.2">
      <c r="A3162" s="320" t="s">
        <v>1458</v>
      </c>
      <c r="B3162" s="320" t="s">
        <v>2</v>
      </c>
      <c r="C3162" s="320" t="s">
        <v>1446</v>
      </c>
      <c r="D3162" s="320" t="s">
        <v>1464</v>
      </c>
      <c r="E3162" s="325">
        <v>40647</v>
      </c>
      <c r="F3162" s="326">
        <v>40634</v>
      </c>
      <c r="G3162" s="320">
        <v>11</v>
      </c>
      <c r="H3162" s="320">
        <v>43403</v>
      </c>
      <c r="I3162" s="323">
        <v>7.12</v>
      </c>
      <c r="J3162" s="323">
        <v>6.62</v>
      </c>
      <c r="K3162" s="323">
        <v>0.5</v>
      </c>
    </row>
    <row r="3163" spans="1:11" hidden="1" x14ac:dyDescent="0.2">
      <c r="A3163" s="320" t="s">
        <v>1470</v>
      </c>
      <c r="B3163" s="320" t="s">
        <v>2</v>
      </c>
      <c r="C3163" s="320" t="s">
        <v>1446</v>
      </c>
      <c r="D3163" s="320" t="s">
        <v>1464</v>
      </c>
      <c r="E3163" s="325">
        <v>40647</v>
      </c>
      <c r="F3163" s="326">
        <v>40634</v>
      </c>
      <c r="G3163" s="320">
        <v>11</v>
      </c>
      <c r="H3163" s="320">
        <v>43201</v>
      </c>
      <c r="I3163" s="323">
        <v>7.04</v>
      </c>
      <c r="J3163" s="323">
        <v>6.48</v>
      </c>
      <c r="K3163" s="323">
        <v>0.56000000000000005</v>
      </c>
    </row>
    <row r="3164" spans="1:11" hidden="1" x14ac:dyDescent="0.2">
      <c r="A3164" s="320" t="s">
        <v>1470</v>
      </c>
      <c r="B3164" s="320" t="s">
        <v>2</v>
      </c>
      <c r="C3164" s="320" t="s">
        <v>1446</v>
      </c>
      <c r="D3164" s="320" t="s">
        <v>1464</v>
      </c>
      <c r="E3164" s="325">
        <v>40647</v>
      </c>
      <c r="F3164" s="326">
        <v>40634</v>
      </c>
      <c r="G3164" s="320">
        <v>11</v>
      </c>
      <c r="H3164" s="320">
        <v>43246</v>
      </c>
      <c r="I3164" s="323">
        <v>6.94</v>
      </c>
      <c r="J3164" s="323">
        <v>6.47</v>
      </c>
      <c r="K3164" s="323">
        <v>0.47</v>
      </c>
    </row>
    <row r="3165" spans="1:11" hidden="1" x14ac:dyDescent="0.2">
      <c r="A3165" s="320" t="s">
        <v>1470</v>
      </c>
      <c r="B3165" s="320" t="s">
        <v>2</v>
      </c>
      <c r="C3165" s="320" t="s">
        <v>1446</v>
      </c>
      <c r="D3165" s="320" t="s">
        <v>1464</v>
      </c>
      <c r="E3165" s="325">
        <v>40647</v>
      </c>
      <c r="F3165" s="326">
        <v>40634</v>
      </c>
      <c r="G3165" s="320">
        <v>11</v>
      </c>
      <c r="H3165" s="320">
        <v>43404</v>
      </c>
      <c r="I3165" s="323">
        <v>6.79</v>
      </c>
      <c r="J3165" s="323">
        <v>6.46</v>
      </c>
      <c r="K3165" s="323">
        <v>0.33</v>
      </c>
    </row>
    <row r="3166" spans="1:11" x14ac:dyDescent="0.2">
      <c r="A3166" s="320" t="s">
        <v>1467</v>
      </c>
      <c r="B3166" s="320" t="s">
        <v>2</v>
      </c>
      <c r="C3166" s="320" t="s">
        <v>1446</v>
      </c>
      <c r="D3166" s="320" t="s">
        <v>1468</v>
      </c>
      <c r="E3166" s="325">
        <v>40647</v>
      </c>
      <c r="F3166" s="326">
        <v>40634</v>
      </c>
      <c r="G3166" s="320">
        <v>11</v>
      </c>
      <c r="H3166" s="320">
        <v>43414</v>
      </c>
      <c r="I3166" s="323">
        <v>15.54</v>
      </c>
      <c r="J3166" s="323">
        <v>12.35</v>
      </c>
      <c r="K3166" s="323">
        <v>3.19</v>
      </c>
    </row>
    <row r="3167" spans="1:11" x14ac:dyDescent="0.2">
      <c r="A3167" s="320" t="s">
        <v>1469</v>
      </c>
      <c r="B3167" s="320" t="s">
        <v>2</v>
      </c>
      <c r="C3167" s="320" t="s">
        <v>1446</v>
      </c>
      <c r="D3167" s="320" t="s">
        <v>1468</v>
      </c>
      <c r="E3167" s="325">
        <v>40648</v>
      </c>
      <c r="F3167" s="326">
        <v>40634</v>
      </c>
      <c r="G3167" s="320">
        <v>11</v>
      </c>
      <c r="H3167" s="320">
        <v>43443</v>
      </c>
      <c r="I3167" s="323">
        <v>6.3</v>
      </c>
      <c r="J3167" s="323">
        <v>5.68</v>
      </c>
      <c r="K3167" s="323">
        <v>0.62</v>
      </c>
    </row>
    <row r="3168" spans="1:11" x14ac:dyDescent="0.2">
      <c r="A3168" s="320" t="s">
        <v>1469</v>
      </c>
      <c r="B3168" s="320" t="s">
        <v>2</v>
      </c>
      <c r="C3168" s="320" t="s">
        <v>1446</v>
      </c>
      <c r="D3168" s="320" t="s">
        <v>1468</v>
      </c>
      <c r="E3168" s="325">
        <v>40648</v>
      </c>
      <c r="F3168" s="326">
        <v>40634</v>
      </c>
      <c r="G3168" s="320">
        <v>11</v>
      </c>
      <c r="H3168" s="320">
        <v>43502</v>
      </c>
      <c r="I3168" s="323">
        <v>6</v>
      </c>
      <c r="J3168" s="323">
        <v>5.66</v>
      </c>
      <c r="K3168" s="323">
        <v>0.34</v>
      </c>
    </row>
    <row r="3169" spans="1:11" x14ac:dyDescent="0.2">
      <c r="A3169" s="320" t="s">
        <v>1469</v>
      </c>
      <c r="B3169" s="320" t="s">
        <v>2</v>
      </c>
      <c r="C3169" s="320" t="s">
        <v>1446</v>
      </c>
      <c r="D3169" s="320" t="s">
        <v>1468</v>
      </c>
      <c r="E3169" s="325">
        <v>40648</v>
      </c>
      <c r="F3169" s="326">
        <v>40634</v>
      </c>
      <c r="G3169" s="320">
        <v>11</v>
      </c>
      <c r="H3169" s="320">
        <v>43615</v>
      </c>
      <c r="I3169" s="323">
        <v>6.23</v>
      </c>
      <c r="J3169" s="323">
        <v>5.64</v>
      </c>
      <c r="K3169" s="323">
        <v>0.59</v>
      </c>
    </row>
    <row r="3170" spans="1:11" x14ac:dyDescent="0.2">
      <c r="A3170" s="320" t="s">
        <v>1469</v>
      </c>
      <c r="B3170" s="320" t="s">
        <v>2</v>
      </c>
      <c r="C3170" s="320" t="s">
        <v>1446</v>
      </c>
      <c r="D3170" s="320" t="s">
        <v>1468</v>
      </c>
      <c r="E3170" s="325">
        <v>40648</v>
      </c>
      <c r="F3170" s="326">
        <v>40634</v>
      </c>
      <c r="G3170" s="320">
        <v>11</v>
      </c>
      <c r="H3170" s="320">
        <v>43638</v>
      </c>
      <c r="I3170" s="323">
        <v>6.29</v>
      </c>
      <c r="J3170" s="323">
        <v>5.63</v>
      </c>
      <c r="K3170" s="323">
        <v>0.66</v>
      </c>
    </row>
    <row r="3171" spans="1:11" hidden="1" x14ac:dyDescent="0.2">
      <c r="A3171" s="320" t="s">
        <v>1458</v>
      </c>
      <c r="B3171" s="320" t="s">
        <v>2</v>
      </c>
      <c r="C3171" s="320" t="s">
        <v>1446</v>
      </c>
      <c r="D3171" s="320" t="s">
        <v>1464</v>
      </c>
      <c r="E3171" s="325">
        <v>40648</v>
      </c>
      <c r="F3171" s="326">
        <v>40634</v>
      </c>
      <c r="G3171" s="320">
        <v>11</v>
      </c>
      <c r="H3171" s="320">
        <v>43599</v>
      </c>
      <c r="I3171" s="323">
        <v>6.83</v>
      </c>
      <c r="J3171" s="323">
        <v>6.59</v>
      </c>
      <c r="K3171" s="323">
        <v>0.24</v>
      </c>
    </row>
    <row r="3172" spans="1:11" x14ac:dyDescent="0.2">
      <c r="A3172" s="320" t="s">
        <v>1467</v>
      </c>
      <c r="B3172" s="320" t="s">
        <v>2</v>
      </c>
      <c r="C3172" s="320" t="s">
        <v>1446</v>
      </c>
      <c r="D3172" s="320" t="s">
        <v>1468</v>
      </c>
      <c r="E3172" s="325">
        <v>40648</v>
      </c>
      <c r="F3172" s="326">
        <v>40634</v>
      </c>
      <c r="G3172" s="320">
        <v>11</v>
      </c>
      <c r="H3172" s="320">
        <v>43590</v>
      </c>
      <c r="I3172" s="323">
        <v>15.26</v>
      </c>
      <c r="J3172" s="323">
        <v>12.29</v>
      </c>
      <c r="K3172" s="323">
        <v>2.97</v>
      </c>
    </row>
    <row r="3173" spans="1:11" x14ac:dyDescent="0.2">
      <c r="A3173" s="320" t="s">
        <v>1467</v>
      </c>
      <c r="B3173" s="320" t="s">
        <v>2</v>
      </c>
      <c r="C3173" s="320" t="s">
        <v>1446</v>
      </c>
      <c r="D3173" s="320" t="s">
        <v>1468</v>
      </c>
      <c r="E3173" s="325">
        <v>40651</v>
      </c>
      <c r="F3173" s="326">
        <v>40634</v>
      </c>
      <c r="G3173" s="320">
        <v>11</v>
      </c>
      <c r="H3173" s="320">
        <v>43904</v>
      </c>
      <c r="I3173" s="323">
        <v>17.95</v>
      </c>
      <c r="J3173" s="323">
        <v>12.44</v>
      </c>
      <c r="K3173" s="323">
        <v>5.51</v>
      </c>
    </row>
    <row r="3174" spans="1:11" hidden="1" x14ac:dyDescent="0.2">
      <c r="A3174" s="320" t="s">
        <v>1458</v>
      </c>
      <c r="B3174" s="320" t="s">
        <v>2</v>
      </c>
      <c r="C3174" s="320" t="s">
        <v>1446</v>
      </c>
      <c r="D3174" s="320" t="s">
        <v>1464</v>
      </c>
      <c r="E3174" s="325">
        <v>40651</v>
      </c>
      <c r="F3174" s="326">
        <v>40634</v>
      </c>
      <c r="G3174" s="320">
        <v>11</v>
      </c>
      <c r="H3174" s="320">
        <v>43878</v>
      </c>
      <c r="I3174" s="323">
        <v>7.17</v>
      </c>
      <c r="J3174" s="323">
        <v>6.63</v>
      </c>
      <c r="K3174" s="323">
        <v>0.54</v>
      </c>
    </row>
    <row r="3175" spans="1:11" hidden="1" x14ac:dyDescent="0.2">
      <c r="A3175" s="320" t="s">
        <v>1458</v>
      </c>
      <c r="B3175" s="320" t="s">
        <v>2</v>
      </c>
      <c r="C3175" s="320" t="s">
        <v>1446</v>
      </c>
      <c r="D3175" s="320" t="s">
        <v>1464</v>
      </c>
      <c r="E3175" s="325">
        <v>40651</v>
      </c>
      <c r="F3175" s="326">
        <v>40634</v>
      </c>
      <c r="G3175" s="320">
        <v>11</v>
      </c>
      <c r="H3175" s="320">
        <v>43994</v>
      </c>
      <c r="I3175" s="323">
        <v>7.16</v>
      </c>
      <c r="J3175" s="323">
        <v>6.63</v>
      </c>
      <c r="K3175" s="323">
        <v>0.53</v>
      </c>
    </row>
    <row r="3176" spans="1:11" hidden="1" x14ac:dyDescent="0.2">
      <c r="A3176" s="320" t="s">
        <v>1458</v>
      </c>
      <c r="B3176" s="320" t="s">
        <v>2</v>
      </c>
      <c r="C3176" s="320" t="s">
        <v>1446</v>
      </c>
      <c r="D3176" s="320" t="s">
        <v>1464</v>
      </c>
      <c r="E3176" s="325">
        <v>40651</v>
      </c>
      <c r="F3176" s="326">
        <v>40634</v>
      </c>
      <c r="G3176" s="320">
        <v>11</v>
      </c>
      <c r="H3176" s="320">
        <v>44047</v>
      </c>
      <c r="I3176" s="323">
        <v>6.81</v>
      </c>
      <c r="J3176" s="323">
        <v>6.61</v>
      </c>
      <c r="K3176" s="323">
        <v>0.2</v>
      </c>
    </row>
    <row r="3177" spans="1:11" x14ac:dyDescent="0.2">
      <c r="A3177" s="320" t="s">
        <v>1467</v>
      </c>
      <c r="B3177" s="320" t="s">
        <v>2</v>
      </c>
      <c r="C3177" s="320" t="s">
        <v>1446</v>
      </c>
      <c r="D3177" s="320" t="s">
        <v>1468</v>
      </c>
      <c r="E3177" s="325">
        <v>40651</v>
      </c>
      <c r="F3177" s="326">
        <v>40634</v>
      </c>
      <c r="G3177" s="320">
        <v>11</v>
      </c>
      <c r="H3177" s="320">
        <v>44049</v>
      </c>
      <c r="I3177" s="323">
        <v>17.260000000000002</v>
      </c>
      <c r="J3177" s="323">
        <v>12.42</v>
      </c>
      <c r="K3177" s="323">
        <v>4.84</v>
      </c>
    </row>
    <row r="3178" spans="1:11" x14ac:dyDescent="0.2">
      <c r="A3178" s="320" t="s">
        <v>1459</v>
      </c>
      <c r="B3178" s="320" t="s">
        <v>2</v>
      </c>
      <c r="C3178" s="320" t="s">
        <v>1446</v>
      </c>
      <c r="D3178" s="320" t="s">
        <v>1468</v>
      </c>
      <c r="E3178" s="325">
        <v>40652</v>
      </c>
      <c r="F3178" s="326">
        <v>40634</v>
      </c>
      <c r="G3178" s="320">
        <v>11</v>
      </c>
      <c r="H3178" s="320">
        <v>44270</v>
      </c>
      <c r="I3178" s="323">
        <v>14.2</v>
      </c>
      <c r="J3178" s="323">
        <v>12.05</v>
      </c>
      <c r="K3178" s="323">
        <v>2.15</v>
      </c>
    </row>
    <row r="3179" spans="1:11" x14ac:dyDescent="0.2">
      <c r="A3179" s="320" t="s">
        <v>1467</v>
      </c>
      <c r="B3179" s="320" t="s">
        <v>2</v>
      </c>
      <c r="C3179" s="320" t="s">
        <v>1446</v>
      </c>
      <c r="D3179" s="320" t="s">
        <v>1468</v>
      </c>
      <c r="E3179" s="325">
        <v>40652</v>
      </c>
      <c r="F3179" s="326">
        <v>40634</v>
      </c>
      <c r="G3179" s="320">
        <v>11</v>
      </c>
      <c r="H3179" s="320">
        <v>44130</v>
      </c>
      <c r="I3179" s="323">
        <v>18.440000000000001</v>
      </c>
      <c r="J3179" s="323">
        <v>12.39</v>
      </c>
      <c r="K3179" s="323">
        <v>6.05</v>
      </c>
    </row>
    <row r="3180" spans="1:11" hidden="1" x14ac:dyDescent="0.2">
      <c r="A3180" s="320" t="s">
        <v>1458</v>
      </c>
      <c r="B3180" s="320" t="s">
        <v>2</v>
      </c>
      <c r="C3180" s="320" t="s">
        <v>1446</v>
      </c>
      <c r="D3180" s="320" t="s">
        <v>1464</v>
      </c>
      <c r="E3180" s="325">
        <v>40652</v>
      </c>
      <c r="F3180" s="326">
        <v>40634</v>
      </c>
      <c r="G3180" s="320">
        <v>11</v>
      </c>
      <c r="H3180" s="320">
        <v>44104</v>
      </c>
      <c r="I3180" s="323">
        <v>7.11</v>
      </c>
      <c r="J3180" s="323">
        <v>6.61</v>
      </c>
      <c r="K3180" s="323">
        <v>0.5</v>
      </c>
    </row>
    <row r="3181" spans="1:11" hidden="1" x14ac:dyDescent="0.2">
      <c r="A3181" s="320" t="s">
        <v>1458</v>
      </c>
      <c r="B3181" s="320" t="s">
        <v>2</v>
      </c>
      <c r="C3181" s="320" t="s">
        <v>1446</v>
      </c>
      <c r="D3181" s="320" t="s">
        <v>1464</v>
      </c>
      <c r="E3181" s="325">
        <v>40652</v>
      </c>
      <c r="F3181" s="326">
        <v>40634</v>
      </c>
      <c r="G3181" s="320">
        <v>11</v>
      </c>
      <c r="H3181" s="320">
        <v>44260</v>
      </c>
      <c r="I3181" s="323">
        <v>7.41</v>
      </c>
      <c r="J3181" s="323">
        <v>6.58</v>
      </c>
      <c r="K3181" s="323">
        <v>0.83</v>
      </c>
    </row>
    <row r="3182" spans="1:11" x14ac:dyDescent="0.2">
      <c r="A3182" s="320" t="s">
        <v>1467</v>
      </c>
      <c r="B3182" s="320" t="s">
        <v>2</v>
      </c>
      <c r="C3182" s="320" t="s">
        <v>1446</v>
      </c>
      <c r="D3182" s="320" t="s">
        <v>1468</v>
      </c>
      <c r="E3182" s="325">
        <v>40652</v>
      </c>
      <c r="F3182" s="326">
        <v>40634</v>
      </c>
      <c r="G3182" s="320">
        <v>11</v>
      </c>
      <c r="H3182" s="320">
        <v>44269</v>
      </c>
      <c r="I3182" s="323">
        <v>15.54</v>
      </c>
      <c r="J3182" s="323">
        <v>12.38</v>
      </c>
      <c r="K3182" s="323">
        <v>3.16</v>
      </c>
    </row>
    <row r="3183" spans="1:11" x14ac:dyDescent="0.2">
      <c r="A3183" s="320" t="s">
        <v>1467</v>
      </c>
      <c r="B3183" s="320" t="s">
        <v>2</v>
      </c>
      <c r="C3183" s="320" t="s">
        <v>1446</v>
      </c>
      <c r="D3183" s="320" t="s">
        <v>1468</v>
      </c>
      <c r="E3183" s="325">
        <v>40653</v>
      </c>
      <c r="F3183" s="326">
        <v>40634</v>
      </c>
      <c r="G3183" s="320">
        <v>11</v>
      </c>
      <c r="H3183" s="320">
        <v>44357</v>
      </c>
      <c r="I3183" s="323">
        <v>18.41</v>
      </c>
      <c r="J3183" s="323">
        <v>12.58</v>
      </c>
      <c r="K3183" s="323">
        <v>5.83</v>
      </c>
    </row>
    <row r="3184" spans="1:11" hidden="1" x14ac:dyDescent="0.2">
      <c r="A3184" s="320" t="s">
        <v>1470</v>
      </c>
      <c r="B3184" s="320" t="s">
        <v>2</v>
      </c>
      <c r="C3184" s="320" t="s">
        <v>1446</v>
      </c>
      <c r="D3184" s="320" t="s">
        <v>1464</v>
      </c>
      <c r="E3184" s="325">
        <v>40653</v>
      </c>
      <c r="F3184" s="326">
        <v>40634</v>
      </c>
      <c r="G3184" s="320">
        <v>11</v>
      </c>
      <c r="H3184" s="320">
        <v>44400</v>
      </c>
      <c r="I3184" s="323">
        <v>6.83</v>
      </c>
      <c r="J3184" s="323">
        <v>6.48</v>
      </c>
      <c r="K3184" s="323">
        <v>0.35</v>
      </c>
    </row>
    <row r="3185" spans="1:11" hidden="1" x14ac:dyDescent="0.2">
      <c r="A3185" s="320" t="s">
        <v>1470</v>
      </c>
      <c r="B3185" s="320" t="s">
        <v>2</v>
      </c>
      <c r="C3185" s="320" t="s">
        <v>1446</v>
      </c>
      <c r="D3185" s="320" t="s">
        <v>1464</v>
      </c>
      <c r="E3185" s="325">
        <v>40653</v>
      </c>
      <c r="F3185" s="326">
        <v>40634</v>
      </c>
      <c r="G3185" s="320">
        <v>11</v>
      </c>
      <c r="H3185" s="320">
        <v>44454</v>
      </c>
      <c r="I3185" s="323">
        <v>6.58</v>
      </c>
      <c r="J3185" s="323">
        <v>6.45</v>
      </c>
      <c r="K3185" s="323">
        <v>0.13</v>
      </c>
    </row>
    <row r="3186" spans="1:11" x14ac:dyDescent="0.2">
      <c r="A3186" s="320" t="s">
        <v>1467</v>
      </c>
      <c r="B3186" s="320" t="s">
        <v>2</v>
      </c>
      <c r="C3186" s="320" t="s">
        <v>1446</v>
      </c>
      <c r="D3186" s="320" t="s">
        <v>1468</v>
      </c>
      <c r="E3186" s="325">
        <v>40653</v>
      </c>
      <c r="F3186" s="326">
        <v>40634</v>
      </c>
      <c r="G3186" s="320">
        <v>11</v>
      </c>
      <c r="H3186" s="320">
        <v>44430</v>
      </c>
      <c r="I3186" s="323">
        <v>17.47</v>
      </c>
      <c r="J3186" s="323">
        <v>12.51</v>
      </c>
      <c r="K3186" s="323">
        <v>4.96</v>
      </c>
    </row>
    <row r="3187" spans="1:11" x14ac:dyDescent="0.2">
      <c r="A3187" s="320" t="s">
        <v>1459</v>
      </c>
      <c r="B3187" s="320" t="s">
        <v>2</v>
      </c>
      <c r="C3187" s="320" t="s">
        <v>1446</v>
      </c>
      <c r="D3187" s="320" t="s">
        <v>1468</v>
      </c>
      <c r="E3187" s="325">
        <v>40654</v>
      </c>
      <c r="F3187" s="326">
        <v>40634</v>
      </c>
      <c r="G3187" s="320">
        <v>11</v>
      </c>
      <c r="H3187" s="320">
        <v>44556</v>
      </c>
      <c r="I3187" s="323">
        <v>16.96</v>
      </c>
      <c r="J3187" s="323">
        <v>12.19</v>
      </c>
      <c r="K3187" s="323">
        <v>4.7699999999999996</v>
      </c>
    </row>
    <row r="3188" spans="1:11" x14ac:dyDescent="0.2">
      <c r="A3188" s="320" t="s">
        <v>1459</v>
      </c>
      <c r="B3188" s="320" t="s">
        <v>2</v>
      </c>
      <c r="C3188" s="320" t="s">
        <v>1446</v>
      </c>
      <c r="D3188" s="320" t="s">
        <v>1468</v>
      </c>
      <c r="E3188" s="325">
        <v>40654</v>
      </c>
      <c r="F3188" s="326">
        <v>40634</v>
      </c>
      <c r="G3188" s="320">
        <v>11</v>
      </c>
      <c r="H3188" s="320">
        <v>44725</v>
      </c>
      <c r="I3188" s="323">
        <v>13.35</v>
      </c>
      <c r="J3188" s="323">
        <v>12.12</v>
      </c>
      <c r="K3188" s="323">
        <v>1.23</v>
      </c>
    </row>
    <row r="3189" spans="1:11" x14ac:dyDescent="0.2">
      <c r="A3189" s="320" t="s">
        <v>1467</v>
      </c>
      <c r="B3189" s="320" t="s">
        <v>2</v>
      </c>
      <c r="C3189" s="320" t="s">
        <v>1446</v>
      </c>
      <c r="D3189" s="320" t="s">
        <v>1468</v>
      </c>
      <c r="E3189" s="325">
        <v>40654</v>
      </c>
      <c r="F3189" s="326">
        <v>40634</v>
      </c>
      <c r="G3189" s="320">
        <v>11</v>
      </c>
      <c r="H3189" s="320">
        <v>44557</v>
      </c>
      <c r="I3189" s="323">
        <v>17.399999999999999</v>
      </c>
      <c r="J3189" s="323">
        <v>12.39</v>
      </c>
      <c r="K3189" s="323">
        <v>5.01</v>
      </c>
    </row>
    <row r="3190" spans="1:11" x14ac:dyDescent="0.2">
      <c r="A3190" s="320" t="s">
        <v>1467</v>
      </c>
      <c r="B3190" s="320" t="s">
        <v>2</v>
      </c>
      <c r="C3190" s="320" t="s">
        <v>1446</v>
      </c>
      <c r="D3190" s="320" t="s">
        <v>1468</v>
      </c>
      <c r="E3190" s="325">
        <v>40654</v>
      </c>
      <c r="F3190" s="326">
        <v>40634</v>
      </c>
      <c r="G3190" s="320">
        <v>11</v>
      </c>
      <c r="H3190" s="320">
        <v>44715</v>
      </c>
      <c r="I3190" s="323">
        <v>13.62</v>
      </c>
      <c r="J3190" s="323">
        <v>12.37</v>
      </c>
      <c r="K3190" s="323">
        <v>1.25</v>
      </c>
    </row>
    <row r="3191" spans="1:11" hidden="1" x14ac:dyDescent="0.2">
      <c r="A3191" s="320" t="s">
        <v>1472</v>
      </c>
      <c r="B3191" s="320" t="s">
        <v>2</v>
      </c>
      <c r="C3191" s="320" t="s">
        <v>1446</v>
      </c>
      <c r="D3191" s="320" t="s">
        <v>1464</v>
      </c>
      <c r="E3191" s="325">
        <v>40654</v>
      </c>
      <c r="F3191" s="326">
        <v>40634</v>
      </c>
      <c r="G3191" s="320">
        <v>11</v>
      </c>
      <c r="H3191" s="320">
        <v>44693</v>
      </c>
      <c r="I3191" s="323">
        <v>5.75</v>
      </c>
      <c r="J3191" s="323">
        <v>5.33</v>
      </c>
      <c r="K3191" s="323">
        <v>0.42</v>
      </c>
    </row>
    <row r="3192" spans="1:11" hidden="1" x14ac:dyDescent="0.2">
      <c r="A3192" s="320" t="s">
        <v>1471</v>
      </c>
      <c r="B3192" s="320" t="s">
        <v>2</v>
      </c>
      <c r="C3192" s="320" t="s">
        <v>1446</v>
      </c>
      <c r="D3192" s="320" t="s">
        <v>1464</v>
      </c>
      <c r="E3192" s="325">
        <v>40654</v>
      </c>
      <c r="F3192" s="326">
        <v>40634</v>
      </c>
      <c r="G3192" s="320">
        <v>11</v>
      </c>
      <c r="H3192" s="320">
        <v>44516</v>
      </c>
      <c r="I3192" s="323">
        <v>8.31</v>
      </c>
      <c r="J3192" s="323">
        <v>7.99</v>
      </c>
      <c r="K3192" s="323">
        <v>0.32</v>
      </c>
    </row>
    <row r="3193" spans="1:11" hidden="1" x14ac:dyDescent="0.2">
      <c r="A3193" s="320" t="s">
        <v>1471</v>
      </c>
      <c r="B3193" s="320" t="s">
        <v>2</v>
      </c>
      <c r="C3193" s="320" t="s">
        <v>1446</v>
      </c>
      <c r="D3193" s="320" t="s">
        <v>1464</v>
      </c>
      <c r="E3193" s="325">
        <v>40654</v>
      </c>
      <c r="F3193" s="326">
        <v>40634</v>
      </c>
      <c r="G3193" s="320">
        <v>11</v>
      </c>
      <c r="H3193" s="320">
        <v>44673</v>
      </c>
      <c r="I3193" s="323">
        <v>8.44</v>
      </c>
      <c r="J3193" s="323">
        <v>7.98</v>
      </c>
      <c r="K3193" s="323">
        <v>0.46</v>
      </c>
    </row>
    <row r="3194" spans="1:11" hidden="1" x14ac:dyDescent="0.2">
      <c r="A3194" s="320" t="s">
        <v>1471</v>
      </c>
      <c r="B3194" s="320" t="s">
        <v>2</v>
      </c>
      <c r="C3194" s="320" t="s">
        <v>1446</v>
      </c>
      <c r="D3194" s="320" t="s">
        <v>1464</v>
      </c>
      <c r="E3194" s="325">
        <v>40654</v>
      </c>
      <c r="F3194" s="326">
        <v>40634</v>
      </c>
      <c r="G3194" s="320">
        <v>11</v>
      </c>
      <c r="H3194" s="320">
        <v>44742</v>
      </c>
      <c r="I3194" s="323">
        <v>8.18</v>
      </c>
      <c r="J3194" s="323">
        <v>7.97</v>
      </c>
      <c r="K3194" s="323">
        <v>0.21</v>
      </c>
    </row>
    <row r="3195" spans="1:11" hidden="1" x14ac:dyDescent="0.2">
      <c r="A3195" s="320" t="s">
        <v>1458</v>
      </c>
      <c r="B3195" s="320" t="s">
        <v>2</v>
      </c>
      <c r="C3195" s="320" t="s">
        <v>1446</v>
      </c>
      <c r="D3195" s="320" t="s">
        <v>1464</v>
      </c>
      <c r="E3195" s="325">
        <v>40654</v>
      </c>
      <c r="F3195" s="326">
        <v>40634</v>
      </c>
      <c r="G3195" s="320">
        <v>11</v>
      </c>
      <c r="H3195" s="320">
        <v>44738</v>
      </c>
      <c r="I3195" s="323">
        <v>6.81</v>
      </c>
      <c r="J3195" s="323">
        <v>6.57</v>
      </c>
      <c r="K3195" s="323">
        <v>0.24</v>
      </c>
    </row>
    <row r="3196" spans="1:11" hidden="1" x14ac:dyDescent="0.2">
      <c r="A3196" s="320" t="s">
        <v>1470</v>
      </c>
      <c r="B3196" s="320" t="s">
        <v>2</v>
      </c>
      <c r="C3196" s="320" t="s">
        <v>1446</v>
      </c>
      <c r="D3196" s="320" t="s">
        <v>1464</v>
      </c>
      <c r="E3196" s="325">
        <v>40654</v>
      </c>
      <c r="F3196" s="326">
        <v>40634</v>
      </c>
      <c r="G3196" s="320">
        <v>11</v>
      </c>
      <c r="H3196" s="320">
        <v>44560</v>
      </c>
      <c r="I3196" s="323">
        <v>7.12</v>
      </c>
      <c r="J3196" s="323">
        <v>6.42</v>
      </c>
      <c r="K3196" s="323">
        <v>0.7</v>
      </c>
    </row>
    <row r="3197" spans="1:11" hidden="1" x14ac:dyDescent="0.2">
      <c r="A3197" s="320" t="s">
        <v>1470</v>
      </c>
      <c r="B3197" s="320" t="s">
        <v>2</v>
      </c>
      <c r="C3197" s="320" t="s">
        <v>1446</v>
      </c>
      <c r="D3197" s="320" t="s">
        <v>1464</v>
      </c>
      <c r="E3197" s="325">
        <v>40654</v>
      </c>
      <c r="F3197" s="326">
        <v>40634</v>
      </c>
      <c r="G3197" s="320">
        <v>11</v>
      </c>
      <c r="H3197" s="320">
        <v>44743</v>
      </c>
      <c r="I3197" s="323">
        <v>6.73</v>
      </c>
      <c r="J3197" s="323">
        <v>6.4</v>
      </c>
      <c r="K3197" s="323">
        <v>0.33</v>
      </c>
    </row>
    <row r="3198" spans="1:11" x14ac:dyDescent="0.2">
      <c r="A3198" s="320" t="s">
        <v>1456</v>
      </c>
      <c r="B3198" s="320" t="s">
        <v>2</v>
      </c>
      <c r="C3198" s="320" t="s">
        <v>1446</v>
      </c>
      <c r="D3198" s="320" t="s">
        <v>1468</v>
      </c>
      <c r="E3198" s="325">
        <v>40654</v>
      </c>
      <c r="F3198" s="326">
        <v>40634</v>
      </c>
      <c r="G3198" s="320">
        <v>11</v>
      </c>
      <c r="H3198" s="320">
        <v>44726</v>
      </c>
      <c r="I3198" s="323">
        <v>13.71</v>
      </c>
      <c r="J3198" s="323">
        <v>10.91</v>
      </c>
      <c r="K3198" s="323">
        <v>2.8</v>
      </c>
    </row>
    <row r="3199" spans="1:11" x14ac:dyDescent="0.2">
      <c r="A3199" s="320" t="s">
        <v>1459</v>
      </c>
      <c r="B3199" s="320" t="s">
        <v>2</v>
      </c>
      <c r="C3199" s="320" t="s">
        <v>1446</v>
      </c>
      <c r="D3199" s="320" t="s">
        <v>1468</v>
      </c>
      <c r="E3199" s="325">
        <v>40658</v>
      </c>
      <c r="F3199" s="326">
        <v>40634</v>
      </c>
      <c r="G3199" s="320">
        <v>11</v>
      </c>
      <c r="H3199" s="320">
        <v>45239</v>
      </c>
      <c r="I3199" s="323">
        <v>17.48</v>
      </c>
      <c r="J3199" s="323">
        <v>12.22</v>
      </c>
      <c r="K3199" s="323">
        <v>5.26</v>
      </c>
    </row>
    <row r="3200" spans="1:11" x14ac:dyDescent="0.2">
      <c r="A3200" s="320" t="s">
        <v>1459</v>
      </c>
      <c r="B3200" s="320" t="s">
        <v>2</v>
      </c>
      <c r="C3200" s="320" t="s">
        <v>1446</v>
      </c>
      <c r="D3200" s="320" t="s">
        <v>1468</v>
      </c>
      <c r="E3200" s="325">
        <v>40658</v>
      </c>
      <c r="F3200" s="326">
        <v>40634</v>
      </c>
      <c r="G3200" s="320">
        <v>11</v>
      </c>
      <c r="H3200" s="320">
        <v>45392</v>
      </c>
      <c r="I3200" s="323">
        <v>16.95</v>
      </c>
      <c r="J3200" s="323">
        <v>12.21</v>
      </c>
      <c r="K3200" s="323">
        <v>4.74</v>
      </c>
    </row>
    <row r="3201" spans="1:11" x14ac:dyDescent="0.2">
      <c r="A3201" s="320" t="s">
        <v>1469</v>
      </c>
      <c r="B3201" s="320" t="s">
        <v>2</v>
      </c>
      <c r="C3201" s="320" t="s">
        <v>1446</v>
      </c>
      <c r="D3201" s="320" t="s">
        <v>1468</v>
      </c>
      <c r="E3201" s="325">
        <v>40658</v>
      </c>
      <c r="F3201" s="326">
        <v>40634</v>
      </c>
      <c r="G3201" s="320">
        <v>11</v>
      </c>
      <c r="H3201" s="320">
        <v>45185</v>
      </c>
      <c r="I3201" s="323">
        <v>6.12</v>
      </c>
      <c r="J3201" s="323">
        <v>5.72</v>
      </c>
      <c r="K3201" s="323">
        <v>0.4</v>
      </c>
    </row>
    <row r="3202" spans="1:11" x14ac:dyDescent="0.2">
      <c r="A3202" s="320" t="s">
        <v>1469</v>
      </c>
      <c r="B3202" s="320" t="s">
        <v>2</v>
      </c>
      <c r="C3202" s="320" t="s">
        <v>1446</v>
      </c>
      <c r="D3202" s="320" t="s">
        <v>1468</v>
      </c>
      <c r="E3202" s="325">
        <v>40658</v>
      </c>
      <c r="F3202" s="326">
        <v>40634</v>
      </c>
      <c r="G3202" s="320">
        <v>11</v>
      </c>
      <c r="H3202" s="320">
        <v>45226</v>
      </c>
      <c r="I3202" s="323">
        <v>6.22</v>
      </c>
      <c r="J3202" s="323">
        <v>5.71</v>
      </c>
      <c r="K3202" s="323">
        <v>0.51</v>
      </c>
    </row>
    <row r="3203" spans="1:11" x14ac:dyDescent="0.2">
      <c r="A3203" s="320" t="s">
        <v>1469</v>
      </c>
      <c r="B3203" s="320" t="s">
        <v>2</v>
      </c>
      <c r="C3203" s="320" t="s">
        <v>1446</v>
      </c>
      <c r="D3203" s="320" t="s">
        <v>1468</v>
      </c>
      <c r="E3203" s="325">
        <v>40658</v>
      </c>
      <c r="F3203" s="326">
        <v>40634</v>
      </c>
      <c r="G3203" s="320">
        <v>11</v>
      </c>
      <c r="H3203" s="320">
        <v>45328</v>
      </c>
      <c r="I3203" s="323">
        <v>6.05</v>
      </c>
      <c r="J3203" s="323">
        <v>5.7</v>
      </c>
      <c r="K3203" s="323">
        <v>0.35</v>
      </c>
    </row>
    <row r="3204" spans="1:11" hidden="1" x14ac:dyDescent="0.2">
      <c r="A3204" s="320" t="s">
        <v>1458</v>
      </c>
      <c r="B3204" s="320" t="s">
        <v>2</v>
      </c>
      <c r="C3204" s="320" t="s">
        <v>1446</v>
      </c>
      <c r="D3204" s="320" t="s">
        <v>1464</v>
      </c>
      <c r="E3204" s="325">
        <v>40658</v>
      </c>
      <c r="F3204" s="326">
        <v>40634</v>
      </c>
      <c r="G3204" s="320">
        <v>11</v>
      </c>
      <c r="H3204" s="320">
        <v>45197</v>
      </c>
      <c r="I3204" s="323">
        <v>7.22</v>
      </c>
      <c r="J3204" s="323">
        <v>6.63</v>
      </c>
      <c r="K3204" s="323">
        <v>0.59</v>
      </c>
    </row>
    <row r="3205" spans="1:11" hidden="1" x14ac:dyDescent="0.2">
      <c r="A3205" s="320" t="s">
        <v>1458</v>
      </c>
      <c r="B3205" s="320" t="s">
        <v>2</v>
      </c>
      <c r="C3205" s="320" t="s">
        <v>1446</v>
      </c>
      <c r="D3205" s="320" t="s">
        <v>1464</v>
      </c>
      <c r="E3205" s="325">
        <v>40658</v>
      </c>
      <c r="F3205" s="326">
        <v>40634</v>
      </c>
      <c r="G3205" s="320">
        <v>11</v>
      </c>
      <c r="H3205" s="320">
        <v>45238</v>
      </c>
      <c r="I3205" s="323">
        <v>7</v>
      </c>
      <c r="J3205" s="323">
        <v>6.63</v>
      </c>
      <c r="K3205" s="323">
        <v>0.37</v>
      </c>
    </row>
    <row r="3206" spans="1:11" hidden="1" x14ac:dyDescent="0.2">
      <c r="A3206" s="320" t="s">
        <v>1458</v>
      </c>
      <c r="B3206" s="320" t="s">
        <v>2</v>
      </c>
      <c r="C3206" s="320" t="s">
        <v>1446</v>
      </c>
      <c r="D3206" s="320" t="s">
        <v>1464</v>
      </c>
      <c r="E3206" s="325">
        <v>40658</v>
      </c>
      <c r="F3206" s="326">
        <v>40634</v>
      </c>
      <c r="G3206" s="320">
        <v>11</v>
      </c>
      <c r="H3206" s="320">
        <v>45374</v>
      </c>
      <c r="I3206" s="323">
        <v>7.07</v>
      </c>
      <c r="J3206" s="323">
        <v>6.62</v>
      </c>
      <c r="K3206" s="323">
        <v>0.45</v>
      </c>
    </row>
    <row r="3207" spans="1:11" x14ac:dyDescent="0.2">
      <c r="A3207" s="320" t="s">
        <v>1469</v>
      </c>
      <c r="B3207" s="320" t="s">
        <v>2</v>
      </c>
      <c r="C3207" s="320" t="s">
        <v>1446</v>
      </c>
      <c r="D3207" s="320" t="s">
        <v>1468</v>
      </c>
      <c r="E3207" s="325">
        <v>40658</v>
      </c>
      <c r="F3207" s="326">
        <v>40634</v>
      </c>
      <c r="G3207" s="320">
        <v>11</v>
      </c>
      <c r="H3207" s="320">
        <v>45395</v>
      </c>
      <c r="I3207" s="323">
        <v>6.36</v>
      </c>
      <c r="J3207" s="323">
        <v>5.69</v>
      </c>
      <c r="K3207" s="323">
        <v>0.67</v>
      </c>
    </row>
    <row r="3208" spans="1:11" x14ac:dyDescent="0.2">
      <c r="A3208" s="320" t="s">
        <v>1459</v>
      </c>
      <c r="B3208" s="320" t="s">
        <v>2</v>
      </c>
      <c r="C3208" s="320" t="s">
        <v>1446</v>
      </c>
      <c r="D3208" s="320" t="s">
        <v>1468</v>
      </c>
      <c r="E3208" s="325">
        <v>40659</v>
      </c>
      <c r="F3208" s="326">
        <v>40634</v>
      </c>
      <c r="G3208" s="320">
        <v>11</v>
      </c>
      <c r="H3208" s="320">
        <v>45584</v>
      </c>
      <c r="I3208" s="323">
        <v>14.31</v>
      </c>
      <c r="J3208" s="323">
        <v>12.08</v>
      </c>
      <c r="K3208" s="323">
        <v>2.23</v>
      </c>
    </row>
    <row r="3209" spans="1:11" x14ac:dyDescent="0.2">
      <c r="A3209" s="320" t="s">
        <v>1469</v>
      </c>
      <c r="B3209" s="320" t="s">
        <v>2</v>
      </c>
      <c r="C3209" s="320" t="s">
        <v>1446</v>
      </c>
      <c r="D3209" s="320" t="s">
        <v>1468</v>
      </c>
      <c r="E3209" s="325">
        <v>40659</v>
      </c>
      <c r="F3209" s="326">
        <v>40634</v>
      </c>
      <c r="G3209" s="320">
        <v>11</v>
      </c>
      <c r="H3209" s="320">
        <v>45429</v>
      </c>
      <c r="I3209" s="323">
        <v>6.35</v>
      </c>
      <c r="J3209" s="323">
        <v>5.74</v>
      </c>
      <c r="K3209" s="323">
        <v>0.61</v>
      </c>
    </row>
    <row r="3210" spans="1:11" x14ac:dyDescent="0.2">
      <c r="A3210" s="320" t="s">
        <v>1469</v>
      </c>
      <c r="B3210" s="320" t="s">
        <v>2</v>
      </c>
      <c r="C3210" s="320" t="s">
        <v>1446</v>
      </c>
      <c r="D3210" s="320" t="s">
        <v>1468</v>
      </c>
      <c r="E3210" s="325">
        <v>40659</v>
      </c>
      <c r="F3210" s="326">
        <v>40634</v>
      </c>
      <c r="G3210" s="320">
        <v>11</v>
      </c>
      <c r="H3210" s="320">
        <v>45469</v>
      </c>
      <c r="I3210" s="323">
        <v>6.36</v>
      </c>
      <c r="J3210" s="323">
        <v>5.73</v>
      </c>
      <c r="K3210" s="323">
        <v>0.63</v>
      </c>
    </row>
    <row r="3211" spans="1:11" x14ac:dyDescent="0.2">
      <c r="A3211" s="320" t="s">
        <v>1469</v>
      </c>
      <c r="B3211" s="320" t="s">
        <v>2</v>
      </c>
      <c r="C3211" s="320" t="s">
        <v>1446</v>
      </c>
      <c r="D3211" s="320" t="s">
        <v>1468</v>
      </c>
      <c r="E3211" s="325">
        <v>40659</v>
      </c>
      <c r="F3211" s="326">
        <v>40634</v>
      </c>
      <c r="G3211" s="320">
        <v>11</v>
      </c>
      <c r="H3211" s="320">
        <v>45550</v>
      </c>
      <c r="I3211" s="323">
        <v>6.12</v>
      </c>
      <c r="J3211" s="323">
        <v>5.72</v>
      </c>
      <c r="K3211" s="323">
        <v>0.4</v>
      </c>
    </row>
    <row r="3212" spans="1:11" x14ac:dyDescent="0.2">
      <c r="A3212" s="320" t="s">
        <v>1469</v>
      </c>
      <c r="B3212" s="320" t="s">
        <v>2</v>
      </c>
      <c r="C3212" s="320" t="s">
        <v>1446</v>
      </c>
      <c r="D3212" s="320" t="s">
        <v>1468</v>
      </c>
      <c r="E3212" s="325">
        <v>40659</v>
      </c>
      <c r="F3212" s="326">
        <v>40634</v>
      </c>
      <c r="G3212" s="320">
        <v>11</v>
      </c>
      <c r="H3212" s="320">
        <v>45587</v>
      </c>
      <c r="I3212" s="323">
        <v>6.09</v>
      </c>
      <c r="J3212" s="323">
        <v>5.7</v>
      </c>
      <c r="K3212" s="323">
        <v>0.39</v>
      </c>
    </row>
    <row r="3213" spans="1:11" x14ac:dyDescent="0.2">
      <c r="A3213" s="320" t="s">
        <v>1467</v>
      </c>
      <c r="B3213" s="320" t="s">
        <v>2</v>
      </c>
      <c r="C3213" s="320" t="s">
        <v>1446</v>
      </c>
      <c r="D3213" s="320" t="s">
        <v>1468</v>
      </c>
      <c r="E3213" s="325">
        <v>40659</v>
      </c>
      <c r="F3213" s="326">
        <v>40634</v>
      </c>
      <c r="G3213" s="320">
        <v>11</v>
      </c>
      <c r="H3213" s="320">
        <v>45482</v>
      </c>
      <c r="I3213" s="323">
        <v>17.93</v>
      </c>
      <c r="J3213" s="323">
        <v>12.44</v>
      </c>
      <c r="K3213" s="323">
        <v>5.49</v>
      </c>
    </row>
    <row r="3214" spans="1:11" hidden="1" x14ac:dyDescent="0.2">
      <c r="A3214" s="320"/>
      <c r="B3214" s="320" t="s">
        <v>2</v>
      </c>
      <c r="C3214" s="320" t="s">
        <v>1446</v>
      </c>
      <c r="D3214" s="320" t="s">
        <v>1464</v>
      </c>
      <c r="E3214" s="325">
        <v>40659</v>
      </c>
      <c r="F3214" s="326">
        <v>40634</v>
      </c>
      <c r="G3214" s="320">
        <v>11</v>
      </c>
      <c r="H3214" s="320">
        <v>45456</v>
      </c>
      <c r="I3214" s="323">
        <v>6.88</v>
      </c>
      <c r="J3214" s="323">
        <v>6.41</v>
      </c>
      <c r="K3214" s="323">
        <v>0.47</v>
      </c>
    </row>
    <row r="3215" spans="1:11" hidden="1" x14ac:dyDescent="0.2">
      <c r="A3215" s="320"/>
      <c r="B3215" s="320" t="s">
        <v>2</v>
      </c>
      <c r="C3215" s="320" t="s">
        <v>1446</v>
      </c>
      <c r="D3215" s="320" t="s">
        <v>1464</v>
      </c>
      <c r="E3215" s="325">
        <v>40659</v>
      </c>
      <c r="F3215" s="326">
        <v>40634</v>
      </c>
      <c r="G3215" s="320">
        <v>11</v>
      </c>
      <c r="H3215" s="320">
        <v>45543</v>
      </c>
      <c r="I3215" s="323">
        <v>6.93</v>
      </c>
      <c r="J3215" s="323">
        <v>6.39</v>
      </c>
      <c r="K3215" s="323">
        <v>0.54</v>
      </c>
    </row>
    <row r="3216" spans="1:11" hidden="1" x14ac:dyDescent="0.2">
      <c r="A3216" s="320"/>
      <c r="B3216" s="320" t="s">
        <v>2</v>
      </c>
      <c r="C3216" s="320" t="s">
        <v>1446</v>
      </c>
      <c r="D3216" s="320" t="s">
        <v>1464</v>
      </c>
      <c r="E3216" s="325">
        <v>40659</v>
      </c>
      <c r="F3216" s="326">
        <v>40634</v>
      </c>
      <c r="G3216" s="320">
        <v>11</v>
      </c>
      <c r="H3216" s="320">
        <v>45582</v>
      </c>
      <c r="I3216" s="323">
        <v>6.61</v>
      </c>
      <c r="J3216" s="323">
        <v>6.38</v>
      </c>
      <c r="K3216" s="323">
        <v>0.23</v>
      </c>
    </row>
    <row r="3217" spans="1:11" x14ac:dyDescent="0.2">
      <c r="A3217" s="320" t="s">
        <v>1467</v>
      </c>
      <c r="B3217" s="320" t="s">
        <v>2</v>
      </c>
      <c r="C3217" s="320" t="s">
        <v>1446</v>
      </c>
      <c r="D3217" s="320" t="s">
        <v>1468</v>
      </c>
      <c r="E3217" s="325">
        <v>40659</v>
      </c>
      <c r="F3217" s="326">
        <v>40634</v>
      </c>
      <c r="G3217" s="320">
        <v>11</v>
      </c>
      <c r="H3217" s="320">
        <v>45575</v>
      </c>
      <c r="I3217" s="323">
        <v>15.78</v>
      </c>
      <c r="J3217" s="323">
        <v>12.43</v>
      </c>
      <c r="K3217" s="323">
        <v>3.35</v>
      </c>
    </row>
    <row r="3218" spans="1:11" x14ac:dyDescent="0.2">
      <c r="A3218" s="320" t="s">
        <v>1469</v>
      </c>
      <c r="B3218" s="320" t="s">
        <v>2</v>
      </c>
      <c r="C3218" s="320" t="s">
        <v>1446</v>
      </c>
      <c r="D3218" s="320" t="s">
        <v>1468</v>
      </c>
      <c r="E3218" s="325">
        <v>40660</v>
      </c>
      <c r="F3218" s="326">
        <v>40634</v>
      </c>
      <c r="G3218" s="320">
        <v>11</v>
      </c>
      <c r="H3218" s="320">
        <v>45615</v>
      </c>
      <c r="I3218" s="323">
        <v>6.3</v>
      </c>
      <c r="J3218" s="323">
        <v>5.71</v>
      </c>
      <c r="K3218" s="323">
        <v>0.59</v>
      </c>
    </row>
    <row r="3219" spans="1:11" x14ac:dyDescent="0.2">
      <c r="A3219" s="320" t="s">
        <v>1469</v>
      </c>
      <c r="B3219" s="320" t="s">
        <v>2</v>
      </c>
      <c r="C3219" s="320" t="s">
        <v>1446</v>
      </c>
      <c r="D3219" s="320" t="s">
        <v>1468</v>
      </c>
      <c r="E3219" s="325">
        <v>40660</v>
      </c>
      <c r="F3219" s="326">
        <v>40634</v>
      </c>
      <c r="G3219" s="320">
        <v>11</v>
      </c>
      <c r="H3219" s="320">
        <v>45639</v>
      </c>
      <c r="I3219" s="323">
        <v>6.08</v>
      </c>
      <c r="J3219" s="323">
        <v>5.72</v>
      </c>
      <c r="K3219" s="323">
        <v>0.36</v>
      </c>
    </row>
    <row r="3220" spans="1:11" x14ac:dyDescent="0.2">
      <c r="A3220" s="320" t="s">
        <v>1469</v>
      </c>
      <c r="B3220" s="320" t="s">
        <v>2</v>
      </c>
      <c r="C3220" s="320" t="s">
        <v>1446</v>
      </c>
      <c r="D3220" s="320" t="s">
        <v>1468</v>
      </c>
      <c r="E3220" s="325">
        <v>40660</v>
      </c>
      <c r="F3220" s="326">
        <v>40634</v>
      </c>
      <c r="G3220" s="320">
        <v>11</v>
      </c>
      <c r="H3220" s="320">
        <v>45727</v>
      </c>
      <c r="I3220" s="323">
        <v>6.23</v>
      </c>
      <c r="J3220" s="323">
        <v>5.72</v>
      </c>
      <c r="K3220" s="323">
        <v>0.51</v>
      </c>
    </row>
    <row r="3221" spans="1:11" x14ac:dyDescent="0.2">
      <c r="A3221" s="320" t="s">
        <v>1469</v>
      </c>
      <c r="B3221" s="320" t="s">
        <v>2</v>
      </c>
      <c r="C3221" s="320" t="s">
        <v>1446</v>
      </c>
      <c r="D3221" s="320" t="s">
        <v>1468</v>
      </c>
      <c r="E3221" s="325">
        <v>40660</v>
      </c>
      <c r="F3221" s="326">
        <v>40634</v>
      </c>
      <c r="G3221" s="320">
        <v>11</v>
      </c>
      <c r="H3221" s="320">
        <v>45776</v>
      </c>
      <c r="I3221" s="323">
        <v>6.18</v>
      </c>
      <c r="J3221" s="323">
        <v>5.7</v>
      </c>
      <c r="K3221" s="323">
        <v>0.48</v>
      </c>
    </row>
    <row r="3222" spans="1:11" x14ac:dyDescent="0.2">
      <c r="A3222" s="320" t="s">
        <v>1467</v>
      </c>
      <c r="B3222" s="320" t="s">
        <v>2</v>
      </c>
      <c r="C3222" s="320" t="s">
        <v>1446</v>
      </c>
      <c r="D3222" s="320" t="s">
        <v>1468</v>
      </c>
      <c r="E3222" s="325">
        <v>40660</v>
      </c>
      <c r="F3222" s="326">
        <v>40634</v>
      </c>
      <c r="G3222" s="320">
        <v>11</v>
      </c>
      <c r="H3222" s="320">
        <v>45681</v>
      </c>
      <c r="I3222" s="323">
        <v>18.82</v>
      </c>
      <c r="J3222" s="323">
        <v>12.44</v>
      </c>
      <c r="K3222" s="323">
        <v>6.38</v>
      </c>
    </row>
    <row r="3223" spans="1:11" hidden="1" x14ac:dyDescent="0.2">
      <c r="A3223" s="320"/>
      <c r="B3223" s="320" t="s">
        <v>2</v>
      </c>
      <c r="C3223" s="320" t="s">
        <v>1446</v>
      </c>
      <c r="D3223" s="320" t="s">
        <v>1464</v>
      </c>
      <c r="E3223" s="325">
        <v>40660</v>
      </c>
      <c r="F3223" s="326">
        <v>40634</v>
      </c>
      <c r="G3223" s="320">
        <v>11</v>
      </c>
      <c r="H3223" s="320">
        <v>45650</v>
      </c>
      <c r="I3223" s="323">
        <v>6.79</v>
      </c>
      <c r="J3223" s="323">
        <v>6.37</v>
      </c>
      <c r="K3223" s="323">
        <v>0.42</v>
      </c>
    </row>
    <row r="3224" spans="1:11" hidden="1" x14ac:dyDescent="0.2">
      <c r="A3224" s="320"/>
      <c r="B3224" s="320" t="s">
        <v>2</v>
      </c>
      <c r="C3224" s="320" t="s">
        <v>1446</v>
      </c>
      <c r="D3224" s="320" t="s">
        <v>1464</v>
      </c>
      <c r="E3224" s="325">
        <v>40660</v>
      </c>
      <c r="F3224" s="326">
        <v>40634</v>
      </c>
      <c r="G3224" s="320">
        <v>11</v>
      </c>
      <c r="H3224" s="320">
        <v>45766</v>
      </c>
      <c r="I3224" s="323">
        <v>6.59</v>
      </c>
      <c r="J3224" s="323">
        <v>6.35</v>
      </c>
      <c r="K3224" s="323">
        <v>0.24</v>
      </c>
    </row>
    <row r="3225" spans="1:11" x14ac:dyDescent="0.2">
      <c r="A3225" s="320" t="s">
        <v>1467</v>
      </c>
      <c r="B3225" s="320" t="s">
        <v>2</v>
      </c>
      <c r="C3225" s="320" t="s">
        <v>1446</v>
      </c>
      <c r="D3225" s="320" t="s">
        <v>1468</v>
      </c>
      <c r="E3225" s="325">
        <v>40660</v>
      </c>
      <c r="F3225" s="326">
        <v>40634</v>
      </c>
      <c r="G3225" s="320">
        <v>11</v>
      </c>
      <c r="H3225" s="320">
        <v>45783</v>
      </c>
      <c r="I3225" s="323">
        <v>17.46</v>
      </c>
      <c r="J3225" s="323">
        <v>12.39</v>
      </c>
      <c r="K3225" s="323">
        <v>5.07</v>
      </c>
    </row>
    <row r="3226" spans="1:11" x14ac:dyDescent="0.2">
      <c r="A3226" s="320" t="s">
        <v>1459</v>
      </c>
      <c r="B3226" s="320" t="s">
        <v>2</v>
      </c>
      <c r="C3226" s="320" t="s">
        <v>1446</v>
      </c>
      <c r="D3226" s="320" t="s">
        <v>1468</v>
      </c>
      <c r="E3226" s="325">
        <v>40661</v>
      </c>
      <c r="F3226" s="326">
        <v>40634</v>
      </c>
      <c r="G3226" s="320">
        <v>11</v>
      </c>
      <c r="H3226" s="320">
        <v>45899</v>
      </c>
      <c r="I3226" s="323">
        <v>17.600000000000001</v>
      </c>
      <c r="J3226" s="323">
        <v>12.28</v>
      </c>
      <c r="K3226" s="323">
        <v>5.32</v>
      </c>
    </row>
    <row r="3227" spans="1:11" x14ac:dyDescent="0.2">
      <c r="A3227" s="320" t="s">
        <v>1459</v>
      </c>
      <c r="B3227" s="320" t="s">
        <v>2</v>
      </c>
      <c r="C3227" s="320" t="s">
        <v>1446</v>
      </c>
      <c r="D3227" s="320" t="s">
        <v>1468</v>
      </c>
      <c r="E3227" s="325">
        <v>40661</v>
      </c>
      <c r="F3227" s="326">
        <v>40634</v>
      </c>
      <c r="G3227" s="320">
        <v>11</v>
      </c>
      <c r="H3227" s="320">
        <v>46051</v>
      </c>
      <c r="I3227" s="323">
        <v>14.97</v>
      </c>
      <c r="J3227" s="323">
        <v>12.15</v>
      </c>
      <c r="K3227" s="323">
        <v>2.82</v>
      </c>
    </row>
    <row r="3228" spans="1:11" x14ac:dyDescent="0.2">
      <c r="A3228" s="320" t="s">
        <v>1469</v>
      </c>
      <c r="B3228" s="320" t="s">
        <v>2</v>
      </c>
      <c r="C3228" s="320" t="s">
        <v>1446</v>
      </c>
      <c r="D3228" s="320" t="s">
        <v>1468</v>
      </c>
      <c r="E3228" s="325">
        <v>40661</v>
      </c>
      <c r="F3228" s="326">
        <v>40634</v>
      </c>
      <c r="G3228" s="320">
        <v>11</v>
      </c>
      <c r="H3228" s="320">
        <v>45957</v>
      </c>
      <c r="I3228" s="323">
        <v>5.94</v>
      </c>
      <c r="J3228" s="323">
        <v>5.72</v>
      </c>
      <c r="K3228" s="323">
        <v>0.22</v>
      </c>
    </row>
    <row r="3229" spans="1:11" x14ac:dyDescent="0.2">
      <c r="A3229" s="320" t="s">
        <v>1469</v>
      </c>
      <c r="B3229" s="320" t="s">
        <v>2</v>
      </c>
      <c r="C3229" s="320" t="s">
        <v>1446</v>
      </c>
      <c r="D3229" s="320" t="s">
        <v>1468</v>
      </c>
      <c r="E3229" s="325">
        <v>40661</v>
      </c>
      <c r="F3229" s="326">
        <v>40634</v>
      </c>
      <c r="G3229" s="320">
        <v>11</v>
      </c>
      <c r="H3229" s="320">
        <v>45999</v>
      </c>
      <c r="I3229" s="323">
        <v>6.19</v>
      </c>
      <c r="J3229" s="323">
        <v>5.71</v>
      </c>
      <c r="K3229" s="323">
        <v>0.48</v>
      </c>
    </row>
    <row r="3230" spans="1:11" x14ac:dyDescent="0.2">
      <c r="A3230" s="320" t="s">
        <v>1467</v>
      </c>
      <c r="B3230" s="320" t="s">
        <v>2</v>
      </c>
      <c r="C3230" s="320" t="s">
        <v>1446</v>
      </c>
      <c r="D3230" s="320" t="s">
        <v>1468</v>
      </c>
      <c r="E3230" s="325">
        <v>40661</v>
      </c>
      <c r="F3230" s="326">
        <v>40634</v>
      </c>
      <c r="G3230" s="320">
        <v>11</v>
      </c>
      <c r="H3230" s="320">
        <v>45904</v>
      </c>
      <c r="I3230" s="323">
        <v>17.89</v>
      </c>
      <c r="J3230" s="323">
        <v>12.48</v>
      </c>
      <c r="K3230" s="323">
        <v>5.41</v>
      </c>
    </row>
    <row r="3231" spans="1:11" hidden="1" x14ac:dyDescent="0.2">
      <c r="A3231" s="320"/>
      <c r="B3231" s="320" t="s">
        <v>2</v>
      </c>
      <c r="C3231" s="320" t="s">
        <v>1446</v>
      </c>
      <c r="D3231" s="320" t="s">
        <v>1464</v>
      </c>
      <c r="E3231" s="325">
        <v>40661</v>
      </c>
      <c r="F3231" s="326">
        <v>40634</v>
      </c>
      <c r="G3231" s="320">
        <v>11</v>
      </c>
      <c r="H3231" s="320">
        <v>45918</v>
      </c>
      <c r="I3231" s="323">
        <v>7.25</v>
      </c>
      <c r="J3231" s="323">
        <v>6.39</v>
      </c>
      <c r="K3231" s="323">
        <v>0.86</v>
      </c>
    </row>
    <row r="3232" spans="1:11" hidden="1" x14ac:dyDescent="0.2">
      <c r="A3232" s="320"/>
      <c r="B3232" s="320" t="s">
        <v>2</v>
      </c>
      <c r="C3232" s="320" t="s">
        <v>1446</v>
      </c>
      <c r="D3232" s="320" t="s">
        <v>1464</v>
      </c>
      <c r="E3232" s="325">
        <v>40661</v>
      </c>
      <c r="F3232" s="326">
        <v>40634</v>
      </c>
      <c r="G3232" s="320">
        <v>11</v>
      </c>
      <c r="H3232" s="320">
        <v>46034</v>
      </c>
      <c r="I3232" s="323">
        <v>7.01</v>
      </c>
      <c r="J3232" s="323">
        <v>6.37</v>
      </c>
      <c r="K3232" s="323">
        <v>0.64</v>
      </c>
    </row>
    <row r="3233" spans="1:11" hidden="1" x14ac:dyDescent="0.2">
      <c r="A3233" s="320" t="s">
        <v>1471</v>
      </c>
      <c r="B3233" s="320" t="s">
        <v>2</v>
      </c>
      <c r="C3233" s="320" t="s">
        <v>1446</v>
      </c>
      <c r="D3233" s="320" t="s">
        <v>1464</v>
      </c>
      <c r="E3233" s="325">
        <v>40661</v>
      </c>
      <c r="F3233" s="326">
        <v>40634</v>
      </c>
      <c r="G3233" s="320">
        <v>11</v>
      </c>
      <c r="H3233" s="320">
        <v>45879</v>
      </c>
      <c r="I3233" s="323">
        <v>8.31</v>
      </c>
      <c r="J3233" s="323">
        <v>7.94</v>
      </c>
      <c r="K3233" s="323">
        <v>0.37</v>
      </c>
    </row>
    <row r="3234" spans="1:11" hidden="1" x14ac:dyDescent="0.2">
      <c r="A3234" s="320" t="s">
        <v>1471</v>
      </c>
      <c r="B3234" s="320" t="s">
        <v>2</v>
      </c>
      <c r="C3234" s="320" t="s">
        <v>1446</v>
      </c>
      <c r="D3234" s="320" t="s">
        <v>1464</v>
      </c>
      <c r="E3234" s="325">
        <v>40661</v>
      </c>
      <c r="F3234" s="326">
        <v>40634</v>
      </c>
      <c r="G3234" s="320">
        <v>11</v>
      </c>
      <c r="H3234" s="320">
        <v>45976</v>
      </c>
      <c r="I3234" s="323">
        <v>8.36</v>
      </c>
      <c r="J3234" s="323">
        <v>7.93</v>
      </c>
      <c r="K3234" s="323">
        <v>0.43</v>
      </c>
    </row>
    <row r="3235" spans="1:11" hidden="1" x14ac:dyDescent="0.2">
      <c r="A3235" s="320" t="s">
        <v>1471</v>
      </c>
      <c r="B3235" s="320" t="s">
        <v>2</v>
      </c>
      <c r="C3235" s="320" t="s">
        <v>1446</v>
      </c>
      <c r="D3235" s="320" t="s">
        <v>1464</v>
      </c>
      <c r="E3235" s="325">
        <v>40661</v>
      </c>
      <c r="F3235" s="326">
        <v>40634</v>
      </c>
      <c r="G3235" s="320">
        <v>11</v>
      </c>
      <c r="H3235" s="320">
        <v>46018</v>
      </c>
      <c r="I3235" s="323">
        <v>8.01</v>
      </c>
      <c r="J3235" s="323">
        <v>7.91</v>
      </c>
      <c r="K3235" s="323">
        <v>0.1</v>
      </c>
    </row>
    <row r="3236" spans="1:11" x14ac:dyDescent="0.2">
      <c r="A3236" s="320" t="s">
        <v>1467</v>
      </c>
      <c r="B3236" s="320" t="s">
        <v>2</v>
      </c>
      <c r="C3236" s="320" t="s">
        <v>1446</v>
      </c>
      <c r="D3236" s="320" t="s">
        <v>1468</v>
      </c>
      <c r="E3236" s="325">
        <v>40661</v>
      </c>
      <c r="F3236" s="326">
        <v>40634</v>
      </c>
      <c r="G3236" s="320">
        <v>11</v>
      </c>
      <c r="H3236" s="320">
        <v>46046</v>
      </c>
      <c r="I3236" s="323">
        <v>15.36</v>
      </c>
      <c r="J3236" s="323">
        <v>12.42</v>
      </c>
      <c r="K3236" s="323">
        <v>2.94</v>
      </c>
    </row>
    <row r="3237" spans="1:11" x14ac:dyDescent="0.2">
      <c r="A3237" s="320" t="s">
        <v>1469</v>
      </c>
      <c r="B3237" s="320" t="s">
        <v>2</v>
      </c>
      <c r="C3237" s="320" t="s">
        <v>1446</v>
      </c>
      <c r="D3237" s="320" t="s">
        <v>1468</v>
      </c>
      <c r="E3237" s="325">
        <v>40662</v>
      </c>
      <c r="F3237" s="326">
        <v>40634</v>
      </c>
      <c r="G3237" s="320">
        <v>11</v>
      </c>
      <c r="H3237" s="320">
        <v>46070</v>
      </c>
      <c r="I3237" s="323">
        <v>6.3</v>
      </c>
      <c r="J3237" s="323">
        <v>5.7</v>
      </c>
      <c r="K3237" s="323">
        <v>0.6</v>
      </c>
    </row>
    <row r="3238" spans="1:11" x14ac:dyDescent="0.2">
      <c r="A3238" s="320" t="s">
        <v>1469</v>
      </c>
      <c r="B3238" s="320" t="s">
        <v>2</v>
      </c>
      <c r="C3238" s="320" t="s">
        <v>1446</v>
      </c>
      <c r="D3238" s="320" t="s">
        <v>1468</v>
      </c>
      <c r="E3238" s="325">
        <v>40662</v>
      </c>
      <c r="F3238" s="326">
        <v>40634</v>
      </c>
      <c r="G3238" s="320">
        <v>11</v>
      </c>
      <c r="H3238" s="320">
        <v>46086</v>
      </c>
      <c r="I3238" s="323">
        <v>6.14</v>
      </c>
      <c r="J3238" s="323">
        <v>5.71</v>
      </c>
      <c r="K3238" s="323">
        <v>0.43</v>
      </c>
    </row>
    <row r="3239" spans="1:11" x14ac:dyDescent="0.2">
      <c r="A3239" s="320" t="s">
        <v>1469</v>
      </c>
      <c r="B3239" s="320" t="s">
        <v>2</v>
      </c>
      <c r="C3239" s="320" t="s">
        <v>1446</v>
      </c>
      <c r="D3239" s="320" t="s">
        <v>1468</v>
      </c>
      <c r="E3239" s="325">
        <v>40662</v>
      </c>
      <c r="F3239" s="326">
        <v>40634</v>
      </c>
      <c r="G3239" s="320">
        <v>11</v>
      </c>
      <c r="H3239" s="320">
        <v>46184</v>
      </c>
      <c r="I3239" s="323">
        <v>6.23</v>
      </c>
      <c r="J3239" s="323">
        <v>5.67</v>
      </c>
      <c r="K3239" s="323">
        <v>0.56000000000000005</v>
      </c>
    </row>
    <row r="3240" spans="1:11" x14ac:dyDescent="0.2">
      <c r="A3240" s="320" t="s">
        <v>1469</v>
      </c>
      <c r="B3240" s="320" t="s">
        <v>2</v>
      </c>
      <c r="C3240" s="320" t="s">
        <v>1446</v>
      </c>
      <c r="D3240" s="320" t="s">
        <v>1468</v>
      </c>
      <c r="E3240" s="325">
        <v>40662</v>
      </c>
      <c r="F3240" s="326">
        <v>40634</v>
      </c>
      <c r="G3240" s="320">
        <v>11</v>
      </c>
      <c r="H3240" s="320">
        <v>46222</v>
      </c>
      <c r="I3240" s="323">
        <v>6.15</v>
      </c>
      <c r="J3240" s="323">
        <v>5.68</v>
      </c>
      <c r="K3240" s="323">
        <v>0.47</v>
      </c>
    </row>
    <row r="3241" spans="1:11" hidden="1" x14ac:dyDescent="0.2">
      <c r="A3241" s="320"/>
      <c r="B3241" s="320" t="s">
        <v>2</v>
      </c>
      <c r="C3241" s="320" t="s">
        <v>1446</v>
      </c>
      <c r="D3241" s="320" t="s">
        <v>1464</v>
      </c>
      <c r="E3241" s="325">
        <v>40662</v>
      </c>
      <c r="F3241" s="326">
        <v>40634</v>
      </c>
      <c r="G3241" s="320">
        <v>11</v>
      </c>
      <c r="H3241" s="320">
        <v>46235</v>
      </c>
      <c r="I3241" s="323">
        <v>6.73</v>
      </c>
      <c r="J3241" s="323">
        <v>6.35</v>
      </c>
      <c r="K3241" s="323">
        <v>0.38</v>
      </c>
    </row>
    <row r="3242" spans="1:11" x14ac:dyDescent="0.2">
      <c r="A3242" s="320" t="s">
        <v>1467</v>
      </c>
      <c r="B3242" s="320" t="s">
        <v>2</v>
      </c>
      <c r="C3242" s="320" t="s">
        <v>1446</v>
      </c>
      <c r="D3242" s="320" t="s">
        <v>1468</v>
      </c>
      <c r="E3242" s="325">
        <v>40662</v>
      </c>
      <c r="F3242" s="326">
        <v>40634</v>
      </c>
      <c r="G3242" s="320">
        <v>11</v>
      </c>
      <c r="H3242" s="320">
        <v>46218</v>
      </c>
      <c r="I3242" s="323">
        <v>16.91</v>
      </c>
      <c r="J3242" s="323">
        <v>12.33</v>
      </c>
      <c r="K3242" s="323">
        <v>4.58</v>
      </c>
    </row>
    <row r="3243" spans="1:11" x14ac:dyDescent="0.2">
      <c r="A3243" s="320" t="s">
        <v>1467</v>
      </c>
      <c r="B3243" s="320" t="s">
        <v>2</v>
      </c>
      <c r="C3243" s="320" t="s">
        <v>1446</v>
      </c>
      <c r="D3243" s="320" t="s">
        <v>1468</v>
      </c>
      <c r="E3243" s="325">
        <v>40665</v>
      </c>
      <c r="F3243" s="326">
        <v>40664</v>
      </c>
      <c r="G3243" s="320">
        <v>11</v>
      </c>
      <c r="H3243" s="320">
        <v>46551</v>
      </c>
      <c r="I3243" s="323">
        <v>18.329999999999998</v>
      </c>
      <c r="J3243" s="323">
        <v>12.47</v>
      </c>
      <c r="K3243" s="323">
        <v>5.86</v>
      </c>
    </row>
    <row r="3244" spans="1:11" hidden="1" x14ac:dyDescent="0.2">
      <c r="A3244" s="320"/>
      <c r="B3244" s="320" t="s">
        <v>2</v>
      </c>
      <c r="C3244" s="320" t="s">
        <v>1446</v>
      </c>
      <c r="D3244" s="320" t="s">
        <v>1464</v>
      </c>
      <c r="E3244" s="325">
        <v>40665</v>
      </c>
      <c r="F3244" s="326">
        <v>40664</v>
      </c>
      <c r="G3244" s="320">
        <v>11</v>
      </c>
      <c r="H3244" s="320">
        <v>46522</v>
      </c>
      <c r="I3244" s="323">
        <v>7.04</v>
      </c>
      <c r="J3244" s="323">
        <v>6.4</v>
      </c>
      <c r="K3244" s="323">
        <v>0.64</v>
      </c>
    </row>
    <row r="3245" spans="1:11" hidden="1" x14ac:dyDescent="0.2">
      <c r="A3245" s="320"/>
      <c r="B3245" s="320" t="s">
        <v>2</v>
      </c>
      <c r="C3245" s="320" t="s">
        <v>1446</v>
      </c>
      <c r="D3245" s="320" t="s">
        <v>1464</v>
      </c>
      <c r="E3245" s="325">
        <v>40665</v>
      </c>
      <c r="F3245" s="326">
        <v>40664</v>
      </c>
      <c r="G3245" s="320">
        <v>11</v>
      </c>
      <c r="H3245" s="320">
        <v>46635</v>
      </c>
      <c r="I3245" s="323">
        <v>6.94</v>
      </c>
      <c r="J3245" s="323">
        <v>6.39</v>
      </c>
      <c r="K3245" s="323">
        <v>0.55000000000000004</v>
      </c>
    </row>
    <row r="3246" spans="1:11" hidden="1" x14ac:dyDescent="0.2">
      <c r="A3246" s="320"/>
      <c r="B3246" s="320" t="s">
        <v>2</v>
      </c>
      <c r="C3246" s="320" t="s">
        <v>1446</v>
      </c>
      <c r="D3246" s="320" t="s">
        <v>1464</v>
      </c>
      <c r="E3246" s="325">
        <v>40665</v>
      </c>
      <c r="F3246" s="326">
        <v>40664</v>
      </c>
      <c r="G3246" s="320">
        <v>11</v>
      </c>
      <c r="H3246" s="320">
        <v>46695</v>
      </c>
      <c r="I3246" s="323">
        <v>6.65</v>
      </c>
      <c r="J3246" s="323">
        <v>6.38</v>
      </c>
      <c r="K3246" s="323">
        <v>0.27</v>
      </c>
    </row>
    <row r="3247" spans="1:11" x14ac:dyDescent="0.2">
      <c r="A3247" s="320" t="s">
        <v>1467</v>
      </c>
      <c r="B3247" s="320" t="s">
        <v>2</v>
      </c>
      <c r="C3247" s="320" t="s">
        <v>1446</v>
      </c>
      <c r="D3247" s="320" t="s">
        <v>1468</v>
      </c>
      <c r="E3247" s="325">
        <v>40665</v>
      </c>
      <c r="F3247" s="326">
        <v>40664</v>
      </c>
      <c r="G3247" s="320">
        <v>11</v>
      </c>
      <c r="H3247" s="320">
        <v>46697</v>
      </c>
      <c r="I3247" s="323">
        <v>17.170000000000002</v>
      </c>
      <c r="J3247" s="323">
        <v>12.44</v>
      </c>
      <c r="K3247" s="323">
        <v>4.7300000000000004</v>
      </c>
    </row>
    <row r="3248" spans="1:11" x14ac:dyDescent="0.2">
      <c r="A3248" s="320" t="s">
        <v>1459</v>
      </c>
      <c r="B3248" s="320" t="s">
        <v>2</v>
      </c>
      <c r="C3248" s="320" t="s">
        <v>1446</v>
      </c>
      <c r="D3248" s="320" t="s">
        <v>1468</v>
      </c>
      <c r="E3248" s="325">
        <v>40666</v>
      </c>
      <c r="F3248" s="326">
        <v>40664</v>
      </c>
      <c r="G3248" s="320">
        <v>11</v>
      </c>
      <c r="H3248" s="320">
        <v>46873</v>
      </c>
      <c r="I3248" s="323">
        <v>14.18</v>
      </c>
      <c r="J3248" s="323">
        <v>12.14</v>
      </c>
      <c r="K3248" s="323">
        <v>2.04</v>
      </c>
    </row>
    <row r="3249" spans="1:11" x14ac:dyDescent="0.2">
      <c r="A3249" s="320" t="s">
        <v>1467</v>
      </c>
      <c r="B3249" s="320" t="s">
        <v>2</v>
      </c>
      <c r="C3249" s="320" t="s">
        <v>1446</v>
      </c>
      <c r="D3249" s="320" t="s">
        <v>1468</v>
      </c>
      <c r="E3249" s="325">
        <v>40666</v>
      </c>
      <c r="F3249" s="326">
        <v>40664</v>
      </c>
      <c r="G3249" s="320">
        <v>11</v>
      </c>
      <c r="H3249" s="320">
        <v>46762</v>
      </c>
      <c r="I3249" s="323">
        <v>18.45</v>
      </c>
      <c r="J3249" s="323">
        <v>12.42</v>
      </c>
      <c r="K3249" s="323">
        <v>6.03</v>
      </c>
    </row>
    <row r="3250" spans="1:11" hidden="1" x14ac:dyDescent="0.2">
      <c r="A3250" s="320" t="s">
        <v>1458</v>
      </c>
      <c r="B3250" s="320" t="s">
        <v>2</v>
      </c>
      <c r="C3250" s="320" t="s">
        <v>1446</v>
      </c>
      <c r="D3250" s="320" t="s">
        <v>1464</v>
      </c>
      <c r="E3250" s="325">
        <v>40666</v>
      </c>
      <c r="F3250" s="326">
        <v>40664</v>
      </c>
      <c r="G3250" s="320">
        <v>11</v>
      </c>
      <c r="H3250" s="320">
        <v>46827</v>
      </c>
      <c r="I3250" s="323">
        <v>7.17</v>
      </c>
      <c r="J3250" s="323">
        <v>6.56</v>
      </c>
      <c r="K3250" s="323">
        <v>0.61</v>
      </c>
    </row>
    <row r="3251" spans="1:11" hidden="1" x14ac:dyDescent="0.2">
      <c r="A3251" s="320" t="s">
        <v>1458</v>
      </c>
      <c r="B3251" s="320" t="s">
        <v>2</v>
      </c>
      <c r="C3251" s="320" t="s">
        <v>1446</v>
      </c>
      <c r="D3251" s="320" t="s">
        <v>1464</v>
      </c>
      <c r="E3251" s="325">
        <v>40666</v>
      </c>
      <c r="F3251" s="326">
        <v>40664</v>
      </c>
      <c r="G3251" s="320">
        <v>11</v>
      </c>
      <c r="H3251" s="320">
        <v>46869</v>
      </c>
      <c r="I3251" s="323">
        <v>6.79</v>
      </c>
      <c r="J3251" s="323">
        <v>4.87</v>
      </c>
      <c r="K3251" s="323">
        <v>1.92</v>
      </c>
    </row>
    <row r="3252" spans="1:11" hidden="1" x14ac:dyDescent="0.2">
      <c r="A3252" s="320" t="s">
        <v>1470</v>
      </c>
      <c r="B3252" s="320" t="s">
        <v>2</v>
      </c>
      <c r="C3252" s="320" t="s">
        <v>1446</v>
      </c>
      <c r="D3252" s="320" t="s">
        <v>1464</v>
      </c>
      <c r="E3252" s="325">
        <v>40666</v>
      </c>
      <c r="F3252" s="326">
        <v>40664</v>
      </c>
      <c r="G3252" s="320">
        <v>11</v>
      </c>
      <c r="H3252" s="320">
        <v>46745</v>
      </c>
      <c r="I3252" s="323">
        <v>6.9</v>
      </c>
      <c r="J3252" s="323">
        <v>6.46</v>
      </c>
      <c r="K3252" s="323">
        <v>0.44</v>
      </c>
    </row>
    <row r="3253" spans="1:11" x14ac:dyDescent="0.2">
      <c r="A3253" s="320" t="s">
        <v>1467</v>
      </c>
      <c r="B3253" s="320" t="s">
        <v>2</v>
      </c>
      <c r="C3253" s="320" t="s">
        <v>1446</v>
      </c>
      <c r="D3253" s="320" t="s">
        <v>1468</v>
      </c>
      <c r="E3253" s="325">
        <v>40666</v>
      </c>
      <c r="F3253" s="326">
        <v>40664</v>
      </c>
      <c r="G3253" s="320">
        <v>11</v>
      </c>
      <c r="H3253" s="320">
        <v>46872</v>
      </c>
      <c r="I3253" s="323">
        <v>15.15</v>
      </c>
      <c r="J3253" s="323">
        <v>12.39</v>
      </c>
      <c r="K3253" s="323">
        <v>2.76</v>
      </c>
    </row>
    <row r="3254" spans="1:11" x14ac:dyDescent="0.2">
      <c r="A3254" s="320" t="s">
        <v>1467</v>
      </c>
      <c r="B3254" s="320" t="s">
        <v>2</v>
      </c>
      <c r="C3254" s="320" t="s">
        <v>1446</v>
      </c>
      <c r="D3254" s="320" t="s">
        <v>1468</v>
      </c>
      <c r="E3254" s="325">
        <v>40667</v>
      </c>
      <c r="F3254" s="326">
        <v>40664</v>
      </c>
      <c r="G3254" s="320">
        <v>11</v>
      </c>
      <c r="H3254" s="320">
        <v>46951</v>
      </c>
      <c r="I3254" s="323">
        <v>18.46</v>
      </c>
      <c r="J3254" s="323">
        <v>12.48</v>
      </c>
      <c r="K3254" s="323">
        <v>5.98</v>
      </c>
    </row>
    <row r="3255" spans="1:11" hidden="1" x14ac:dyDescent="0.2">
      <c r="A3255" s="320" t="s">
        <v>1458</v>
      </c>
      <c r="B3255" s="320" t="s">
        <v>2</v>
      </c>
      <c r="C3255" s="320" t="s">
        <v>1446</v>
      </c>
      <c r="D3255" s="320" t="s">
        <v>1464</v>
      </c>
      <c r="E3255" s="325">
        <v>40667</v>
      </c>
      <c r="F3255" s="326">
        <v>40664</v>
      </c>
      <c r="G3255" s="320">
        <v>11</v>
      </c>
      <c r="H3255" s="320">
        <v>46944</v>
      </c>
      <c r="I3255" s="323">
        <v>6.98</v>
      </c>
      <c r="J3255" s="323">
        <v>6.57</v>
      </c>
      <c r="K3255" s="323">
        <v>0.41</v>
      </c>
    </row>
    <row r="3256" spans="1:11" hidden="1" x14ac:dyDescent="0.2">
      <c r="A3256" s="320" t="s">
        <v>1458</v>
      </c>
      <c r="B3256" s="320" t="s">
        <v>2</v>
      </c>
      <c r="C3256" s="320" t="s">
        <v>1446</v>
      </c>
      <c r="D3256" s="320" t="s">
        <v>1464</v>
      </c>
      <c r="E3256" s="325">
        <v>40667</v>
      </c>
      <c r="F3256" s="326">
        <v>40664</v>
      </c>
      <c r="G3256" s="320">
        <v>11</v>
      </c>
      <c r="H3256" s="320">
        <v>47053</v>
      </c>
      <c r="I3256" s="323">
        <v>6.81</v>
      </c>
      <c r="J3256" s="323">
        <v>6.63</v>
      </c>
      <c r="K3256" s="323">
        <v>0.18</v>
      </c>
    </row>
    <row r="3257" spans="1:11" x14ac:dyDescent="0.2">
      <c r="A3257" s="320" t="s">
        <v>1467</v>
      </c>
      <c r="B3257" s="320" t="s">
        <v>2</v>
      </c>
      <c r="C3257" s="320" t="s">
        <v>1446</v>
      </c>
      <c r="D3257" s="320" t="s">
        <v>1468</v>
      </c>
      <c r="E3257" s="325">
        <v>40667</v>
      </c>
      <c r="F3257" s="326">
        <v>40664</v>
      </c>
      <c r="G3257" s="320">
        <v>11</v>
      </c>
      <c r="H3257" s="320">
        <v>47052</v>
      </c>
      <c r="I3257" s="323">
        <v>16.62</v>
      </c>
      <c r="J3257" s="323">
        <v>12.44</v>
      </c>
      <c r="K3257" s="323">
        <v>4.18</v>
      </c>
    </row>
    <row r="3258" spans="1:11" x14ac:dyDescent="0.2">
      <c r="A3258" s="320" t="s">
        <v>1459</v>
      </c>
      <c r="B3258" s="320" t="s">
        <v>2</v>
      </c>
      <c r="C3258" s="320" t="s">
        <v>1446</v>
      </c>
      <c r="D3258" s="320" t="s">
        <v>1468</v>
      </c>
      <c r="E3258" s="325">
        <v>40668</v>
      </c>
      <c r="F3258" s="326">
        <v>40664</v>
      </c>
      <c r="G3258" s="320">
        <v>11</v>
      </c>
      <c r="H3258" s="320">
        <v>47139</v>
      </c>
      <c r="I3258" s="323">
        <v>17.13</v>
      </c>
      <c r="J3258" s="323">
        <v>12.13</v>
      </c>
      <c r="K3258" s="323">
        <v>5</v>
      </c>
    </row>
    <row r="3259" spans="1:11" x14ac:dyDescent="0.2">
      <c r="A3259" s="320" t="s">
        <v>1459</v>
      </c>
      <c r="B3259" s="320" t="s">
        <v>2</v>
      </c>
      <c r="C3259" s="320" t="s">
        <v>1446</v>
      </c>
      <c r="D3259" s="320" t="s">
        <v>1468</v>
      </c>
      <c r="E3259" s="325">
        <v>40668</v>
      </c>
      <c r="F3259" s="326">
        <v>40664</v>
      </c>
      <c r="G3259" s="320">
        <v>11</v>
      </c>
      <c r="H3259" s="320">
        <v>47292</v>
      </c>
      <c r="I3259" s="323">
        <v>14.19</v>
      </c>
      <c r="J3259" s="323">
        <v>12.1</v>
      </c>
      <c r="K3259" s="323">
        <v>2.09</v>
      </c>
    </row>
    <row r="3260" spans="1:11" x14ac:dyDescent="0.2">
      <c r="A3260" s="320" t="s">
        <v>1467</v>
      </c>
      <c r="B3260" s="320" t="s">
        <v>2</v>
      </c>
      <c r="C3260" s="320" t="s">
        <v>1446</v>
      </c>
      <c r="D3260" s="320" t="s">
        <v>1468</v>
      </c>
      <c r="E3260" s="325">
        <v>40668</v>
      </c>
      <c r="F3260" s="326">
        <v>40664</v>
      </c>
      <c r="G3260" s="320">
        <v>11</v>
      </c>
      <c r="H3260" s="320">
        <v>47142</v>
      </c>
      <c r="I3260" s="323">
        <v>17.940000000000001</v>
      </c>
      <c r="J3260" s="323">
        <v>12.47</v>
      </c>
      <c r="K3260" s="323">
        <v>5.47</v>
      </c>
    </row>
    <row r="3261" spans="1:11" hidden="1" x14ac:dyDescent="0.2">
      <c r="A3261" s="320" t="s">
        <v>1458</v>
      </c>
      <c r="B3261" s="320" t="s">
        <v>2</v>
      </c>
      <c r="C3261" s="320" t="s">
        <v>1446</v>
      </c>
      <c r="D3261" s="320" t="s">
        <v>1464</v>
      </c>
      <c r="E3261" s="325">
        <v>40668</v>
      </c>
      <c r="F3261" s="326">
        <v>40664</v>
      </c>
      <c r="G3261" s="320">
        <v>11</v>
      </c>
      <c r="H3261" s="320">
        <v>47179</v>
      </c>
      <c r="I3261" s="323">
        <v>7.49</v>
      </c>
      <c r="J3261" s="323">
        <v>6.61</v>
      </c>
      <c r="K3261" s="323">
        <v>0.88</v>
      </c>
    </row>
    <row r="3262" spans="1:11" hidden="1" x14ac:dyDescent="0.2">
      <c r="A3262" s="320" t="s">
        <v>1458</v>
      </c>
      <c r="B3262" s="320" t="s">
        <v>2</v>
      </c>
      <c r="C3262" s="320" t="s">
        <v>1446</v>
      </c>
      <c r="D3262" s="320" t="s">
        <v>1464</v>
      </c>
      <c r="E3262" s="325">
        <v>40668</v>
      </c>
      <c r="F3262" s="326">
        <v>40664</v>
      </c>
      <c r="G3262" s="320">
        <v>11</v>
      </c>
      <c r="H3262" s="320">
        <v>47277</v>
      </c>
      <c r="I3262" s="323">
        <v>7.13</v>
      </c>
      <c r="J3262" s="323">
        <v>6.59</v>
      </c>
      <c r="K3262" s="323">
        <v>0.54</v>
      </c>
    </row>
    <row r="3263" spans="1:11" hidden="1" x14ac:dyDescent="0.2">
      <c r="A3263" s="320" t="s">
        <v>1470</v>
      </c>
      <c r="B3263" s="320" t="s">
        <v>2</v>
      </c>
      <c r="C3263" s="320" t="s">
        <v>1446</v>
      </c>
      <c r="D3263" s="320" t="s">
        <v>1464</v>
      </c>
      <c r="E3263" s="325">
        <v>40668</v>
      </c>
      <c r="F3263" s="326">
        <v>40664</v>
      </c>
      <c r="G3263" s="320">
        <v>11</v>
      </c>
      <c r="H3263" s="320">
        <v>47122</v>
      </c>
      <c r="I3263" s="323">
        <v>6.92</v>
      </c>
      <c r="J3263" s="323">
        <v>6.47</v>
      </c>
      <c r="K3263" s="323">
        <v>0.45</v>
      </c>
    </row>
    <row r="3264" spans="1:11" hidden="1" x14ac:dyDescent="0.2">
      <c r="A3264" s="320" t="s">
        <v>1470</v>
      </c>
      <c r="B3264" s="320" t="s">
        <v>2</v>
      </c>
      <c r="C3264" s="320" t="s">
        <v>1446</v>
      </c>
      <c r="D3264" s="320" t="s">
        <v>1464</v>
      </c>
      <c r="E3264" s="325">
        <v>40668</v>
      </c>
      <c r="F3264" s="326">
        <v>40664</v>
      </c>
      <c r="G3264" s="320">
        <v>11</v>
      </c>
      <c r="H3264" s="320">
        <v>47211</v>
      </c>
      <c r="I3264" s="323">
        <v>6.95</v>
      </c>
      <c r="J3264" s="323">
        <v>6.46</v>
      </c>
      <c r="K3264" s="323">
        <v>0.49</v>
      </c>
    </row>
    <row r="3265" spans="1:11" hidden="1" x14ac:dyDescent="0.2">
      <c r="A3265" s="320" t="s">
        <v>1470</v>
      </c>
      <c r="B3265" s="320" t="s">
        <v>2</v>
      </c>
      <c r="C3265" s="320" t="s">
        <v>1446</v>
      </c>
      <c r="D3265" s="320" t="s">
        <v>1464</v>
      </c>
      <c r="E3265" s="325">
        <v>40668</v>
      </c>
      <c r="F3265" s="326">
        <v>40664</v>
      </c>
      <c r="G3265" s="320">
        <v>11</v>
      </c>
      <c r="H3265" s="320">
        <v>47271</v>
      </c>
      <c r="I3265" s="323">
        <v>6.7</v>
      </c>
      <c r="J3265" s="323">
        <v>6.44</v>
      </c>
      <c r="K3265" s="323">
        <v>0.26</v>
      </c>
    </row>
    <row r="3266" spans="1:11" x14ac:dyDescent="0.2">
      <c r="A3266" s="320" t="s">
        <v>1467</v>
      </c>
      <c r="B3266" s="320" t="s">
        <v>2</v>
      </c>
      <c r="C3266" s="320" t="s">
        <v>1446</v>
      </c>
      <c r="D3266" s="320" t="s">
        <v>1468</v>
      </c>
      <c r="E3266" s="325">
        <v>40668</v>
      </c>
      <c r="F3266" s="326">
        <v>40664</v>
      </c>
      <c r="G3266" s="320">
        <v>11</v>
      </c>
      <c r="H3266" s="320">
        <v>47298</v>
      </c>
      <c r="I3266" s="323">
        <v>15.55</v>
      </c>
      <c r="J3266" s="323">
        <v>12.42</v>
      </c>
      <c r="K3266" s="323">
        <v>3.13</v>
      </c>
    </row>
    <row r="3267" spans="1:11" hidden="1" x14ac:dyDescent="0.2">
      <c r="A3267" s="320" t="s">
        <v>1458</v>
      </c>
      <c r="B3267" s="320" t="s">
        <v>2</v>
      </c>
      <c r="C3267" s="320" t="s">
        <v>1446</v>
      </c>
      <c r="D3267" s="320" t="s">
        <v>1464</v>
      </c>
      <c r="E3267" s="325">
        <v>40669</v>
      </c>
      <c r="F3267" s="326">
        <v>40664</v>
      </c>
      <c r="G3267" s="320">
        <v>11</v>
      </c>
      <c r="H3267" s="320">
        <v>47443</v>
      </c>
      <c r="I3267" s="323">
        <v>6.93</v>
      </c>
      <c r="J3267" s="323">
        <v>6.58</v>
      </c>
      <c r="K3267" s="323">
        <v>0.35</v>
      </c>
    </row>
    <row r="3268" spans="1:11" x14ac:dyDescent="0.2">
      <c r="A3268" s="320" t="s">
        <v>1467</v>
      </c>
      <c r="B3268" s="320" t="s">
        <v>2</v>
      </c>
      <c r="C3268" s="320" t="s">
        <v>1446</v>
      </c>
      <c r="D3268" s="320" t="s">
        <v>1468</v>
      </c>
      <c r="E3268" s="325">
        <v>40669</v>
      </c>
      <c r="F3268" s="326">
        <v>40664</v>
      </c>
      <c r="G3268" s="320">
        <v>11</v>
      </c>
      <c r="H3268" s="320">
        <v>47448</v>
      </c>
      <c r="I3268" s="323">
        <v>15.92</v>
      </c>
      <c r="J3268" s="323">
        <v>12.39</v>
      </c>
      <c r="K3268" s="323">
        <v>3.53</v>
      </c>
    </row>
    <row r="3269" spans="1:11" x14ac:dyDescent="0.2">
      <c r="A3269" s="320" t="s">
        <v>1469</v>
      </c>
      <c r="B3269" s="320" t="s">
        <v>2</v>
      </c>
      <c r="C3269" s="320" t="s">
        <v>1446</v>
      </c>
      <c r="D3269" s="320" t="s">
        <v>1468</v>
      </c>
      <c r="E3269" s="325">
        <v>40672</v>
      </c>
      <c r="F3269" s="326">
        <v>40664</v>
      </c>
      <c r="G3269" s="320">
        <v>11</v>
      </c>
      <c r="H3269" s="320">
        <v>47745</v>
      </c>
      <c r="I3269" s="323">
        <v>6.26</v>
      </c>
      <c r="J3269" s="323">
        <v>5.74</v>
      </c>
      <c r="K3269" s="323">
        <v>0.52</v>
      </c>
    </row>
    <row r="3270" spans="1:11" x14ac:dyDescent="0.2">
      <c r="A3270" s="320" t="s">
        <v>1469</v>
      </c>
      <c r="B3270" s="320" t="s">
        <v>2</v>
      </c>
      <c r="C3270" s="320" t="s">
        <v>1446</v>
      </c>
      <c r="D3270" s="320" t="s">
        <v>1468</v>
      </c>
      <c r="E3270" s="325">
        <v>40672</v>
      </c>
      <c r="F3270" s="326">
        <v>40664</v>
      </c>
      <c r="G3270" s="320">
        <v>11</v>
      </c>
      <c r="H3270" s="320">
        <v>47909</v>
      </c>
      <c r="I3270" s="323">
        <v>6.47</v>
      </c>
      <c r="J3270" s="323">
        <v>5.73</v>
      </c>
      <c r="K3270" s="323">
        <v>0.74</v>
      </c>
    </row>
    <row r="3271" spans="1:11" x14ac:dyDescent="0.2">
      <c r="A3271" s="320" t="s">
        <v>1467</v>
      </c>
      <c r="B3271" s="320" t="s">
        <v>2</v>
      </c>
      <c r="C3271" s="320" t="s">
        <v>1446</v>
      </c>
      <c r="D3271" s="320" t="s">
        <v>1468</v>
      </c>
      <c r="E3271" s="325">
        <v>40672</v>
      </c>
      <c r="F3271" s="326">
        <v>40664</v>
      </c>
      <c r="G3271" s="320">
        <v>11</v>
      </c>
      <c r="H3271" s="320">
        <v>47791</v>
      </c>
      <c r="I3271" s="323">
        <v>18.03</v>
      </c>
      <c r="J3271" s="323">
        <v>12.41</v>
      </c>
      <c r="K3271" s="323">
        <v>5.62</v>
      </c>
    </row>
    <row r="3272" spans="1:11" hidden="1" x14ac:dyDescent="0.2">
      <c r="A3272" s="320" t="s">
        <v>1458</v>
      </c>
      <c r="B3272" s="320" t="s">
        <v>2</v>
      </c>
      <c r="C3272" s="320" t="s">
        <v>1446</v>
      </c>
      <c r="D3272" s="320" t="s">
        <v>1464</v>
      </c>
      <c r="E3272" s="325">
        <v>40672</v>
      </c>
      <c r="F3272" s="326">
        <v>40664</v>
      </c>
      <c r="G3272" s="320">
        <v>11</v>
      </c>
      <c r="H3272" s="320">
        <v>47771</v>
      </c>
      <c r="I3272" s="323">
        <v>7.21</v>
      </c>
      <c r="J3272" s="323">
        <v>6.63</v>
      </c>
      <c r="K3272" s="323">
        <v>0.57999999999999996</v>
      </c>
    </row>
    <row r="3273" spans="1:11" hidden="1" x14ac:dyDescent="0.2">
      <c r="A3273" s="320" t="s">
        <v>1458</v>
      </c>
      <c r="B3273" s="320" t="s">
        <v>2</v>
      </c>
      <c r="C3273" s="320" t="s">
        <v>1446</v>
      </c>
      <c r="D3273" s="320" t="s">
        <v>1464</v>
      </c>
      <c r="E3273" s="325">
        <v>40672</v>
      </c>
      <c r="F3273" s="326">
        <v>40664</v>
      </c>
      <c r="G3273" s="320">
        <v>11</v>
      </c>
      <c r="H3273" s="320">
        <v>47916</v>
      </c>
      <c r="I3273" s="323">
        <v>7.26</v>
      </c>
      <c r="J3273" s="323">
        <v>6.62</v>
      </c>
      <c r="K3273" s="323">
        <v>0.64</v>
      </c>
    </row>
    <row r="3274" spans="1:11" x14ac:dyDescent="0.2">
      <c r="A3274" s="320" t="s">
        <v>1467</v>
      </c>
      <c r="B3274" s="320" t="s">
        <v>2</v>
      </c>
      <c r="C3274" s="320" t="s">
        <v>1446</v>
      </c>
      <c r="D3274" s="320" t="s">
        <v>1468</v>
      </c>
      <c r="E3274" s="325">
        <v>40672</v>
      </c>
      <c r="F3274" s="326">
        <v>40664</v>
      </c>
      <c r="G3274" s="320">
        <v>11</v>
      </c>
      <c r="H3274" s="320">
        <v>47923</v>
      </c>
      <c r="I3274" s="323">
        <v>16.64</v>
      </c>
      <c r="J3274" s="323">
        <v>12.44</v>
      </c>
      <c r="K3274" s="323">
        <v>4.2</v>
      </c>
    </row>
    <row r="3275" spans="1:11" x14ac:dyDescent="0.2">
      <c r="A3275" s="320" t="s">
        <v>1459</v>
      </c>
      <c r="B3275" s="320" t="s">
        <v>2</v>
      </c>
      <c r="C3275" s="320" t="s">
        <v>1446</v>
      </c>
      <c r="D3275" s="320" t="s">
        <v>1468</v>
      </c>
      <c r="E3275" s="325">
        <v>40673</v>
      </c>
      <c r="F3275" s="326">
        <v>40664</v>
      </c>
      <c r="G3275" s="320">
        <v>11</v>
      </c>
      <c r="H3275" s="320">
        <v>48119</v>
      </c>
      <c r="I3275" s="323">
        <v>14.26</v>
      </c>
      <c r="J3275" s="323">
        <v>12.14</v>
      </c>
      <c r="K3275" s="323">
        <v>2.12</v>
      </c>
    </row>
    <row r="3276" spans="1:11" x14ac:dyDescent="0.2">
      <c r="A3276" s="320" t="s">
        <v>1469</v>
      </c>
      <c r="B3276" s="320" t="s">
        <v>2</v>
      </c>
      <c r="C3276" s="320" t="s">
        <v>1446</v>
      </c>
      <c r="D3276" s="320" t="s">
        <v>1468</v>
      </c>
      <c r="E3276" s="325">
        <v>40673</v>
      </c>
      <c r="F3276" s="326">
        <v>40664</v>
      </c>
      <c r="G3276" s="320">
        <v>11</v>
      </c>
      <c r="H3276" s="320">
        <v>47985</v>
      </c>
      <c r="I3276" s="323">
        <v>6.31</v>
      </c>
      <c r="J3276" s="323">
        <v>5.7</v>
      </c>
      <c r="K3276" s="323">
        <v>0.61</v>
      </c>
    </row>
    <row r="3277" spans="1:11" x14ac:dyDescent="0.2">
      <c r="A3277" s="320" t="s">
        <v>1469</v>
      </c>
      <c r="B3277" s="320" t="s">
        <v>2</v>
      </c>
      <c r="C3277" s="320" t="s">
        <v>1446</v>
      </c>
      <c r="D3277" s="320" t="s">
        <v>1468</v>
      </c>
      <c r="E3277" s="325">
        <v>40673</v>
      </c>
      <c r="F3277" s="326">
        <v>40664</v>
      </c>
      <c r="G3277" s="320">
        <v>11</v>
      </c>
      <c r="H3277" s="320">
        <v>48032</v>
      </c>
      <c r="I3277" s="323">
        <v>6.32</v>
      </c>
      <c r="J3277" s="323">
        <v>5.7</v>
      </c>
      <c r="K3277" s="323">
        <v>0.62</v>
      </c>
    </row>
    <row r="3278" spans="1:11" x14ac:dyDescent="0.2">
      <c r="A3278" s="320" t="s">
        <v>1469</v>
      </c>
      <c r="B3278" s="320" t="s">
        <v>2</v>
      </c>
      <c r="C3278" s="320" t="s">
        <v>1446</v>
      </c>
      <c r="D3278" s="320" t="s">
        <v>1468</v>
      </c>
      <c r="E3278" s="325">
        <v>40673</v>
      </c>
      <c r="F3278" s="326">
        <v>40664</v>
      </c>
      <c r="G3278" s="320">
        <v>11</v>
      </c>
      <c r="H3278" s="320">
        <v>48131</v>
      </c>
      <c r="I3278" s="323">
        <v>6.26</v>
      </c>
      <c r="J3278" s="323">
        <v>5.69</v>
      </c>
      <c r="K3278" s="323">
        <v>0.56999999999999995</v>
      </c>
    </row>
    <row r="3279" spans="1:11" x14ac:dyDescent="0.2">
      <c r="A3279" s="320" t="s">
        <v>1467</v>
      </c>
      <c r="B3279" s="320" t="s">
        <v>2</v>
      </c>
      <c r="C3279" s="320" t="s">
        <v>1446</v>
      </c>
      <c r="D3279" s="320" t="s">
        <v>1468</v>
      </c>
      <c r="E3279" s="325">
        <v>40673</v>
      </c>
      <c r="F3279" s="326">
        <v>40664</v>
      </c>
      <c r="G3279" s="320">
        <v>11</v>
      </c>
      <c r="H3279" s="320">
        <v>48021</v>
      </c>
      <c r="I3279" s="323">
        <v>18.05</v>
      </c>
      <c r="J3279" s="323">
        <v>12.42</v>
      </c>
      <c r="K3279" s="323">
        <v>5.63</v>
      </c>
    </row>
    <row r="3280" spans="1:11" hidden="1" x14ac:dyDescent="0.2">
      <c r="A3280" s="320" t="s">
        <v>1458</v>
      </c>
      <c r="B3280" s="320" t="s">
        <v>2</v>
      </c>
      <c r="C3280" s="320" t="s">
        <v>1446</v>
      </c>
      <c r="D3280" s="320" t="s">
        <v>1464</v>
      </c>
      <c r="E3280" s="325">
        <v>40673</v>
      </c>
      <c r="F3280" s="326">
        <v>40664</v>
      </c>
      <c r="G3280" s="320">
        <v>11</v>
      </c>
      <c r="H3280" s="320">
        <v>48007</v>
      </c>
      <c r="I3280" s="323">
        <v>7.07</v>
      </c>
      <c r="J3280" s="323">
        <v>6.6</v>
      </c>
      <c r="K3280" s="323">
        <v>0.47</v>
      </c>
    </row>
    <row r="3281" spans="1:11" hidden="1" x14ac:dyDescent="0.2">
      <c r="A3281" s="320" t="s">
        <v>1458</v>
      </c>
      <c r="B3281" s="320" t="s">
        <v>2</v>
      </c>
      <c r="C3281" s="320" t="s">
        <v>1446</v>
      </c>
      <c r="D3281" s="320" t="s">
        <v>1464</v>
      </c>
      <c r="E3281" s="325">
        <v>40673</v>
      </c>
      <c r="F3281" s="326">
        <v>40664</v>
      </c>
      <c r="G3281" s="320">
        <v>11</v>
      </c>
      <c r="H3281" s="320">
        <v>48120</v>
      </c>
      <c r="I3281" s="323">
        <v>7.22</v>
      </c>
      <c r="J3281" s="323">
        <v>6.58</v>
      </c>
      <c r="K3281" s="323">
        <v>0.64</v>
      </c>
    </row>
    <row r="3282" spans="1:11" x14ac:dyDescent="0.2">
      <c r="A3282" s="320" t="s">
        <v>1467</v>
      </c>
      <c r="B3282" s="320" t="s">
        <v>2</v>
      </c>
      <c r="C3282" s="320" t="s">
        <v>1446</v>
      </c>
      <c r="D3282" s="320" t="s">
        <v>1468</v>
      </c>
      <c r="E3282" s="325">
        <v>40673</v>
      </c>
      <c r="F3282" s="326">
        <v>40664</v>
      </c>
      <c r="G3282" s="320">
        <v>11</v>
      </c>
      <c r="H3282" s="320">
        <v>48123</v>
      </c>
      <c r="I3282" s="323">
        <v>15.42</v>
      </c>
      <c r="J3282" s="323">
        <v>12.4</v>
      </c>
      <c r="K3282" s="323">
        <v>3.02</v>
      </c>
    </row>
    <row r="3283" spans="1:11" x14ac:dyDescent="0.2">
      <c r="A3283" s="320" t="s">
        <v>1469</v>
      </c>
      <c r="B3283" s="320" t="s">
        <v>2</v>
      </c>
      <c r="C3283" s="320" t="s">
        <v>1446</v>
      </c>
      <c r="D3283" s="320" t="s">
        <v>1468</v>
      </c>
      <c r="E3283" s="325">
        <v>40674</v>
      </c>
      <c r="F3283" s="326">
        <v>40664</v>
      </c>
      <c r="G3283" s="320">
        <v>11</v>
      </c>
      <c r="H3283" s="320">
        <v>48178</v>
      </c>
      <c r="I3283" s="323">
        <v>6.04</v>
      </c>
      <c r="J3283" s="323">
        <v>5.67</v>
      </c>
      <c r="K3283" s="323">
        <v>0.37</v>
      </c>
    </row>
    <row r="3284" spans="1:11" x14ac:dyDescent="0.2">
      <c r="A3284" s="320" t="s">
        <v>1469</v>
      </c>
      <c r="B3284" s="320" t="s">
        <v>2</v>
      </c>
      <c r="C3284" s="320" t="s">
        <v>1446</v>
      </c>
      <c r="D3284" s="320" t="s">
        <v>1468</v>
      </c>
      <c r="E3284" s="325">
        <v>40674</v>
      </c>
      <c r="F3284" s="326">
        <v>40664</v>
      </c>
      <c r="G3284" s="320">
        <v>11</v>
      </c>
      <c r="H3284" s="320">
        <v>48277</v>
      </c>
      <c r="I3284" s="323">
        <v>6.23</v>
      </c>
      <c r="J3284" s="323">
        <v>5.65</v>
      </c>
      <c r="K3284" s="323">
        <v>0.57999999999999996</v>
      </c>
    </row>
    <row r="3285" spans="1:11" x14ac:dyDescent="0.2">
      <c r="A3285" s="320" t="s">
        <v>1469</v>
      </c>
      <c r="B3285" s="320" t="s">
        <v>2</v>
      </c>
      <c r="C3285" s="320" t="s">
        <v>1446</v>
      </c>
      <c r="D3285" s="320" t="s">
        <v>1468</v>
      </c>
      <c r="E3285" s="325">
        <v>40674</v>
      </c>
      <c r="F3285" s="326">
        <v>40664</v>
      </c>
      <c r="G3285" s="320">
        <v>11</v>
      </c>
      <c r="H3285" s="320">
        <v>48327</v>
      </c>
      <c r="I3285" s="323">
        <v>6.03</v>
      </c>
      <c r="J3285" s="323">
        <v>5.65</v>
      </c>
      <c r="K3285" s="323">
        <v>0.38</v>
      </c>
    </row>
    <row r="3286" spans="1:11" x14ac:dyDescent="0.2">
      <c r="A3286" s="320" t="s">
        <v>1467</v>
      </c>
      <c r="B3286" s="320" t="s">
        <v>2</v>
      </c>
      <c r="C3286" s="320" t="s">
        <v>1446</v>
      </c>
      <c r="D3286" s="320" t="s">
        <v>1468</v>
      </c>
      <c r="E3286" s="325">
        <v>40674</v>
      </c>
      <c r="F3286" s="326">
        <v>40664</v>
      </c>
      <c r="G3286" s="320">
        <v>11</v>
      </c>
      <c r="H3286" s="320">
        <v>48227</v>
      </c>
      <c r="I3286" s="323">
        <v>18.579999999999998</v>
      </c>
      <c r="J3286" s="323">
        <v>12.51</v>
      </c>
      <c r="K3286" s="323">
        <v>6.07</v>
      </c>
    </row>
    <row r="3287" spans="1:11" hidden="1" x14ac:dyDescent="0.2">
      <c r="A3287" s="320"/>
      <c r="B3287" s="320" t="s">
        <v>2</v>
      </c>
      <c r="C3287" s="320" t="s">
        <v>1446</v>
      </c>
      <c r="D3287" s="320" t="s">
        <v>1464</v>
      </c>
      <c r="E3287" s="325">
        <v>40674</v>
      </c>
      <c r="F3287" s="326">
        <v>40664</v>
      </c>
      <c r="G3287" s="320">
        <v>11</v>
      </c>
      <c r="H3287" s="320">
        <v>48324</v>
      </c>
      <c r="I3287" s="323">
        <v>6.64</v>
      </c>
      <c r="J3287" s="323">
        <v>6.37</v>
      </c>
      <c r="K3287" s="323">
        <v>0.27</v>
      </c>
    </row>
    <row r="3288" spans="1:11" hidden="1" x14ac:dyDescent="0.2">
      <c r="A3288" s="320" t="s">
        <v>1458</v>
      </c>
      <c r="B3288" s="320" t="s">
        <v>2</v>
      </c>
      <c r="C3288" s="320" t="s">
        <v>1446</v>
      </c>
      <c r="D3288" s="320" t="s">
        <v>1464</v>
      </c>
      <c r="E3288" s="325">
        <v>40674</v>
      </c>
      <c r="F3288" s="326">
        <v>40664</v>
      </c>
      <c r="G3288" s="320">
        <v>11</v>
      </c>
      <c r="H3288" s="320">
        <v>48208</v>
      </c>
      <c r="I3288" s="323">
        <v>7.01</v>
      </c>
      <c r="J3288" s="323">
        <v>6.57</v>
      </c>
      <c r="K3288" s="323">
        <v>0.44</v>
      </c>
    </row>
    <row r="3289" spans="1:11" x14ac:dyDescent="0.2">
      <c r="A3289" s="320" t="s">
        <v>1467</v>
      </c>
      <c r="B3289" s="320" t="s">
        <v>2</v>
      </c>
      <c r="C3289" s="320" t="s">
        <v>1446</v>
      </c>
      <c r="D3289" s="320" t="s">
        <v>1468</v>
      </c>
      <c r="E3289" s="325">
        <v>40674</v>
      </c>
      <c r="F3289" s="326">
        <v>40664</v>
      </c>
      <c r="G3289" s="320">
        <v>11</v>
      </c>
      <c r="H3289" s="320">
        <v>48336</v>
      </c>
      <c r="I3289" s="323">
        <v>17.510000000000002</v>
      </c>
      <c r="J3289" s="323">
        <v>12.44</v>
      </c>
      <c r="K3289" s="323">
        <v>5.07</v>
      </c>
    </row>
    <row r="3290" spans="1:11" x14ac:dyDescent="0.2">
      <c r="A3290" s="320" t="s">
        <v>1459</v>
      </c>
      <c r="B3290" s="320" t="s">
        <v>2</v>
      </c>
      <c r="C3290" s="320" t="s">
        <v>1446</v>
      </c>
      <c r="D3290" s="320" t="s">
        <v>1468</v>
      </c>
      <c r="E3290" s="325">
        <v>40675</v>
      </c>
      <c r="F3290" s="326">
        <v>40664</v>
      </c>
      <c r="G3290" s="320">
        <v>11</v>
      </c>
      <c r="H3290" s="320">
        <v>48441</v>
      </c>
      <c r="I3290" s="323">
        <v>17.34</v>
      </c>
      <c r="J3290" s="323">
        <v>12.11</v>
      </c>
      <c r="K3290" s="323">
        <v>5.23</v>
      </c>
    </row>
    <row r="3291" spans="1:11" x14ac:dyDescent="0.2">
      <c r="A3291" s="320" t="s">
        <v>1459</v>
      </c>
      <c r="B3291" s="320" t="s">
        <v>2</v>
      </c>
      <c r="C3291" s="320" t="s">
        <v>1446</v>
      </c>
      <c r="D3291" s="320" t="s">
        <v>1468</v>
      </c>
      <c r="E3291" s="325">
        <v>40675</v>
      </c>
      <c r="F3291" s="326">
        <v>40664</v>
      </c>
      <c r="G3291" s="320">
        <v>11</v>
      </c>
      <c r="H3291" s="320">
        <v>48588</v>
      </c>
      <c r="I3291" s="323">
        <v>14.93</v>
      </c>
      <c r="J3291" s="323">
        <v>12.04</v>
      </c>
      <c r="K3291" s="323">
        <v>2.89</v>
      </c>
    </row>
    <row r="3292" spans="1:11" x14ac:dyDescent="0.2">
      <c r="A3292" s="320" t="s">
        <v>1469</v>
      </c>
      <c r="B3292" s="320" t="s">
        <v>2</v>
      </c>
      <c r="C3292" s="320" t="s">
        <v>1446</v>
      </c>
      <c r="D3292" s="320" t="s">
        <v>1468</v>
      </c>
      <c r="E3292" s="325">
        <v>40675</v>
      </c>
      <c r="F3292" s="326">
        <v>40664</v>
      </c>
      <c r="G3292" s="320">
        <v>11</v>
      </c>
      <c r="H3292" s="320">
        <v>48352</v>
      </c>
      <c r="I3292" s="323">
        <v>6.17</v>
      </c>
      <c r="J3292" s="323">
        <v>5.73</v>
      </c>
      <c r="K3292" s="323">
        <v>0.44</v>
      </c>
    </row>
    <row r="3293" spans="1:11" x14ac:dyDescent="0.2">
      <c r="A3293" s="320" t="s">
        <v>1469</v>
      </c>
      <c r="B3293" s="320" t="s">
        <v>2</v>
      </c>
      <c r="C3293" s="320" t="s">
        <v>1446</v>
      </c>
      <c r="D3293" s="320" t="s">
        <v>1468</v>
      </c>
      <c r="E3293" s="325">
        <v>40675</v>
      </c>
      <c r="F3293" s="326">
        <v>40664</v>
      </c>
      <c r="G3293" s="320">
        <v>11</v>
      </c>
      <c r="H3293" s="320">
        <v>48400</v>
      </c>
      <c r="I3293" s="323">
        <v>6.24</v>
      </c>
      <c r="J3293" s="323">
        <v>5.72</v>
      </c>
      <c r="K3293" s="323">
        <v>0.52</v>
      </c>
    </row>
    <row r="3294" spans="1:11" x14ac:dyDescent="0.2">
      <c r="A3294" s="320" t="s">
        <v>1469</v>
      </c>
      <c r="B3294" s="320" t="s">
        <v>2</v>
      </c>
      <c r="C3294" s="320" t="s">
        <v>1446</v>
      </c>
      <c r="D3294" s="320" t="s">
        <v>1468</v>
      </c>
      <c r="E3294" s="325">
        <v>40675</v>
      </c>
      <c r="F3294" s="326">
        <v>40664</v>
      </c>
      <c r="G3294" s="320">
        <v>11</v>
      </c>
      <c r="H3294" s="320">
        <v>48596</v>
      </c>
      <c r="I3294" s="323">
        <v>6.25</v>
      </c>
      <c r="J3294" s="323">
        <v>5.72</v>
      </c>
      <c r="K3294" s="323">
        <v>0.53</v>
      </c>
    </row>
    <row r="3295" spans="1:11" x14ac:dyDescent="0.2">
      <c r="A3295" s="320" t="s">
        <v>1467</v>
      </c>
      <c r="B3295" s="320" t="s">
        <v>2</v>
      </c>
      <c r="C3295" s="320" t="s">
        <v>1446</v>
      </c>
      <c r="D3295" s="320" t="s">
        <v>1468</v>
      </c>
      <c r="E3295" s="325">
        <v>40675</v>
      </c>
      <c r="F3295" s="326">
        <v>40664</v>
      </c>
      <c r="G3295" s="320">
        <v>11</v>
      </c>
      <c r="H3295" s="320">
        <v>48443</v>
      </c>
      <c r="I3295" s="323">
        <v>18.64</v>
      </c>
      <c r="J3295" s="323">
        <v>12.48</v>
      </c>
      <c r="K3295" s="323">
        <v>6.16</v>
      </c>
    </row>
    <row r="3296" spans="1:11" hidden="1" x14ac:dyDescent="0.2">
      <c r="A3296" s="320"/>
      <c r="B3296" s="320" t="s">
        <v>2</v>
      </c>
      <c r="C3296" s="320" t="s">
        <v>1446</v>
      </c>
      <c r="D3296" s="320" t="s">
        <v>1464</v>
      </c>
      <c r="E3296" s="325">
        <v>40675</v>
      </c>
      <c r="F3296" s="326">
        <v>40664</v>
      </c>
      <c r="G3296" s="320">
        <v>11</v>
      </c>
      <c r="H3296" s="320">
        <v>48461</v>
      </c>
      <c r="I3296" s="323">
        <v>7.1</v>
      </c>
      <c r="J3296" s="323">
        <v>6.34</v>
      </c>
      <c r="K3296" s="323">
        <v>0.76</v>
      </c>
    </row>
    <row r="3297" spans="1:11" hidden="1" x14ac:dyDescent="0.2">
      <c r="A3297" s="320"/>
      <c r="B3297" s="320" t="s">
        <v>2</v>
      </c>
      <c r="C3297" s="320" t="s">
        <v>1446</v>
      </c>
      <c r="D3297" s="320" t="s">
        <v>1464</v>
      </c>
      <c r="E3297" s="325">
        <v>40675</v>
      </c>
      <c r="F3297" s="326">
        <v>40664</v>
      </c>
      <c r="G3297" s="320">
        <v>11</v>
      </c>
      <c r="H3297" s="320">
        <v>48553</v>
      </c>
      <c r="I3297" s="323">
        <v>6.96</v>
      </c>
      <c r="J3297" s="323">
        <v>6.33</v>
      </c>
      <c r="K3297" s="323">
        <v>0.63</v>
      </c>
    </row>
    <row r="3298" spans="1:11" hidden="1" x14ac:dyDescent="0.2">
      <c r="A3298" s="320" t="s">
        <v>1470</v>
      </c>
      <c r="B3298" s="320" t="s">
        <v>2</v>
      </c>
      <c r="C3298" s="320" t="s">
        <v>1446</v>
      </c>
      <c r="D3298" s="320" t="s">
        <v>1464</v>
      </c>
      <c r="E3298" s="325">
        <v>40675</v>
      </c>
      <c r="F3298" s="326">
        <v>40664</v>
      </c>
      <c r="G3298" s="320">
        <v>11</v>
      </c>
      <c r="H3298" s="320">
        <v>48396</v>
      </c>
      <c r="I3298" s="323">
        <v>6.94</v>
      </c>
      <c r="J3298" s="323">
        <v>6.39</v>
      </c>
      <c r="K3298" s="323">
        <v>0.55000000000000004</v>
      </c>
    </row>
    <row r="3299" spans="1:11" hidden="1" x14ac:dyDescent="0.2">
      <c r="A3299" s="320" t="s">
        <v>1470</v>
      </c>
      <c r="B3299" s="320" t="s">
        <v>2</v>
      </c>
      <c r="C3299" s="320" t="s">
        <v>1446</v>
      </c>
      <c r="D3299" s="320" t="s">
        <v>1464</v>
      </c>
      <c r="E3299" s="325">
        <v>40675</v>
      </c>
      <c r="F3299" s="326">
        <v>40664</v>
      </c>
      <c r="G3299" s="320">
        <v>11</v>
      </c>
      <c r="H3299" s="320">
        <v>48551</v>
      </c>
      <c r="I3299" s="323">
        <v>6.98</v>
      </c>
      <c r="J3299" s="323">
        <v>6.45</v>
      </c>
      <c r="K3299" s="323">
        <v>0.53</v>
      </c>
    </row>
    <row r="3300" spans="1:11" x14ac:dyDescent="0.2">
      <c r="A3300" s="320" t="s">
        <v>1467</v>
      </c>
      <c r="B3300" s="320" t="s">
        <v>2</v>
      </c>
      <c r="C3300" s="320" t="s">
        <v>1446</v>
      </c>
      <c r="D3300" s="320" t="s">
        <v>1468</v>
      </c>
      <c r="E3300" s="325">
        <v>40675</v>
      </c>
      <c r="F3300" s="326">
        <v>40664</v>
      </c>
      <c r="G3300" s="320">
        <v>11</v>
      </c>
      <c r="H3300" s="320">
        <v>48586</v>
      </c>
      <c r="I3300" s="323">
        <v>15.36</v>
      </c>
      <c r="J3300" s="323">
        <v>12.46</v>
      </c>
      <c r="K3300" s="323">
        <v>2.9</v>
      </c>
    </row>
    <row r="3301" spans="1:11" x14ac:dyDescent="0.2">
      <c r="A3301" s="320" t="s">
        <v>1469</v>
      </c>
      <c r="B3301" s="320" t="s">
        <v>2</v>
      </c>
      <c r="C3301" s="320" t="s">
        <v>1446</v>
      </c>
      <c r="D3301" s="320" t="s">
        <v>1468</v>
      </c>
      <c r="E3301" s="325">
        <v>40676</v>
      </c>
      <c r="F3301" s="326">
        <v>40664</v>
      </c>
      <c r="G3301" s="320">
        <v>11</v>
      </c>
      <c r="H3301" s="320">
        <v>48680</v>
      </c>
      <c r="I3301" s="323">
        <v>5.81</v>
      </c>
      <c r="J3301" s="323">
        <v>5.22</v>
      </c>
      <c r="K3301" s="323">
        <v>0.59</v>
      </c>
    </row>
    <row r="3302" spans="1:11" x14ac:dyDescent="0.2">
      <c r="A3302" s="320" t="s">
        <v>1469</v>
      </c>
      <c r="B3302" s="320" t="s">
        <v>2</v>
      </c>
      <c r="C3302" s="320" t="s">
        <v>1446</v>
      </c>
      <c r="D3302" s="320" t="s">
        <v>1468</v>
      </c>
      <c r="E3302" s="325">
        <v>40676</v>
      </c>
      <c r="F3302" s="326">
        <v>40664</v>
      </c>
      <c r="G3302" s="320">
        <v>11</v>
      </c>
      <c r="H3302" s="320">
        <v>48756</v>
      </c>
      <c r="I3302" s="323">
        <v>5.74</v>
      </c>
      <c r="J3302" s="323">
        <v>5.69</v>
      </c>
      <c r="K3302" s="323">
        <v>0.05</v>
      </c>
    </row>
    <row r="3303" spans="1:11" hidden="1" x14ac:dyDescent="0.2">
      <c r="A3303" s="320"/>
      <c r="B3303" s="320" t="s">
        <v>2</v>
      </c>
      <c r="C3303" s="320" t="s">
        <v>1446</v>
      </c>
      <c r="D3303" s="320" t="s">
        <v>1464</v>
      </c>
      <c r="E3303" s="325">
        <v>40676</v>
      </c>
      <c r="F3303" s="326">
        <v>40664</v>
      </c>
      <c r="G3303" s="320">
        <v>11</v>
      </c>
      <c r="H3303" s="320">
        <v>48752</v>
      </c>
      <c r="I3303" s="323">
        <v>6.55</v>
      </c>
      <c r="J3303" s="323">
        <v>6.31</v>
      </c>
      <c r="K3303" s="323">
        <v>0.24</v>
      </c>
    </row>
    <row r="3304" spans="1:11" x14ac:dyDescent="0.2">
      <c r="A3304" s="320" t="s">
        <v>1467</v>
      </c>
      <c r="B3304" s="320" t="s">
        <v>2</v>
      </c>
      <c r="C3304" s="320" t="s">
        <v>1446</v>
      </c>
      <c r="D3304" s="320" t="s">
        <v>1468</v>
      </c>
      <c r="E3304" s="325">
        <v>40676</v>
      </c>
      <c r="F3304" s="326">
        <v>40664</v>
      </c>
      <c r="G3304" s="320">
        <v>11</v>
      </c>
      <c r="H3304" s="320">
        <v>48757</v>
      </c>
      <c r="I3304" s="323">
        <v>15.93</v>
      </c>
      <c r="J3304" s="323">
        <v>12.39</v>
      </c>
      <c r="K3304" s="323">
        <v>3.54</v>
      </c>
    </row>
    <row r="3305" spans="1:11" x14ac:dyDescent="0.2">
      <c r="A3305" s="320" t="s">
        <v>1467</v>
      </c>
      <c r="B3305" s="320" t="s">
        <v>2</v>
      </c>
      <c r="C3305" s="320" t="s">
        <v>1446</v>
      </c>
      <c r="D3305" s="320" t="s">
        <v>1468</v>
      </c>
      <c r="E3305" s="325">
        <v>40679</v>
      </c>
      <c r="F3305" s="326">
        <v>40664</v>
      </c>
      <c r="G3305" s="320">
        <v>11</v>
      </c>
      <c r="H3305" s="320">
        <v>49114</v>
      </c>
      <c r="I3305" s="323">
        <v>17.87</v>
      </c>
      <c r="J3305" s="323">
        <v>12.41</v>
      </c>
      <c r="K3305" s="323">
        <v>5.46</v>
      </c>
    </row>
    <row r="3306" spans="1:11" hidden="1" x14ac:dyDescent="0.2">
      <c r="A3306" s="320" t="s">
        <v>1470</v>
      </c>
      <c r="B3306" s="320" t="s">
        <v>2</v>
      </c>
      <c r="C3306" s="320" t="s">
        <v>1446</v>
      </c>
      <c r="D3306" s="320" t="s">
        <v>1464</v>
      </c>
      <c r="E3306" s="325">
        <v>40679</v>
      </c>
      <c r="F3306" s="326">
        <v>40664</v>
      </c>
      <c r="G3306" s="320">
        <v>11</v>
      </c>
      <c r="H3306" s="320">
        <v>49090</v>
      </c>
      <c r="I3306" s="323">
        <v>6.85</v>
      </c>
      <c r="J3306" s="323">
        <v>6.41</v>
      </c>
      <c r="K3306" s="323">
        <v>0.44</v>
      </c>
    </row>
    <row r="3307" spans="1:11" hidden="1" x14ac:dyDescent="0.2">
      <c r="A3307" s="320" t="s">
        <v>1470</v>
      </c>
      <c r="B3307" s="320" t="s">
        <v>2</v>
      </c>
      <c r="C3307" s="320" t="s">
        <v>1446</v>
      </c>
      <c r="D3307" s="320" t="s">
        <v>1464</v>
      </c>
      <c r="E3307" s="325">
        <v>40679</v>
      </c>
      <c r="F3307" s="326">
        <v>40664</v>
      </c>
      <c r="G3307" s="320">
        <v>11</v>
      </c>
      <c r="H3307" s="320">
        <v>49208</v>
      </c>
      <c r="I3307" s="323">
        <v>6.81</v>
      </c>
      <c r="J3307" s="323">
        <v>6.39</v>
      </c>
      <c r="K3307" s="323">
        <v>0.42</v>
      </c>
    </row>
    <row r="3308" spans="1:11" hidden="1" x14ac:dyDescent="0.2">
      <c r="A3308" s="320" t="s">
        <v>1470</v>
      </c>
      <c r="B3308" s="320" t="s">
        <v>2</v>
      </c>
      <c r="C3308" s="320" t="s">
        <v>1446</v>
      </c>
      <c r="D3308" s="320" t="s">
        <v>1464</v>
      </c>
      <c r="E3308" s="325">
        <v>40679</v>
      </c>
      <c r="F3308" s="326">
        <v>40664</v>
      </c>
      <c r="G3308" s="320">
        <v>11</v>
      </c>
      <c r="H3308" s="320">
        <v>49253</v>
      </c>
      <c r="I3308" s="323">
        <v>6.63</v>
      </c>
      <c r="J3308" s="323">
        <v>6.38</v>
      </c>
      <c r="K3308" s="323">
        <v>0.25</v>
      </c>
    </row>
    <row r="3309" spans="1:11" x14ac:dyDescent="0.2">
      <c r="A3309" s="320" t="s">
        <v>1467</v>
      </c>
      <c r="B3309" s="320" t="s">
        <v>2</v>
      </c>
      <c r="C3309" s="320" t="s">
        <v>1446</v>
      </c>
      <c r="D3309" s="320" t="s">
        <v>1468</v>
      </c>
      <c r="E3309" s="325">
        <v>40679</v>
      </c>
      <c r="F3309" s="326">
        <v>40664</v>
      </c>
      <c r="G3309" s="320">
        <v>11</v>
      </c>
      <c r="H3309" s="320">
        <v>49257</v>
      </c>
      <c r="I3309" s="323">
        <v>16.75</v>
      </c>
      <c r="J3309" s="323">
        <v>12.4</v>
      </c>
      <c r="K3309" s="323">
        <v>4.3499999999999996</v>
      </c>
    </row>
    <row r="3310" spans="1:11" x14ac:dyDescent="0.2">
      <c r="A3310" s="320" t="s">
        <v>1459</v>
      </c>
      <c r="B3310" s="320" t="s">
        <v>2</v>
      </c>
      <c r="C3310" s="320" t="s">
        <v>1446</v>
      </c>
      <c r="D3310" s="320" t="s">
        <v>1468</v>
      </c>
      <c r="E3310" s="325">
        <v>40680</v>
      </c>
      <c r="F3310" s="326">
        <v>40664</v>
      </c>
      <c r="G3310" s="320">
        <v>11</v>
      </c>
      <c r="H3310" s="320">
        <v>49413</v>
      </c>
      <c r="I3310" s="323">
        <v>14.08</v>
      </c>
      <c r="J3310" s="323">
        <v>12.06</v>
      </c>
      <c r="K3310" s="323">
        <v>2.02</v>
      </c>
    </row>
    <row r="3311" spans="1:11" x14ac:dyDescent="0.2">
      <c r="A3311" s="320" t="s">
        <v>1467</v>
      </c>
      <c r="B3311" s="320" t="s">
        <v>2</v>
      </c>
      <c r="C3311" s="320" t="s">
        <v>1446</v>
      </c>
      <c r="D3311" s="320" t="s">
        <v>1468</v>
      </c>
      <c r="E3311" s="325">
        <v>40680</v>
      </c>
      <c r="F3311" s="326">
        <v>40664</v>
      </c>
      <c r="G3311" s="320">
        <v>11</v>
      </c>
      <c r="H3311" s="320">
        <v>49318</v>
      </c>
      <c r="I3311" s="323">
        <v>17.75</v>
      </c>
      <c r="J3311" s="323">
        <v>12.35</v>
      </c>
      <c r="K3311" s="323">
        <v>5.4</v>
      </c>
    </row>
    <row r="3312" spans="1:11" hidden="1" x14ac:dyDescent="0.2">
      <c r="A3312" s="320" t="s">
        <v>1458</v>
      </c>
      <c r="B3312" s="320" t="s">
        <v>2</v>
      </c>
      <c r="C3312" s="320" t="s">
        <v>1446</v>
      </c>
      <c r="D3312" s="320" t="s">
        <v>1464</v>
      </c>
      <c r="E3312" s="325">
        <v>40680</v>
      </c>
      <c r="F3312" s="326">
        <v>40664</v>
      </c>
      <c r="G3312" s="320">
        <v>11</v>
      </c>
      <c r="H3312" s="320">
        <v>49418</v>
      </c>
      <c r="I3312" s="323">
        <v>6.98</v>
      </c>
      <c r="J3312" s="323">
        <v>6.66</v>
      </c>
      <c r="K3312" s="323">
        <v>0.32</v>
      </c>
    </row>
    <row r="3313" spans="1:11" hidden="1" x14ac:dyDescent="0.2">
      <c r="A3313" s="320" t="s">
        <v>1470</v>
      </c>
      <c r="B3313" s="320" t="s">
        <v>2</v>
      </c>
      <c r="C3313" s="320" t="s">
        <v>1446</v>
      </c>
      <c r="D3313" s="320" t="s">
        <v>1464</v>
      </c>
      <c r="E3313" s="325">
        <v>40680</v>
      </c>
      <c r="F3313" s="326">
        <v>40664</v>
      </c>
      <c r="G3313" s="320">
        <v>11</v>
      </c>
      <c r="H3313" s="320">
        <v>49301</v>
      </c>
      <c r="I3313" s="323">
        <v>6.81</v>
      </c>
      <c r="J3313" s="323">
        <v>6.45</v>
      </c>
      <c r="K3313" s="323">
        <v>0.36</v>
      </c>
    </row>
    <row r="3314" spans="1:11" hidden="1" x14ac:dyDescent="0.2">
      <c r="A3314" s="320" t="s">
        <v>1470</v>
      </c>
      <c r="B3314" s="320" t="s">
        <v>2</v>
      </c>
      <c r="C3314" s="320" t="s">
        <v>1446</v>
      </c>
      <c r="D3314" s="320" t="s">
        <v>1464</v>
      </c>
      <c r="E3314" s="325">
        <v>40680</v>
      </c>
      <c r="F3314" s="326">
        <v>40664</v>
      </c>
      <c r="G3314" s="320">
        <v>11</v>
      </c>
      <c r="H3314" s="320">
        <v>49382</v>
      </c>
      <c r="I3314" s="323">
        <v>6.86</v>
      </c>
      <c r="J3314" s="323">
        <v>6.42</v>
      </c>
      <c r="K3314" s="323">
        <v>0.44</v>
      </c>
    </row>
    <row r="3315" spans="1:11" x14ac:dyDescent="0.2">
      <c r="A3315" s="320" t="s">
        <v>1467</v>
      </c>
      <c r="B3315" s="320" t="s">
        <v>2</v>
      </c>
      <c r="C3315" s="320" t="s">
        <v>1446</v>
      </c>
      <c r="D3315" s="320" t="s">
        <v>1468</v>
      </c>
      <c r="E3315" s="325">
        <v>40680</v>
      </c>
      <c r="F3315" s="326">
        <v>40664</v>
      </c>
      <c r="G3315" s="320">
        <v>11</v>
      </c>
      <c r="H3315" s="320">
        <v>49412</v>
      </c>
      <c r="I3315" s="323">
        <v>15.43</v>
      </c>
      <c r="J3315" s="323">
        <v>12.35</v>
      </c>
      <c r="K3315" s="323">
        <v>3.08</v>
      </c>
    </row>
    <row r="3316" spans="1:11" x14ac:dyDescent="0.2">
      <c r="A3316" s="320" t="s">
        <v>1467</v>
      </c>
      <c r="B3316" s="320" t="s">
        <v>2</v>
      </c>
      <c r="C3316" s="320" t="s">
        <v>1446</v>
      </c>
      <c r="D3316" s="320" t="s">
        <v>1468</v>
      </c>
      <c r="E3316" s="325">
        <v>40681</v>
      </c>
      <c r="F3316" s="326">
        <v>40664</v>
      </c>
      <c r="G3316" s="320">
        <v>11</v>
      </c>
      <c r="H3316" s="320">
        <v>49476</v>
      </c>
      <c r="I3316" s="323">
        <v>18.02</v>
      </c>
      <c r="J3316" s="323">
        <v>12.41</v>
      </c>
      <c r="K3316" s="323">
        <v>5.61</v>
      </c>
    </row>
    <row r="3317" spans="1:11" hidden="1" x14ac:dyDescent="0.2">
      <c r="A3317" s="320" t="s">
        <v>1458</v>
      </c>
      <c r="B3317" s="320" t="s">
        <v>2</v>
      </c>
      <c r="C3317" s="320" t="s">
        <v>1446</v>
      </c>
      <c r="D3317" s="320" t="s">
        <v>1464</v>
      </c>
      <c r="E3317" s="325">
        <v>40681</v>
      </c>
      <c r="F3317" s="326">
        <v>40664</v>
      </c>
      <c r="G3317" s="320">
        <v>11</v>
      </c>
      <c r="H3317" s="320">
        <v>49468</v>
      </c>
      <c r="I3317" s="323">
        <v>7.1</v>
      </c>
      <c r="J3317" s="323">
        <v>6.64</v>
      </c>
      <c r="K3317" s="323">
        <v>0.46</v>
      </c>
    </row>
    <row r="3318" spans="1:11" hidden="1" x14ac:dyDescent="0.2">
      <c r="A3318" s="320" t="s">
        <v>1458</v>
      </c>
      <c r="B3318" s="320" t="s">
        <v>2</v>
      </c>
      <c r="C3318" s="320" t="s">
        <v>1446</v>
      </c>
      <c r="D3318" s="320" t="s">
        <v>1464</v>
      </c>
      <c r="E3318" s="325">
        <v>40681</v>
      </c>
      <c r="F3318" s="326">
        <v>40664</v>
      </c>
      <c r="G3318" s="320">
        <v>11</v>
      </c>
      <c r="H3318" s="320">
        <v>49566</v>
      </c>
      <c r="I3318" s="323">
        <v>6.71</v>
      </c>
      <c r="J3318" s="323">
        <v>6.61</v>
      </c>
      <c r="K3318" s="323">
        <v>0.1</v>
      </c>
    </row>
    <row r="3319" spans="1:11" x14ac:dyDescent="0.2">
      <c r="A3319" s="320" t="s">
        <v>1467</v>
      </c>
      <c r="B3319" s="320" t="s">
        <v>2</v>
      </c>
      <c r="C3319" s="320" t="s">
        <v>1446</v>
      </c>
      <c r="D3319" s="320" t="s">
        <v>1468</v>
      </c>
      <c r="E3319" s="325">
        <v>40681</v>
      </c>
      <c r="F3319" s="326">
        <v>40664</v>
      </c>
      <c r="G3319" s="320">
        <v>11</v>
      </c>
      <c r="H3319" s="320">
        <v>49563</v>
      </c>
      <c r="I3319" s="323">
        <v>16.579999999999998</v>
      </c>
      <c r="J3319" s="323">
        <v>12.38</v>
      </c>
      <c r="K3319" s="323">
        <v>4.2</v>
      </c>
    </row>
    <row r="3320" spans="1:11" x14ac:dyDescent="0.2">
      <c r="A3320" s="320" t="s">
        <v>1459</v>
      </c>
      <c r="B3320" s="320" t="s">
        <v>2</v>
      </c>
      <c r="C3320" s="320" t="s">
        <v>1446</v>
      </c>
      <c r="D3320" s="320" t="s">
        <v>1468</v>
      </c>
      <c r="E3320" s="325">
        <v>40682</v>
      </c>
      <c r="F3320" s="326">
        <v>40664</v>
      </c>
      <c r="G3320" s="320">
        <v>11</v>
      </c>
      <c r="H3320" s="320">
        <v>49672</v>
      </c>
      <c r="I3320" s="323">
        <v>17.329999999999998</v>
      </c>
      <c r="J3320" s="323">
        <v>12.18</v>
      </c>
      <c r="K3320" s="323">
        <v>5.15</v>
      </c>
    </row>
    <row r="3321" spans="1:11" x14ac:dyDescent="0.2">
      <c r="A3321" s="320" t="s">
        <v>1459</v>
      </c>
      <c r="B3321" s="320" t="s">
        <v>2</v>
      </c>
      <c r="C3321" s="320" t="s">
        <v>1446</v>
      </c>
      <c r="D3321" s="320" t="s">
        <v>1468</v>
      </c>
      <c r="E3321" s="325">
        <v>40682</v>
      </c>
      <c r="F3321" s="326">
        <v>40664</v>
      </c>
      <c r="G3321" s="320">
        <v>11</v>
      </c>
      <c r="H3321" s="320">
        <v>49811</v>
      </c>
      <c r="I3321" s="323">
        <v>14.33</v>
      </c>
      <c r="J3321" s="323">
        <v>12.14</v>
      </c>
      <c r="K3321" s="323">
        <v>2.19</v>
      </c>
    </row>
    <row r="3322" spans="1:11" x14ac:dyDescent="0.2">
      <c r="A3322" s="320" t="s">
        <v>1467</v>
      </c>
      <c r="B3322" s="320" t="s">
        <v>2</v>
      </c>
      <c r="C3322" s="320" t="s">
        <v>1446</v>
      </c>
      <c r="D3322" s="320" t="s">
        <v>1468</v>
      </c>
      <c r="E3322" s="325">
        <v>40682</v>
      </c>
      <c r="F3322" s="326">
        <v>40664</v>
      </c>
      <c r="G3322" s="320">
        <v>11</v>
      </c>
      <c r="H3322" s="320">
        <v>49671</v>
      </c>
      <c r="I3322" s="323">
        <v>17.75</v>
      </c>
      <c r="J3322" s="323">
        <v>12.4</v>
      </c>
      <c r="K3322" s="323">
        <v>5.35</v>
      </c>
    </row>
    <row r="3323" spans="1:11" hidden="1" x14ac:dyDescent="0.2">
      <c r="A3323" s="320" t="s">
        <v>1471</v>
      </c>
      <c r="B3323" s="320" t="s">
        <v>2</v>
      </c>
      <c r="C3323" s="320" t="s">
        <v>1446</v>
      </c>
      <c r="D3323" s="320" t="s">
        <v>1464</v>
      </c>
      <c r="E3323" s="325">
        <v>40682</v>
      </c>
      <c r="F3323" s="326">
        <v>40664</v>
      </c>
      <c r="G3323" s="320">
        <v>11</v>
      </c>
      <c r="H3323" s="320">
        <v>49684</v>
      </c>
      <c r="I3323" s="323">
        <v>8.41</v>
      </c>
      <c r="J3323" s="323">
        <v>7.93</v>
      </c>
      <c r="K3323" s="323">
        <v>0.48</v>
      </c>
    </row>
    <row r="3324" spans="1:11" hidden="1" x14ac:dyDescent="0.2">
      <c r="A3324" s="320" t="s">
        <v>1471</v>
      </c>
      <c r="B3324" s="320" t="s">
        <v>2</v>
      </c>
      <c r="C3324" s="320" t="s">
        <v>1446</v>
      </c>
      <c r="D3324" s="320" t="s">
        <v>1464</v>
      </c>
      <c r="E3324" s="325">
        <v>40682</v>
      </c>
      <c r="F3324" s="326">
        <v>40664</v>
      </c>
      <c r="G3324" s="320">
        <v>11</v>
      </c>
      <c r="H3324" s="320">
        <v>49755</v>
      </c>
      <c r="I3324" s="323">
        <v>8.3800000000000008</v>
      </c>
      <c r="J3324" s="323">
        <v>7.92</v>
      </c>
      <c r="K3324" s="323">
        <v>0.46</v>
      </c>
    </row>
    <row r="3325" spans="1:11" hidden="1" x14ac:dyDescent="0.2">
      <c r="A3325" s="320" t="s">
        <v>1471</v>
      </c>
      <c r="B3325" s="320" t="s">
        <v>2</v>
      </c>
      <c r="C3325" s="320" t="s">
        <v>1446</v>
      </c>
      <c r="D3325" s="320" t="s">
        <v>1464</v>
      </c>
      <c r="E3325" s="325">
        <v>40682</v>
      </c>
      <c r="F3325" s="326">
        <v>40664</v>
      </c>
      <c r="G3325" s="320">
        <v>11</v>
      </c>
      <c r="H3325" s="320">
        <v>49797</v>
      </c>
      <c r="I3325" s="323">
        <v>8.11</v>
      </c>
      <c r="J3325" s="323">
        <v>7.91</v>
      </c>
      <c r="K3325" s="323">
        <v>0.2</v>
      </c>
    </row>
    <row r="3326" spans="1:11" hidden="1" x14ac:dyDescent="0.2">
      <c r="A3326" s="320" t="s">
        <v>1458</v>
      </c>
      <c r="B3326" s="320" t="s">
        <v>2</v>
      </c>
      <c r="C3326" s="320" t="s">
        <v>1446</v>
      </c>
      <c r="D3326" s="320" t="s">
        <v>1464</v>
      </c>
      <c r="E3326" s="325">
        <v>40682</v>
      </c>
      <c r="F3326" s="326">
        <v>40664</v>
      </c>
      <c r="G3326" s="320">
        <v>11</v>
      </c>
      <c r="H3326" s="320">
        <v>49693</v>
      </c>
      <c r="I3326" s="323">
        <v>7.42</v>
      </c>
      <c r="J3326" s="323">
        <v>6.59</v>
      </c>
      <c r="K3326" s="323">
        <v>0.83</v>
      </c>
    </row>
    <row r="3327" spans="1:11" hidden="1" x14ac:dyDescent="0.2">
      <c r="A3327" s="320" t="s">
        <v>1458</v>
      </c>
      <c r="B3327" s="320" t="s">
        <v>2</v>
      </c>
      <c r="C3327" s="320" t="s">
        <v>1446</v>
      </c>
      <c r="D3327" s="320" t="s">
        <v>1464</v>
      </c>
      <c r="E3327" s="325">
        <v>40682</v>
      </c>
      <c r="F3327" s="326">
        <v>40664</v>
      </c>
      <c r="G3327" s="320">
        <v>11</v>
      </c>
      <c r="H3327" s="320">
        <v>49799</v>
      </c>
      <c r="I3327" s="323">
        <v>7.18</v>
      </c>
      <c r="J3327" s="323">
        <v>6.58</v>
      </c>
      <c r="K3327" s="323">
        <v>0.6</v>
      </c>
    </row>
    <row r="3328" spans="1:11" x14ac:dyDescent="0.2">
      <c r="A3328" s="320" t="s">
        <v>1467</v>
      </c>
      <c r="B3328" s="320" t="s">
        <v>2</v>
      </c>
      <c r="C3328" s="320" t="s">
        <v>1446</v>
      </c>
      <c r="D3328" s="320" t="s">
        <v>1468</v>
      </c>
      <c r="E3328" s="325">
        <v>40682</v>
      </c>
      <c r="F3328" s="326">
        <v>40664</v>
      </c>
      <c r="G3328" s="320">
        <v>11</v>
      </c>
      <c r="H3328" s="320">
        <v>49810</v>
      </c>
      <c r="I3328" s="323">
        <v>15.46</v>
      </c>
      <c r="J3328" s="323">
        <v>12.37</v>
      </c>
      <c r="K3328" s="323">
        <v>3.09</v>
      </c>
    </row>
    <row r="3329" spans="1:11" hidden="1" x14ac:dyDescent="0.2">
      <c r="A3329" s="320" t="s">
        <v>1458</v>
      </c>
      <c r="B3329" s="320" t="s">
        <v>2</v>
      </c>
      <c r="C3329" s="320" t="s">
        <v>1446</v>
      </c>
      <c r="D3329" s="320" t="s">
        <v>1464</v>
      </c>
      <c r="E3329" s="325">
        <v>40683</v>
      </c>
      <c r="F3329" s="326">
        <v>40664</v>
      </c>
      <c r="G3329" s="320">
        <v>11</v>
      </c>
      <c r="H3329" s="320">
        <v>49956</v>
      </c>
      <c r="I3329" s="323">
        <v>6.91</v>
      </c>
      <c r="J3329" s="323">
        <v>6.54</v>
      </c>
      <c r="K3329" s="323">
        <v>0.37</v>
      </c>
    </row>
    <row r="3330" spans="1:11" x14ac:dyDescent="0.2">
      <c r="A3330" s="320" t="s">
        <v>1467</v>
      </c>
      <c r="B3330" s="320" t="s">
        <v>2</v>
      </c>
      <c r="C3330" s="320" t="s">
        <v>1446</v>
      </c>
      <c r="D3330" s="320" t="s">
        <v>1468</v>
      </c>
      <c r="E3330" s="325">
        <v>40683</v>
      </c>
      <c r="F3330" s="326">
        <v>40664</v>
      </c>
      <c r="G3330" s="320">
        <v>11</v>
      </c>
      <c r="H3330" s="320">
        <v>49965</v>
      </c>
      <c r="I3330" s="323">
        <v>15.6</v>
      </c>
      <c r="J3330" s="323">
        <v>12.34</v>
      </c>
      <c r="K3330" s="323">
        <v>3.26</v>
      </c>
    </row>
    <row r="3331" spans="1:11" x14ac:dyDescent="0.2">
      <c r="A3331" s="320" t="s">
        <v>1469</v>
      </c>
      <c r="B3331" s="320" t="s">
        <v>2</v>
      </c>
      <c r="C3331" s="320" t="s">
        <v>1446</v>
      </c>
      <c r="D3331" s="320" t="s">
        <v>1468</v>
      </c>
      <c r="E3331" s="325">
        <v>40686</v>
      </c>
      <c r="F3331" s="326">
        <v>40664</v>
      </c>
      <c r="G3331" s="320">
        <v>11</v>
      </c>
      <c r="H3331" s="320">
        <v>50237</v>
      </c>
      <c r="I3331" s="323">
        <v>6.38</v>
      </c>
      <c r="J3331" s="323">
        <v>5.76</v>
      </c>
      <c r="K3331" s="323">
        <v>0.62</v>
      </c>
    </row>
    <row r="3332" spans="1:11" x14ac:dyDescent="0.2">
      <c r="A3332" s="320" t="s">
        <v>1469</v>
      </c>
      <c r="B3332" s="320" t="s">
        <v>2</v>
      </c>
      <c r="C3332" s="320" t="s">
        <v>1446</v>
      </c>
      <c r="D3332" s="320" t="s">
        <v>1468</v>
      </c>
      <c r="E3332" s="325">
        <v>40686</v>
      </c>
      <c r="F3332" s="326">
        <v>40664</v>
      </c>
      <c r="G3332" s="320">
        <v>11</v>
      </c>
      <c r="H3332" s="320">
        <v>50335</v>
      </c>
      <c r="I3332" s="323">
        <v>6.32</v>
      </c>
      <c r="J3332" s="323">
        <v>5.73</v>
      </c>
      <c r="K3332" s="323">
        <v>0.59</v>
      </c>
    </row>
    <row r="3333" spans="1:11" x14ac:dyDescent="0.2">
      <c r="A3333" s="320" t="s">
        <v>1469</v>
      </c>
      <c r="B3333" s="320" t="s">
        <v>2</v>
      </c>
      <c r="C3333" s="320" t="s">
        <v>1446</v>
      </c>
      <c r="D3333" s="320" t="s">
        <v>1468</v>
      </c>
      <c r="E3333" s="325">
        <v>40686</v>
      </c>
      <c r="F3333" s="326">
        <v>40664</v>
      </c>
      <c r="G3333" s="320">
        <v>11</v>
      </c>
      <c r="H3333" s="320">
        <v>50386</v>
      </c>
      <c r="I3333" s="323">
        <v>6.13</v>
      </c>
      <c r="J3333" s="323">
        <v>5.73</v>
      </c>
      <c r="K3333" s="323">
        <v>0.4</v>
      </c>
    </row>
    <row r="3334" spans="1:11" x14ac:dyDescent="0.2">
      <c r="A3334" s="320" t="s">
        <v>1467</v>
      </c>
      <c r="B3334" s="320" t="s">
        <v>2</v>
      </c>
      <c r="C3334" s="320" t="s">
        <v>1446</v>
      </c>
      <c r="D3334" s="320" t="s">
        <v>1468</v>
      </c>
      <c r="E3334" s="325">
        <v>40686</v>
      </c>
      <c r="F3334" s="326">
        <v>40664</v>
      </c>
      <c r="G3334" s="320">
        <v>11</v>
      </c>
      <c r="H3334" s="320">
        <v>50272</v>
      </c>
      <c r="I3334" s="323">
        <v>17.579999999999998</v>
      </c>
      <c r="J3334" s="323">
        <v>12.41</v>
      </c>
      <c r="K3334" s="323">
        <v>5.17</v>
      </c>
    </row>
    <row r="3335" spans="1:11" hidden="1" x14ac:dyDescent="0.2">
      <c r="A3335" s="320" t="s">
        <v>1458</v>
      </c>
      <c r="B3335" s="320" t="s">
        <v>2</v>
      </c>
      <c r="C3335" s="320" t="s">
        <v>1446</v>
      </c>
      <c r="D3335" s="320" t="s">
        <v>1464</v>
      </c>
      <c r="E3335" s="325">
        <v>40686</v>
      </c>
      <c r="F3335" s="326">
        <v>40664</v>
      </c>
      <c r="G3335" s="320">
        <v>11</v>
      </c>
      <c r="H3335" s="320">
        <v>50248</v>
      </c>
      <c r="I3335" s="323">
        <v>7.26</v>
      </c>
      <c r="J3335" s="323">
        <v>6.63</v>
      </c>
      <c r="K3335" s="323">
        <v>0.63</v>
      </c>
    </row>
    <row r="3336" spans="1:11" hidden="1" x14ac:dyDescent="0.2">
      <c r="A3336" s="320" t="s">
        <v>1458</v>
      </c>
      <c r="B3336" s="320" t="s">
        <v>2</v>
      </c>
      <c r="C3336" s="320" t="s">
        <v>1446</v>
      </c>
      <c r="D3336" s="320" t="s">
        <v>1464</v>
      </c>
      <c r="E3336" s="325">
        <v>40686</v>
      </c>
      <c r="F3336" s="326">
        <v>40664</v>
      </c>
      <c r="G3336" s="320">
        <v>11</v>
      </c>
      <c r="H3336" s="320">
        <v>50353</v>
      </c>
      <c r="I3336" s="323">
        <v>7.3</v>
      </c>
      <c r="J3336" s="323">
        <v>6.62</v>
      </c>
      <c r="K3336" s="323">
        <v>0.68</v>
      </c>
    </row>
    <row r="3337" spans="1:11" hidden="1" x14ac:dyDescent="0.2">
      <c r="A3337" s="320" t="s">
        <v>1458</v>
      </c>
      <c r="B3337" s="320" t="s">
        <v>2</v>
      </c>
      <c r="C3337" s="320" t="s">
        <v>1446</v>
      </c>
      <c r="D3337" s="320" t="s">
        <v>1464</v>
      </c>
      <c r="E3337" s="325">
        <v>40686</v>
      </c>
      <c r="F3337" s="326">
        <v>40664</v>
      </c>
      <c r="G3337" s="320">
        <v>11</v>
      </c>
      <c r="H3337" s="320">
        <v>50391</v>
      </c>
      <c r="I3337" s="323">
        <v>6.67</v>
      </c>
      <c r="J3337" s="323">
        <v>6.61</v>
      </c>
      <c r="K3337" s="323">
        <v>0.06</v>
      </c>
    </row>
    <row r="3338" spans="1:11" x14ac:dyDescent="0.2">
      <c r="A3338" s="320" t="s">
        <v>1467</v>
      </c>
      <c r="B3338" s="320" t="s">
        <v>2</v>
      </c>
      <c r="C3338" s="320" t="s">
        <v>1446</v>
      </c>
      <c r="D3338" s="320" t="s">
        <v>1468</v>
      </c>
      <c r="E3338" s="325">
        <v>40686</v>
      </c>
      <c r="F3338" s="326">
        <v>40664</v>
      </c>
      <c r="G3338" s="320">
        <v>11</v>
      </c>
      <c r="H3338" s="320">
        <v>50383</v>
      </c>
      <c r="I3338" s="323">
        <v>16.54</v>
      </c>
      <c r="J3338" s="323">
        <v>12.38</v>
      </c>
      <c r="K3338" s="323">
        <v>4.16</v>
      </c>
    </row>
    <row r="3339" spans="1:11" x14ac:dyDescent="0.2">
      <c r="A3339" s="320" t="s">
        <v>1459</v>
      </c>
      <c r="B3339" s="320" t="s">
        <v>2</v>
      </c>
      <c r="C3339" s="320" t="s">
        <v>1446</v>
      </c>
      <c r="D3339" s="320" t="s">
        <v>1468</v>
      </c>
      <c r="E3339" s="325">
        <v>40687</v>
      </c>
      <c r="F3339" s="326">
        <v>40664</v>
      </c>
      <c r="G3339" s="320">
        <v>11</v>
      </c>
      <c r="H3339" s="320">
        <v>50603</v>
      </c>
      <c r="I3339" s="323">
        <v>14.02</v>
      </c>
      <c r="J3339" s="323">
        <v>12.12</v>
      </c>
      <c r="K3339" s="323">
        <v>1.9</v>
      </c>
    </row>
    <row r="3340" spans="1:11" x14ac:dyDescent="0.2">
      <c r="A3340" s="320" t="s">
        <v>1469</v>
      </c>
      <c r="B3340" s="320" t="s">
        <v>2</v>
      </c>
      <c r="C3340" s="320" t="s">
        <v>1446</v>
      </c>
      <c r="D3340" s="320" t="s">
        <v>1468</v>
      </c>
      <c r="E3340" s="325">
        <v>40687</v>
      </c>
      <c r="F3340" s="326">
        <v>40664</v>
      </c>
      <c r="G3340" s="320">
        <v>11</v>
      </c>
      <c r="H3340" s="320">
        <v>50439</v>
      </c>
      <c r="I3340" s="323">
        <v>6.32</v>
      </c>
      <c r="J3340" s="323">
        <v>5.71</v>
      </c>
      <c r="K3340" s="323">
        <v>0.61</v>
      </c>
    </row>
    <row r="3341" spans="1:11" x14ac:dyDescent="0.2">
      <c r="A3341" s="320" t="s">
        <v>1469</v>
      </c>
      <c r="B3341" s="320" t="s">
        <v>2</v>
      </c>
      <c r="C3341" s="320" t="s">
        <v>1446</v>
      </c>
      <c r="D3341" s="320" t="s">
        <v>1468</v>
      </c>
      <c r="E3341" s="325">
        <v>40687</v>
      </c>
      <c r="F3341" s="326">
        <v>40664</v>
      </c>
      <c r="G3341" s="320">
        <v>11</v>
      </c>
      <c r="H3341" s="320">
        <v>50535</v>
      </c>
      <c r="I3341" s="323">
        <v>6.12</v>
      </c>
      <c r="J3341" s="323">
        <v>5.7</v>
      </c>
      <c r="K3341" s="323">
        <v>0.42</v>
      </c>
    </row>
    <row r="3342" spans="1:11" x14ac:dyDescent="0.2">
      <c r="A3342" s="320" t="s">
        <v>1469</v>
      </c>
      <c r="B3342" s="320" t="s">
        <v>2</v>
      </c>
      <c r="C3342" s="320" t="s">
        <v>1446</v>
      </c>
      <c r="D3342" s="320" t="s">
        <v>1468</v>
      </c>
      <c r="E3342" s="325">
        <v>40687</v>
      </c>
      <c r="F3342" s="326">
        <v>40664</v>
      </c>
      <c r="G3342" s="320">
        <v>11</v>
      </c>
      <c r="H3342" s="320">
        <v>50611</v>
      </c>
      <c r="I3342" s="323">
        <v>6.34</v>
      </c>
      <c r="J3342" s="323">
        <v>5.7</v>
      </c>
      <c r="K3342" s="323">
        <v>0.64</v>
      </c>
    </row>
    <row r="3343" spans="1:11" x14ac:dyDescent="0.2">
      <c r="A3343" s="320" t="s">
        <v>1467</v>
      </c>
      <c r="B3343" s="320" t="s">
        <v>2</v>
      </c>
      <c r="C3343" s="320" t="s">
        <v>1446</v>
      </c>
      <c r="D3343" s="320" t="s">
        <v>1468</v>
      </c>
      <c r="E3343" s="325">
        <v>40687</v>
      </c>
      <c r="F3343" s="326">
        <v>40664</v>
      </c>
      <c r="G3343" s="320">
        <v>11</v>
      </c>
      <c r="H3343" s="320">
        <v>50478</v>
      </c>
      <c r="I3343" s="323">
        <v>18.07</v>
      </c>
      <c r="J3343" s="323">
        <v>12.37</v>
      </c>
      <c r="K3343" s="323">
        <v>5.7</v>
      </c>
    </row>
    <row r="3344" spans="1:11" hidden="1" x14ac:dyDescent="0.2">
      <c r="A3344" s="320" t="s">
        <v>1458</v>
      </c>
      <c r="B3344" s="320" t="s">
        <v>2</v>
      </c>
      <c r="C3344" s="320" t="s">
        <v>1446</v>
      </c>
      <c r="D3344" s="320" t="s">
        <v>1464</v>
      </c>
      <c r="E3344" s="325">
        <v>40687</v>
      </c>
      <c r="F3344" s="326">
        <v>40664</v>
      </c>
      <c r="G3344" s="320">
        <v>11</v>
      </c>
      <c r="H3344" s="320">
        <v>50460</v>
      </c>
      <c r="I3344" s="323">
        <v>7.15</v>
      </c>
      <c r="J3344" s="323">
        <v>6.59</v>
      </c>
      <c r="K3344" s="323">
        <v>0.56000000000000005</v>
      </c>
    </row>
    <row r="3345" spans="1:11" hidden="1" x14ac:dyDescent="0.2">
      <c r="A3345" s="320" t="s">
        <v>1458</v>
      </c>
      <c r="B3345" s="320" t="s">
        <v>2</v>
      </c>
      <c r="C3345" s="320" t="s">
        <v>1446</v>
      </c>
      <c r="D3345" s="320" t="s">
        <v>1464</v>
      </c>
      <c r="E3345" s="325">
        <v>40687</v>
      </c>
      <c r="F3345" s="326">
        <v>40664</v>
      </c>
      <c r="G3345" s="320">
        <v>11</v>
      </c>
      <c r="H3345" s="320">
        <v>50613</v>
      </c>
      <c r="I3345" s="323">
        <v>7.2</v>
      </c>
      <c r="J3345" s="323">
        <v>6.57</v>
      </c>
      <c r="K3345" s="323">
        <v>0.63</v>
      </c>
    </row>
    <row r="3346" spans="1:11" x14ac:dyDescent="0.2">
      <c r="A3346" s="320" t="s">
        <v>1467</v>
      </c>
      <c r="B3346" s="320" t="s">
        <v>2</v>
      </c>
      <c r="C3346" s="320" t="s">
        <v>1446</v>
      </c>
      <c r="D3346" s="320" t="s">
        <v>1468</v>
      </c>
      <c r="E3346" s="325">
        <v>40687</v>
      </c>
      <c r="F3346" s="326">
        <v>40664</v>
      </c>
      <c r="G3346" s="320">
        <v>11</v>
      </c>
      <c r="H3346" s="320">
        <v>50602</v>
      </c>
      <c r="I3346" s="323">
        <v>15.08</v>
      </c>
      <c r="J3346" s="323">
        <v>12.33</v>
      </c>
      <c r="K3346" s="323">
        <v>2.75</v>
      </c>
    </row>
    <row r="3347" spans="1:11" x14ac:dyDescent="0.2">
      <c r="A3347" s="320" t="s">
        <v>1469</v>
      </c>
      <c r="B3347" s="320" t="s">
        <v>2</v>
      </c>
      <c r="C3347" s="320" t="s">
        <v>1446</v>
      </c>
      <c r="D3347" s="320" t="s">
        <v>1468</v>
      </c>
      <c r="E3347" s="325">
        <v>40688</v>
      </c>
      <c r="F3347" s="326">
        <v>40664</v>
      </c>
      <c r="G3347" s="320">
        <v>11</v>
      </c>
      <c r="H3347" s="320">
        <v>50672</v>
      </c>
      <c r="I3347" s="323">
        <v>6.25</v>
      </c>
      <c r="J3347" s="323">
        <v>5.7</v>
      </c>
      <c r="K3347" s="323">
        <v>0.55000000000000004</v>
      </c>
    </row>
    <row r="3348" spans="1:11" x14ac:dyDescent="0.2">
      <c r="A3348" s="320" t="s">
        <v>1469</v>
      </c>
      <c r="B3348" s="320" t="s">
        <v>2</v>
      </c>
      <c r="C3348" s="320" t="s">
        <v>1446</v>
      </c>
      <c r="D3348" s="320" t="s">
        <v>1468</v>
      </c>
      <c r="E3348" s="325">
        <v>40688</v>
      </c>
      <c r="F3348" s="326">
        <v>40664</v>
      </c>
      <c r="G3348" s="320">
        <v>11</v>
      </c>
      <c r="H3348" s="320">
        <v>50760</v>
      </c>
      <c r="I3348" s="323">
        <v>6.13</v>
      </c>
      <c r="J3348" s="323">
        <v>5.75</v>
      </c>
      <c r="K3348" s="323">
        <v>0.38</v>
      </c>
    </row>
    <row r="3349" spans="1:11" x14ac:dyDescent="0.2">
      <c r="A3349" s="320" t="s">
        <v>1469</v>
      </c>
      <c r="B3349" s="320" t="s">
        <v>2</v>
      </c>
      <c r="C3349" s="320" t="s">
        <v>1446</v>
      </c>
      <c r="D3349" s="320" t="s">
        <v>1468</v>
      </c>
      <c r="E3349" s="325">
        <v>40688</v>
      </c>
      <c r="F3349" s="326">
        <v>40664</v>
      </c>
      <c r="G3349" s="320">
        <v>11</v>
      </c>
      <c r="H3349" s="320">
        <v>50820</v>
      </c>
      <c r="I3349" s="323">
        <v>6.33</v>
      </c>
      <c r="J3349" s="323">
        <v>5.74</v>
      </c>
      <c r="K3349" s="323">
        <v>0.59</v>
      </c>
    </row>
    <row r="3350" spans="1:11" x14ac:dyDescent="0.2">
      <c r="A3350" s="320" t="s">
        <v>1467</v>
      </c>
      <c r="B3350" s="320" t="s">
        <v>2</v>
      </c>
      <c r="C3350" s="320" t="s">
        <v>1446</v>
      </c>
      <c r="D3350" s="320" t="s">
        <v>1468</v>
      </c>
      <c r="E3350" s="325">
        <v>40688</v>
      </c>
      <c r="F3350" s="326">
        <v>40664</v>
      </c>
      <c r="G3350" s="320">
        <v>11</v>
      </c>
      <c r="H3350" s="320">
        <v>50708</v>
      </c>
      <c r="I3350" s="323">
        <v>18.63</v>
      </c>
      <c r="J3350" s="323">
        <v>12.44</v>
      </c>
      <c r="K3350" s="323">
        <v>6.19</v>
      </c>
    </row>
    <row r="3351" spans="1:11" hidden="1" x14ac:dyDescent="0.2">
      <c r="A3351" s="320" t="s">
        <v>1458</v>
      </c>
      <c r="B3351" s="320" t="s">
        <v>2</v>
      </c>
      <c r="C3351" s="320" t="s">
        <v>1446</v>
      </c>
      <c r="D3351" s="320" t="s">
        <v>1464</v>
      </c>
      <c r="E3351" s="325">
        <v>40688</v>
      </c>
      <c r="F3351" s="326">
        <v>40664</v>
      </c>
      <c r="G3351" s="320">
        <v>11</v>
      </c>
      <c r="H3351" s="320">
        <v>50676</v>
      </c>
      <c r="I3351" s="323">
        <v>7.01</v>
      </c>
      <c r="J3351" s="323">
        <v>6.56</v>
      </c>
      <c r="K3351" s="323">
        <v>0.45</v>
      </c>
    </row>
    <row r="3352" spans="1:11" hidden="1" x14ac:dyDescent="0.2">
      <c r="A3352" s="320" t="s">
        <v>1458</v>
      </c>
      <c r="B3352" s="320" t="s">
        <v>2</v>
      </c>
      <c r="C3352" s="320" t="s">
        <v>1446</v>
      </c>
      <c r="D3352" s="320" t="s">
        <v>1464</v>
      </c>
      <c r="E3352" s="325">
        <v>40688</v>
      </c>
      <c r="F3352" s="326">
        <v>40664</v>
      </c>
      <c r="G3352" s="320">
        <v>11</v>
      </c>
      <c r="H3352" s="320">
        <v>50818</v>
      </c>
      <c r="I3352" s="323">
        <v>6.79</v>
      </c>
      <c r="J3352" s="323">
        <v>6.54</v>
      </c>
      <c r="K3352" s="323">
        <v>0.25</v>
      </c>
    </row>
    <row r="3353" spans="1:11" x14ac:dyDescent="0.2">
      <c r="A3353" s="320" t="s">
        <v>1467</v>
      </c>
      <c r="B3353" s="320" t="s">
        <v>2</v>
      </c>
      <c r="C3353" s="320" t="s">
        <v>1446</v>
      </c>
      <c r="D3353" s="320" t="s">
        <v>1468</v>
      </c>
      <c r="E3353" s="325">
        <v>40688</v>
      </c>
      <c r="F3353" s="326">
        <v>40664</v>
      </c>
      <c r="G3353" s="320">
        <v>11</v>
      </c>
      <c r="H3353" s="320">
        <v>50826</v>
      </c>
      <c r="I3353" s="323">
        <v>17.25</v>
      </c>
      <c r="J3353" s="323">
        <v>12.15</v>
      </c>
      <c r="K3353" s="323">
        <v>5.0999999999999996</v>
      </c>
    </row>
    <row r="3354" spans="1:11" x14ac:dyDescent="0.2">
      <c r="A3354" s="320" t="s">
        <v>1459</v>
      </c>
      <c r="B3354" s="320" t="s">
        <v>2</v>
      </c>
      <c r="C3354" s="320" t="s">
        <v>1446</v>
      </c>
      <c r="D3354" s="320" t="s">
        <v>1468</v>
      </c>
      <c r="E3354" s="325">
        <v>40689</v>
      </c>
      <c r="F3354" s="326">
        <v>40664</v>
      </c>
      <c r="G3354" s="320">
        <v>11</v>
      </c>
      <c r="H3354" s="320">
        <v>50931</v>
      </c>
      <c r="I3354" s="323">
        <v>16.97</v>
      </c>
      <c r="J3354" s="323">
        <v>12.03</v>
      </c>
      <c r="K3354" s="323">
        <v>4.9400000000000004</v>
      </c>
    </row>
    <row r="3355" spans="1:11" x14ac:dyDescent="0.2">
      <c r="A3355" s="320" t="s">
        <v>1459</v>
      </c>
      <c r="B3355" s="320" t="s">
        <v>2</v>
      </c>
      <c r="C3355" s="320" t="s">
        <v>1446</v>
      </c>
      <c r="D3355" s="320" t="s">
        <v>1468</v>
      </c>
      <c r="E3355" s="325">
        <v>40689</v>
      </c>
      <c r="F3355" s="326">
        <v>40664</v>
      </c>
      <c r="G3355" s="320">
        <v>11</v>
      </c>
      <c r="H3355" s="320">
        <v>51091</v>
      </c>
      <c r="I3355" s="323">
        <v>14.65</v>
      </c>
      <c r="J3355" s="323">
        <v>12</v>
      </c>
      <c r="K3355" s="323">
        <v>2.65</v>
      </c>
    </row>
    <row r="3356" spans="1:11" x14ac:dyDescent="0.2">
      <c r="A3356" s="320" t="s">
        <v>1469</v>
      </c>
      <c r="B3356" s="320" t="s">
        <v>2</v>
      </c>
      <c r="C3356" s="320" t="s">
        <v>1446</v>
      </c>
      <c r="D3356" s="320" t="s">
        <v>1468</v>
      </c>
      <c r="E3356" s="325">
        <v>40689</v>
      </c>
      <c r="F3356" s="326">
        <v>40664</v>
      </c>
      <c r="G3356" s="320">
        <v>11</v>
      </c>
      <c r="H3356" s="320">
        <v>50904</v>
      </c>
      <c r="I3356" s="323">
        <v>6.12</v>
      </c>
      <c r="J3356" s="323">
        <v>5.73</v>
      </c>
      <c r="K3356" s="323">
        <v>0.39</v>
      </c>
    </row>
    <row r="3357" spans="1:11" x14ac:dyDescent="0.2">
      <c r="A3357" s="320" t="s">
        <v>1469</v>
      </c>
      <c r="B3357" s="320" t="s">
        <v>2</v>
      </c>
      <c r="C3357" s="320" t="s">
        <v>1446</v>
      </c>
      <c r="D3357" s="320" t="s">
        <v>1468</v>
      </c>
      <c r="E3357" s="325">
        <v>40689</v>
      </c>
      <c r="F3357" s="326">
        <v>40664</v>
      </c>
      <c r="G3357" s="320">
        <v>11</v>
      </c>
      <c r="H3357" s="320">
        <v>51045</v>
      </c>
      <c r="I3357" s="323">
        <v>6.48</v>
      </c>
      <c r="J3357" s="323">
        <v>5.72</v>
      </c>
      <c r="K3357" s="323">
        <v>0.76</v>
      </c>
    </row>
    <row r="3358" spans="1:11" x14ac:dyDescent="0.2">
      <c r="A3358" s="320" t="s">
        <v>1467</v>
      </c>
      <c r="B3358" s="320" t="s">
        <v>2</v>
      </c>
      <c r="C3358" s="320" t="s">
        <v>1446</v>
      </c>
      <c r="D3358" s="320" t="s">
        <v>1468</v>
      </c>
      <c r="E3358" s="325">
        <v>40689</v>
      </c>
      <c r="F3358" s="326">
        <v>40664</v>
      </c>
      <c r="G3358" s="320">
        <v>11</v>
      </c>
      <c r="H3358" s="320">
        <v>50942</v>
      </c>
      <c r="I3358" s="323">
        <v>18.23</v>
      </c>
      <c r="J3358" s="323">
        <v>12.4</v>
      </c>
      <c r="K3358" s="323">
        <v>5.83</v>
      </c>
    </row>
    <row r="3359" spans="1:11" hidden="1" x14ac:dyDescent="0.2">
      <c r="A3359" s="320"/>
      <c r="B3359" s="320" t="s">
        <v>2</v>
      </c>
      <c r="C3359" s="320" t="s">
        <v>1446</v>
      </c>
      <c r="D3359" s="320" t="s">
        <v>1464</v>
      </c>
      <c r="E3359" s="325">
        <v>40689</v>
      </c>
      <c r="F3359" s="326">
        <v>40664</v>
      </c>
      <c r="G3359" s="320">
        <v>11</v>
      </c>
      <c r="H3359" s="320">
        <v>50934</v>
      </c>
      <c r="I3359" s="323">
        <v>6.98</v>
      </c>
      <c r="J3359" s="323">
        <v>6.4</v>
      </c>
      <c r="K3359" s="323">
        <v>0.57999999999999996</v>
      </c>
    </row>
    <row r="3360" spans="1:11" hidden="1" x14ac:dyDescent="0.2">
      <c r="A3360" s="320"/>
      <c r="B3360" s="320" t="s">
        <v>2</v>
      </c>
      <c r="C3360" s="320" t="s">
        <v>1446</v>
      </c>
      <c r="D3360" s="320" t="s">
        <v>1464</v>
      </c>
      <c r="E3360" s="325">
        <v>40689</v>
      </c>
      <c r="F3360" s="326">
        <v>40664</v>
      </c>
      <c r="G3360" s="320">
        <v>11</v>
      </c>
      <c r="H3360" s="320">
        <v>51056</v>
      </c>
      <c r="I3360" s="323">
        <v>7.06</v>
      </c>
      <c r="J3360" s="323">
        <v>6.38</v>
      </c>
      <c r="K3360" s="323">
        <v>0.68</v>
      </c>
    </row>
    <row r="3361" spans="1:11" hidden="1" x14ac:dyDescent="0.2">
      <c r="A3361" s="320" t="s">
        <v>1458</v>
      </c>
      <c r="B3361" s="320" t="s">
        <v>2</v>
      </c>
      <c r="C3361" s="320" t="s">
        <v>1446</v>
      </c>
      <c r="D3361" s="320" t="s">
        <v>1464</v>
      </c>
      <c r="E3361" s="325">
        <v>40689</v>
      </c>
      <c r="F3361" s="326">
        <v>40664</v>
      </c>
      <c r="G3361" s="320">
        <v>11</v>
      </c>
      <c r="H3361" s="320">
        <v>50973</v>
      </c>
      <c r="I3361" s="323">
        <v>7.5</v>
      </c>
      <c r="J3361" s="323">
        <v>6.61</v>
      </c>
      <c r="K3361" s="323">
        <v>0.89</v>
      </c>
    </row>
    <row r="3362" spans="1:11" hidden="1" x14ac:dyDescent="0.2">
      <c r="A3362" s="320" t="s">
        <v>1458</v>
      </c>
      <c r="B3362" s="320" t="s">
        <v>2</v>
      </c>
      <c r="C3362" s="320" t="s">
        <v>1446</v>
      </c>
      <c r="D3362" s="320" t="s">
        <v>1464</v>
      </c>
      <c r="E3362" s="325">
        <v>40689</v>
      </c>
      <c r="F3362" s="326">
        <v>40664</v>
      </c>
      <c r="G3362" s="320">
        <v>11</v>
      </c>
      <c r="H3362" s="320">
        <v>51059</v>
      </c>
      <c r="I3362" s="323">
        <v>7.17</v>
      </c>
      <c r="J3362" s="323">
        <v>6.6</v>
      </c>
      <c r="K3362" s="323">
        <v>0.56999999999999995</v>
      </c>
    </row>
    <row r="3363" spans="1:11" x14ac:dyDescent="0.2">
      <c r="A3363" s="320" t="s">
        <v>1467</v>
      </c>
      <c r="B3363" s="320" t="s">
        <v>2</v>
      </c>
      <c r="C3363" s="320" t="s">
        <v>1446</v>
      </c>
      <c r="D3363" s="320" t="s">
        <v>1468</v>
      </c>
      <c r="E3363" s="325">
        <v>40689</v>
      </c>
      <c r="F3363" s="326">
        <v>40664</v>
      </c>
      <c r="G3363" s="320">
        <v>11</v>
      </c>
      <c r="H3363" s="320">
        <v>51090</v>
      </c>
      <c r="I3363" s="323">
        <v>15.82</v>
      </c>
      <c r="J3363" s="323">
        <v>12.36</v>
      </c>
      <c r="K3363" s="323">
        <v>3.46</v>
      </c>
    </row>
    <row r="3364" spans="1:11" x14ac:dyDescent="0.2">
      <c r="A3364" s="320" t="s">
        <v>1469</v>
      </c>
      <c r="B3364" s="320" t="s">
        <v>2</v>
      </c>
      <c r="C3364" s="320" t="s">
        <v>1446</v>
      </c>
      <c r="D3364" s="320" t="s">
        <v>1468</v>
      </c>
      <c r="E3364" s="325">
        <v>40690</v>
      </c>
      <c r="F3364" s="326">
        <v>40664</v>
      </c>
      <c r="G3364" s="320">
        <v>11</v>
      </c>
      <c r="H3364" s="320">
        <v>51215</v>
      </c>
      <c r="I3364" s="323">
        <v>6.25</v>
      </c>
      <c r="J3364" s="323">
        <v>5.69</v>
      </c>
      <c r="K3364" s="323">
        <v>0.56000000000000005</v>
      </c>
    </row>
    <row r="3365" spans="1:11" hidden="1" x14ac:dyDescent="0.2">
      <c r="A3365" s="320" t="s">
        <v>1458</v>
      </c>
      <c r="B3365" s="320" t="s">
        <v>2</v>
      </c>
      <c r="C3365" s="320" t="s">
        <v>1446</v>
      </c>
      <c r="D3365" s="320" t="s">
        <v>1464</v>
      </c>
      <c r="E3365" s="325">
        <v>40690</v>
      </c>
      <c r="F3365" s="326">
        <v>40664</v>
      </c>
      <c r="G3365" s="320">
        <v>11</v>
      </c>
      <c r="H3365" s="320">
        <v>51236</v>
      </c>
      <c r="I3365" s="323">
        <v>6.89</v>
      </c>
      <c r="J3365" s="323">
        <v>6.59</v>
      </c>
      <c r="K3365" s="323">
        <v>0.3</v>
      </c>
    </row>
    <row r="3366" spans="1:11" x14ac:dyDescent="0.2">
      <c r="A3366" s="320" t="s">
        <v>1467</v>
      </c>
      <c r="B3366" s="320" t="s">
        <v>2</v>
      </c>
      <c r="C3366" s="320" t="s">
        <v>1446</v>
      </c>
      <c r="D3366" s="320" t="s">
        <v>1468</v>
      </c>
      <c r="E3366" s="325">
        <v>40690</v>
      </c>
      <c r="F3366" s="326">
        <v>40664</v>
      </c>
      <c r="G3366" s="320">
        <v>11</v>
      </c>
      <c r="H3366" s="320">
        <v>51229</v>
      </c>
      <c r="I3366" s="323">
        <v>15.76</v>
      </c>
      <c r="J3366" s="323">
        <v>12.33</v>
      </c>
      <c r="K3366" s="323">
        <v>3.43</v>
      </c>
    </row>
    <row r="3367" spans="1:11" x14ac:dyDescent="0.2">
      <c r="A3367" s="320"/>
      <c r="B3367" s="320" t="s">
        <v>2</v>
      </c>
      <c r="C3367" s="320" t="s">
        <v>1446</v>
      </c>
      <c r="D3367" s="320" t="s">
        <v>1468</v>
      </c>
      <c r="E3367" s="325">
        <v>40691</v>
      </c>
      <c r="F3367" s="326">
        <v>40664</v>
      </c>
      <c r="G3367" s="320">
        <v>11</v>
      </c>
      <c r="H3367" s="320">
        <v>51299</v>
      </c>
      <c r="I3367" s="323">
        <v>3.45</v>
      </c>
      <c r="J3367" s="323">
        <v>3.33</v>
      </c>
      <c r="K3367" s="323">
        <v>0.12</v>
      </c>
    </row>
    <row r="3368" spans="1:11" x14ac:dyDescent="0.2">
      <c r="A3368" s="320" t="s">
        <v>1459</v>
      </c>
      <c r="B3368" s="320" t="s">
        <v>2</v>
      </c>
      <c r="C3368" s="320" t="s">
        <v>1446</v>
      </c>
      <c r="D3368" s="320" t="s">
        <v>1468</v>
      </c>
      <c r="E3368" s="325">
        <v>40694</v>
      </c>
      <c r="F3368" s="326">
        <v>40664</v>
      </c>
      <c r="G3368" s="320">
        <v>11</v>
      </c>
      <c r="H3368" s="320">
        <v>51752</v>
      </c>
      <c r="I3368" s="323">
        <v>17.88</v>
      </c>
      <c r="J3368" s="323">
        <v>12.16</v>
      </c>
      <c r="K3368" s="323">
        <v>5.72</v>
      </c>
    </row>
    <row r="3369" spans="1:11" x14ac:dyDescent="0.2">
      <c r="A3369" s="320" t="s">
        <v>1459</v>
      </c>
      <c r="B3369" s="320" t="s">
        <v>2</v>
      </c>
      <c r="C3369" s="320" t="s">
        <v>1446</v>
      </c>
      <c r="D3369" s="320" t="s">
        <v>1468</v>
      </c>
      <c r="E3369" s="325">
        <v>40694</v>
      </c>
      <c r="F3369" s="326">
        <v>40664</v>
      </c>
      <c r="G3369" s="320">
        <v>11</v>
      </c>
      <c r="H3369" s="320">
        <v>51890</v>
      </c>
      <c r="I3369" s="323">
        <v>15.74</v>
      </c>
      <c r="J3369" s="323">
        <v>12.12</v>
      </c>
      <c r="K3369" s="323">
        <v>3.62</v>
      </c>
    </row>
    <row r="3370" spans="1:11" x14ac:dyDescent="0.2">
      <c r="A3370" s="320" t="s">
        <v>1467</v>
      </c>
      <c r="B3370" s="320" t="s">
        <v>2</v>
      </c>
      <c r="C3370" s="320" t="s">
        <v>1446</v>
      </c>
      <c r="D3370" s="320" t="s">
        <v>1468</v>
      </c>
      <c r="E3370" s="325">
        <v>40694</v>
      </c>
      <c r="F3370" s="326">
        <v>40664</v>
      </c>
      <c r="G3370" s="320">
        <v>11</v>
      </c>
      <c r="H3370" s="320">
        <v>51749</v>
      </c>
      <c r="I3370" s="323">
        <v>18.95</v>
      </c>
      <c r="J3370" s="323">
        <v>12.43</v>
      </c>
      <c r="K3370" s="323">
        <v>6.52</v>
      </c>
    </row>
    <row r="3371" spans="1:11" x14ac:dyDescent="0.2">
      <c r="A3371" s="320" t="s">
        <v>1467</v>
      </c>
      <c r="B3371" s="320" t="s">
        <v>2</v>
      </c>
      <c r="C3371" s="320" t="s">
        <v>1446</v>
      </c>
      <c r="D3371" s="320" t="s">
        <v>1468</v>
      </c>
      <c r="E3371" s="325">
        <v>40694</v>
      </c>
      <c r="F3371" s="326">
        <v>40664</v>
      </c>
      <c r="G3371" s="320">
        <v>11</v>
      </c>
      <c r="H3371" s="320">
        <v>51884</v>
      </c>
      <c r="I3371" s="323">
        <v>16.57</v>
      </c>
      <c r="J3371" s="323">
        <v>12.37</v>
      </c>
      <c r="K3371" s="323">
        <v>4.2</v>
      </c>
    </row>
    <row r="3372" spans="1:11" hidden="1" x14ac:dyDescent="0.2">
      <c r="A3372" s="320" t="s">
        <v>1458</v>
      </c>
      <c r="B3372" s="320" t="s">
        <v>2</v>
      </c>
      <c r="C3372" s="320" t="s">
        <v>1446</v>
      </c>
      <c r="D3372" s="320" t="s">
        <v>1464</v>
      </c>
      <c r="E3372" s="325">
        <v>40694</v>
      </c>
      <c r="F3372" s="326">
        <v>40664</v>
      </c>
      <c r="G3372" s="320">
        <v>11</v>
      </c>
      <c r="H3372" s="320">
        <v>51721</v>
      </c>
      <c r="I3372" s="323">
        <v>7.13</v>
      </c>
      <c r="J3372" s="323">
        <v>6.63</v>
      </c>
      <c r="K3372" s="323">
        <v>0.5</v>
      </c>
    </row>
    <row r="3373" spans="1:11" hidden="1" x14ac:dyDescent="0.2">
      <c r="A3373" s="320" t="s">
        <v>1458</v>
      </c>
      <c r="B3373" s="320" t="s">
        <v>2</v>
      </c>
      <c r="C3373" s="320" t="s">
        <v>1446</v>
      </c>
      <c r="D3373" s="320" t="s">
        <v>1464</v>
      </c>
      <c r="E3373" s="325">
        <v>40694</v>
      </c>
      <c r="F3373" s="326">
        <v>40664</v>
      </c>
      <c r="G3373" s="320">
        <v>11</v>
      </c>
      <c r="H3373" s="320">
        <v>51882</v>
      </c>
      <c r="I3373" s="323">
        <v>7.33</v>
      </c>
      <c r="J3373" s="323">
        <v>6.61</v>
      </c>
      <c r="K3373" s="323">
        <v>0.72</v>
      </c>
    </row>
    <row r="3374" spans="1:11" hidden="1" x14ac:dyDescent="0.2">
      <c r="A3374" s="320" t="s">
        <v>1470</v>
      </c>
      <c r="B3374" s="320" t="s">
        <v>2</v>
      </c>
      <c r="C3374" s="320" t="s">
        <v>1446</v>
      </c>
      <c r="D3374" s="320" t="s">
        <v>1464</v>
      </c>
      <c r="E3374" s="325">
        <v>40694</v>
      </c>
      <c r="F3374" s="326">
        <v>40664</v>
      </c>
      <c r="G3374" s="320">
        <v>11</v>
      </c>
      <c r="H3374" s="320">
        <v>51714</v>
      </c>
      <c r="I3374" s="323">
        <v>7.01</v>
      </c>
      <c r="J3374" s="323">
        <v>6.46</v>
      </c>
      <c r="K3374" s="323">
        <v>0.55000000000000004</v>
      </c>
    </row>
    <row r="3375" spans="1:11" hidden="1" x14ac:dyDescent="0.2">
      <c r="A3375" s="320" t="s">
        <v>1470</v>
      </c>
      <c r="B3375" s="320" t="s">
        <v>2</v>
      </c>
      <c r="C3375" s="320" t="s">
        <v>1446</v>
      </c>
      <c r="D3375" s="320" t="s">
        <v>1464</v>
      </c>
      <c r="E3375" s="325">
        <v>40694</v>
      </c>
      <c r="F3375" s="326">
        <v>40664</v>
      </c>
      <c r="G3375" s="320">
        <v>11</v>
      </c>
      <c r="H3375" s="320">
        <v>51821</v>
      </c>
      <c r="I3375" s="323">
        <v>6.97</v>
      </c>
      <c r="J3375" s="323">
        <v>6.45</v>
      </c>
      <c r="K3375" s="323">
        <v>0.52</v>
      </c>
    </row>
    <row r="3376" spans="1:11" hidden="1" x14ac:dyDescent="0.2">
      <c r="A3376" s="320" t="s">
        <v>1470</v>
      </c>
      <c r="B3376" s="320" t="s">
        <v>2</v>
      </c>
      <c r="C3376" s="320" t="s">
        <v>1446</v>
      </c>
      <c r="D3376" s="320" t="s">
        <v>1464</v>
      </c>
      <c r="E3376" s="325">
        <v>40694</v>
      </c>
      <c r="F3376" s="326">
        <v>40664</v>
      </c>
      <c r="G3376" s="320">
        <v>11</v>
      </c>
      <c r="H3376" s="320">
        <v>51886</v>
      </c>
      <c r="I3376" s="323">
        <v>6.77</v>
      </c>
      <c r="J3376" s="323">
        <v>6.44</v>
      </c>
      <c r="K3376" s="323">
        <v>0.33</v>
      </c>
    </row>
    <row r="3377" spans="1:11" x14ac:dyDescent="0.2">
      <c r="A3377" s="320" t="s">
        <v>1456</v>
      </c>
      <c r="B3377" s="320" t="s">
        <v>2</v>
      </c>
      <c r="C3377" s="320" t="s">
        <v>1446</v>
      </c>
      <c r="D3377" s="320" t="s">
        <v>1468</v>
      </c>
      <c r="E3377" s="325">
        <v>40694</v>
      </c>
      <c r="F3377" s="326">
        <v>40664</v>
      </c>
      <c r="G3377" s="320">
        <v>11</v>
      </c>
      <c r="H3377" s="320">
        <v>51885</v>
      </c>
      <c r="I3377" s="323">
        <v>13.75</v>
      </c>
      <c r="J3377" s="323">
        <v>10.96</v>
      </c>
      <c r="K3377" s="323">
        <v>2.79</v>
      </c>
    </row>
    <row r="3378" spans="1:11" x14ac:dyDescent="0.2">
      <c r="A3378" s="320" t="s">
        <v>1467</v>
      </c>
      <c r="B3378" s="320" t="s">
        <v>2</v>
      </c>
      <c r="C3378" s="320" t="s">
        <v>1446</v>
      </c>
      <c r="D3378" s="320" t="s">
        <v>1468</v>
      </c>
      <c r="E3378" s="325">
        <v>40695</v>
      </c>
      <c r="F3378" s="326">
        <v>40695</v>
      </c>
      <c r="G3378" s="320">
        <v>11</v>
      </c>
      <c r="H3378" s="320">
        <v>51981</v>
      </c>
      <c r="I3378" s="323">
        <v>18.77</v>
      </c>
      <c r="J3378" s="323">
        <v>12.37</v>
      </c>
      <c r="K3378" s="323">
        <v>6.4</v>
      </c>
    </row>
    <row r="3379" spans="1:11" hidden="1" x14ac:dyDescent="0.2">
      <c r="A3379" s="320" t="s">
        <v>1458</v>
      </c>
      <c r="B3379" s="320" t="s">
        <v>2</v>
      </c>
      <c r="C3379" s="320" t="s">
        <v>1446</v>
      </c>
      <c r="D3379" s="320" t="s">
        <v>1464</v>
      </c>
      <c r="E3379" s="325">
        <v>40695</v>
      </c>
      <c r="F3379" s="326">
        <v>40695</v>
      </c>
      <c r="G3379" s="320">
        <v>11</v>
      </c>
      <c r="H3379" s="320">
        <v>51980</v>
      </c>
      <c r="I3379" s="323">
        <v>7.17</v>
      </c>
      <c r="J3379" s="323">
        <v>6.59</v>
      </c>
      <c r="K3379" s="323">
        <v>0.57999999999999996</v>
      </c>
    </row>
    <row r="3380" spans="1:11" hidden="1" x14ac:dyDescent="0.2">
      <c r="A3380" s="320" t="s">
        <v>1458</v>
      </c>
      <c r="B3380" s="320" t="s">
        <v>2</v>
      </c>
      <c r="C3380" s="320" t="s">
        <v>1446</v>
      </c>
      <c r="D3380" s="320" t="s">
        <v>1464</v>
      </c>
      <c r="E3380" s="325">
        <v>40695</v>
      </c>
      <c r="F3380" s="326">
        <v>40695</v>
      </c>
      <c r="G3380" s="320">
        <v>11</v>
      </c>
      <c r="H3380" s="320">
        <v>52108</v>
      </c>
      <c r="I3380" s="323">
        <v>6.77</v>
      </c>
      <c r="J3380" s="323">
        <v>6.58</v>
      </c>
      <c r="K3380" s="323">
        <v>0.19</v>
      </c>
    </row>
    <row r="3381" spans="1:11" x14ac:dyDescent="0.2">
      <c r="A3381" s="320" t="s">
        <v>1467</v>
      </c>
      <c r="B3381" s="320" t="s">
        <v>2</v>
      </c>
      <c r="C3381" s="320" t="s">
        <v>1446</v>
      </c>
      <c r="D3381" s="320" t="s">
        <v>1468</v>
      </c>
      <c r="E3381" s="325">
        <v>40695</v>
      </c>
      <c r="F3381" s="326">
        <v>40695</v>
      </c>
      <c r="G3381" s="320">
        <v>11</v>
      </c>
      <c r="H3381" s="320">
        <v>52110</v>
      </c>
      <c r="I3381" s="323">
        <v>17.2</v>
      </c>
      <c r="J3381" s="323">
        <v>12.31</v>
      </c>
      <c r="K3381" s="323">
        <v>4.8899999999999997</v>
      </c>
    </row>
    <row r="3382" spans="1:11" x14ac:dyDescent="0.2">
      <c r="A3382" s="320" t="s">
        <v>1459</v>
      </c>
      <c r="B3382" s="320" t="s">
        <v>2</v>
      </c>
      <c r="C3382" s="320" t="s">
        <v>1446</v>
      </c>
      <c r="D3382" s="320" t="s">
        <v>1468</v>
      </c>
      <c r="E3382" s="325">
        <v>40696</v>
      </c>
      <c r="F3382" s="326">
        <v>40695</v>
      </c>
      <c r="G3382" s="320">
        <v>11</v>
      </c>
      <c r="H3382" s="320">
        <v>52220</v>
      </c>
      <c r="I3382" s="323">
        <v>18.27</v>
      </c>
      <c r="J3382" s="323">
        <v>12.11</v>
      </c>
      <c r="K3382" s="323">
        <v>6.16</v>
      </c>
    </row>
    <row r="3383" spans="1:11" x14ac:dyDescent="0.2">
      <c r="A3383" s="320" t="s">
        <v>1459</v>
      </c>
      <c r="B3383" s="320" t="s">
        <v>2</v>
      </c>
      <c r="C3383" s="320" t="s">
        <v>1446</v>
      </c>
      <c r="D3383" s="320" t="s">
        <v>1468</v>
      </c>
      <c r="E3383" s="325">
        <v>40696</v>
      </c>
      <c r="F3383" s="326">
        <v>40695</v>
      </c>
      <c r="G3383" s="320">
        <v>11</v>
      </c>
      <c r="H3383" s="320">
        <v>52390</v>
      </c>
      <c r="I3383" s="323">
        <v>14.33</v>
      </c>
      <c r="J3383" s="323">
        <v>12.09</v>
      </c>
      <c r="K3383" s="323">
        <v>2.2400000000000002</v>
      </c>
    </row>
    <row r="3384" spans="1:11" x14ac:dyDescent="0.2">
      <c r="A3384" s="320" t="s">
        <v>1456</v>
      </c>
      <c r="B3384" s="320" t="s">
        <v>2</v>
      </c>
      <c r="C3384" s="320" t="s">
        <v>1446</v>
      </c>
      <c r="D3384" s="320" t="s">
        <v>1468</v>
      </c>
      <c r="E3384" s="325">
        <v>40696</v>
      </c>
      <c r="F3384" s="326">
        <v>40695</v>
      </c>
      <c r="G3384" s="320">
        <v>11</v>
      </c>
      <c r="H3384" s="320">
        <v>52223</v>
      </c>
      <c r="I3384" s="323">
        <v>16.96</v>
      </c>
      <c r="J3384" s="323">
        <v>10.92</v>
      </c>
      <c r="K3384" s="323">
        <v>6.04</v>
      </c>
    </row>
    <row r="3385" spans="1:11" hidden="1" x14ac:dyDescent="0.2">
      <c r="A3385" s="320"/>
      <c r="B3385" s="320" t="s">
        <v>2</v>
      </c>
      <c r="C3385" s="320" t="s">
        <v>1446</v>
      </c>
      <c r="D3385" s="320" t="s">
        <v>1464</v>
      </c>
      <c r="E3385" s="325">
        <v>40696</v>
      </c>
      <c r="F3385" s="326">
        <v>40695</v>
      </c>
      <c r="G3385" s="320">
        <v>11</v>
      </c>
      <c r="H3385" s="320">
        <v>52200</v>
      </c>
      <c r="I3385" s="323">
        <v>7.07</v>
      </c>
      <c r="J3385" s="323">
        <v>6.39</v>
      </c>
      <c r="K3385" s="323">
        <v>0.68</v>
      </c>
    </row>
    <row r="3386" spans="1:11" hidden="1" x14ac:dyDescent="0.2">
      <c r="A3386" s="320"/>
      <c r="B3386" s="320" t="s">
        <v>2</v>
      </c>
      <c r="C3386" s="320" t="s">
        <v>1446</v>
      </c>
      <c r="D3386" s="320" t="s">
        <v>1464</v>
      </c>
      <c r="E3386" s="325">
        <v>40696</v>
      </c>
      <c r="F3386" s="326">
        <v>40695</v>
      </c>
      <c r="G3386" s="320">
        <v>11</v>
      </c>
      <c r="H3386" s="320">
        <v>52376</v>
      </c>
      <c r="I3386" s="323">
        <v>7.07</v>
      </c>
      <c r="J3386" s="323">
        <v>6.38</v>
      </c>
      <c r="K3386" s="323">
        <v>0.69</v>
      </c>
    </row>
    <row r="3387" spans="1:11" hidden="1" x14ac:dyDescent="0.2">
      <c r="A3387" s="320" t="s">
        <v>1458</v>
      </c>
      <c r="B3387" s="320" t="s">
        <v>2</v>
      </c>
      <c r="C3387" s="320" t="s">
        <v>1446</v>
      </c>
      <c r="D3387" s="320" t="s">
        <v>1464</v>
      </c>
      <c r="E3387" s="325">
        <v>40696</v>
      </c>
      <c r="F3387" s="326">
        <v>40695</v>
      </c>
      <c r="G3387" s="320">
        <v>11</v>
      </c>
      <c r="H3387" s="320">
        <v>52246</v>
      </c>
      <c r="I3387" s="323">
        <v>7.52</v>
      </c>
      <c r="J3387" s="323">
        <v>6.63</v>
      </c>
      <c r="K3387" s="323">
        <v>0.89</v>
      </c>
    </row>
    <row r="3388" spans="1:11" hidden="1" x14ac:dyDescent="0.2">
      <c r="A3388" s="320" t="s">
        <v>1458</v>
      </c>
      <c r="B3388" s="320" t="s">
        <v>2</v>
      </c>
      <c r="C3388" s="320" t="s">
        <v>1446</v>
      </c>
      <c r="D3388" s="320" t="s">
        <v>1464</v>
      </c>
      <c r="E3388" s="325">
        <v>40696</v>
      </c>
      <c r="F3388" s="326">
        <v>40695</v>
      </c>
      <c r="G3388" s="320">
        <v>11</v>
      </c>
      <c r="H3388" s="320">
        <v>52370</v>
      </c>
      <c r="I3388" s="323">
        <v>7.09</v>
      </c>
      <c r="J3388" s="323">
        <v>6.61</v>
      </c>
      <c r="K3388" s="323">
        <v>0.48</v>
      </c>
    </row>
    <row r="3389" spans="1:11" x14ac:dyDescent="0.2">
      <c r="A3389" s="320" t="s">
        <v>1456</v>
      </c>
      <c r="B3389" s="320" t="s">
        <v>2</v>
      </c>
      <c r="C3389" s="320" t="s">
        <v>1446</v>
      </c>
      <c r="D3389" s="320" t="s">
        <v>1468</v>
      </c>
      <c r="E3389" s="325">
        <v>40696</v>
      </c>
      <c r="F3389" s="326">
        <v>40695</v>
      </c>
      <c r="G3389" s="320">
        <v>11</v>
      </c>
      <c r="H3389" s="320">
        <v>52392</v>
      </c>
      <c r="I3389" s="323">
        <v>14.72</v>
      </c>
      <c r="J3389" s="323">
        <v>10.89</v>
      </c>
      <c r="K3389" s="323">
        <v>3.83</v>
      </c>
    </row>
    <row r="3390" spans="1:11" hidden="1" x14ac:dyDescent="0.2">
      <c r="A3390" s="320" t="s">
        <v>1458</v>
      </c>
      <c r="B3390" s="320" t="s">
        <v>2</v>
      </c>
      <c r="C3390" s="320" t="s">
        <v>1446</v>
      </c>
      <c r="D3390" s="320" t="s">
        <v>1464</v>
      </c>
      <c r="E3390" s="325">
        <v>40697</v>
      </c>
      <c r="F3390" s="326">
        <v>40695</v>
      </c>
      <c r="G3390" s="320">
        <v>11</v>
      </c>
      <c r="H3390" s="320">
        <v>52555</v>
      </c>
      <c r="I3390" s="323">
        <v>6.92</v>
      </c>
      <c r="J3390" s="323">
        <v>6.57</v>
      </c>
      <c r="K3390" s="323">
        <v>0.35</v>
      </c>
    </row>
    <row r="3391" spans="1:11" x14ac:dyDescent="0.2">
      <c r="A3391" s="320" t="s">
        <v>1467</v>
      </c>
      <c r="B3391" s="320" t="s">
        <v>2</v>
      </c>
      <c r="C3391" s="320" t="s">
        <v>1446</v>
      </c>
      <c r="D3391" s="320" t="s">
        <v>1468</v>
      </c>
      <c r="E3391" s="325">
        <v>40697</v>
      </c>
      <c r="F3391" s="326">
        <v>40695</v>
      </c>
      <c r="G3391" s="320">
        <v>11</v>
      </c>
      <c r="H3391" s="320">
        <v>52541</v>
      </c>
      <c r="I3391" s="323">
        <v>15.92</v>
      </c>
      <c r="J3391" s="323">
        <v>12.39</v>
      </c>
      <c r="K3391" s="323">
        <v>3.53</v>
      </c>
    </row>
    <row r="3392" spans="1:11" x14ac:dyDescent="0.2">
      <c r="A3392" s="320" t="s">
        <v>1467</v>
      </c>
      <c r="B3392" s="320" t="s">
        <v>2</v>
      </c>
      <c r="C3392" s="320" t="s">
        <v>1446</v>
      </c>
      <c r="D3392" s="320" t="s">
        <v>1468</v>
      </c>
      <c r="E3392" s="325">
        <v>40700</v>
      </c>
      <c r="F3392" s="326">
        <v>40695</v>
      </c>
      <c r="G3392" s="320">
        <v>11</v>
      </c>
      <c r="H3392" s="320">
        <v>52888</v>
      </c>
      <c r="I3392" s="323">
        <v>17.739999999999998</v>
      </c>
      <c r="J3392" s="323">
        <v>12.39</v>
      </c>
      <c r="K3392" s="323">
        <v>5.35</v>
      </c>
    </row>
    <row r="3393" spans="1:11" hidden="1" x14ac:dyDescent="0.2">
      <c r="A3393" s="320" t="s">
        <v>1458</v>
      </c>
      <c r="B3393" s="320" t="s">
        <v>2</v>
      </c>
      <c r="C3393" s="320" t="s">
        <v>1446</v>
      </c>
      <c r="D3393" s="320" t="s">
        <v>1464</v>
      </c>
      <c r="E3393" s="325">
        <v>40700</v>
      </c>
      <c r="F3393" s="326">
        <v>40695</v>
      </c>
      <c r="G3393" s="320">
        <v>11</v>
      </c>
      <c r="H3393" s="320">
        <v>52866</v>
      </c>
      <c r="I3393" s="323">
        <v>7.29</v>
      </c>
      <c r="J3393" s="323">
        <v>6.62</v>
      </c>
      <c r="K3393" s="323">
        <v>0.67</v>
      </c>
    </row>
    <row r="3394" spans="1:11" hidden="1" x14ac:dyDescent="0.2">
      <c r="A3394" s="320" t="s">
        <v>1458</v>
      </c>
      <c r="B3394" s="320" t="s">
        <v>2</v>
      </c>
      <c r="C3394" s="320" t="s">
        <v>1446</v>
      </c>
      <c r="D3394" s="320" t="s">
        <v>1464</v>
      </c>
      <c r="E3394" s="325">
        <v>40700</v>
      </c>
      <c r="F3394" s="326">
        <v>40695</v>
      </c>
      <c r="G3394" s="320">
        <v>11</v>
      </c>
      <c r="H3394" s="320">
        <v>53016</v>
      </c>
      <c r="I3394" s="323">
        <v>7.22</v>
      </c>
      <c r="J3394" s="323">
        <v>6.62</v>
      </c>
      <c r="K3394" s="323">
        <v>0.6</v>
      </c>
    </row>
    <row r="3395" spans="1:11" x14ac:dyDescent="0.2">
      <c r="A3395" s="320" t="s">
        <v>1467</v>
      </c>
      <c r="B3395" s="320" t="s">
        <v>2</v>
      </c>
      <c r="C3395" s="320" t="s">
        <v>1446</v>
      </c>
      <c r="D3395" s="320" t="s">
        <v>1468</v>
      </c>
      <c r="E3395" s="325">
        <v>40700</v>
      </c>
      <c r="F3395" s="326">
        <v>40695</v>
      </c>
      <c r="G3395" s="320">
        <v>11</v>
      </c>
      <c r="H3395" s="320">
        <v>53026</v>
      </c>
      <c r="I3395" s="323">
        <v>16.690000000000001</v>
      </c>
      <c r="J3395" s="323">
        <v>12.38</v>
      </c>
      <c r="K3395" s="323">
        <v>4.3099999999999996</v>
      </c>
    </row>
    <row r="3396" spans="1:11" x14ac:dyDescent="0.2">
      <c r="A3396" s="320" t="s">
        <v>1459</v>
      </c>
      <c r="B3396" s="320" t="s">
        <v>2</v>
      </c>
      <c r="C3396" s="320" t="s">
        <v>1446</v>
      </c>
      <c r="D3396" s="320" t="s">
        <v>1468</v>
      </c>
      <c r="E3396" s="325">
        <v>40701</v>
      </c>
      <c r="F3396" s="326">
        <v>40695</v>
      </c>
      <c r="G3396" s="320">
        <v>11</v>
      </c>
      <c r="H3396" s="320">
        <v>53215</v>
      </c>
      <c r="I3396" s="323">
        <v>13.99</v>
      </c>
      <c r="J3396" s="323">
        <v>12.05</v>
      </c>
      <c r="K3396" s="323">
        <v>1.94</v>
      </c>
    </row>
    <row r="3397" spans="1:11" x14ac:dyDescent="0.2">
      <c r="A3397" s="320" t="s">
        <v>1467</v>
      </c>
      <c r="B3397" s="320" t="s">
        <v>2</v>
      </c>
      <c r="C3397" s="320" t="s">
        <v>1446</v>
      </c>
      <c r="D3397" s="320" t="s">
        <v>1468</v>
      </c>
      <c r="E3397" s="325">
        <v>40701</v>
      </c>
      <c r="F3397" s="326">
        <v>40695</v>
      </c>
      <c r="G3397" s="320">
        <v>11</v>
      </c>
      <c r="H3397" s="320">
        <v>53104</v>
      </c>
      <c r="I3397" s="323">
        <v>18.23</v>
      </c>
      <c r="J3397" s="323">
        <v>12.37</v>
      </c>
      <c r="K3397" s="323">
        <v>5.86</v>
      </c>
    </row>
    <row r="3398" spans="1:11" hidden="1" x14ac:dyDescent="0.2">
      <c r="A3398" s="320" t="s">
        <v>1458</v>
      </c>
      <c r="B3398" s="320" t="s">
        <v>2</v>
      </c>
      <c r="C3398" s="320" t="s">
        <v>1446</v>
      </c>
      <c r="D3398" s="320" t="s">
        <v>1464</v>
      </c>
      <c r="E3398" s="325">
        <v>40701</v>
      </c>
      <c r="F3398" s="326">
        <v>40695</v>
      </c>
      <c r="G3398" s="320">
        <v>11</v>
      </c>
      <c r="H3398" s="320">
        <v>53083</v>
      </c>
      <c r="I3398" s="323">
        <v>7.09</v>
      </c>
      <c r="J3398" s="323">
        <v>6.59</v>
      </c>
      <c r="K3398" s="323">
        <v>0.5</v>
      </c>
    </row>
    <row r="3399" spans="1:11" hidden="1" x14ac:dyDescent="0.2">
      <c r="A3399" s="320" t="s">
        <v>1458</v>
      </c>
      <c r="B3399" s="320" t="s">
        <v>2</v>
      </c>
      <c r="C3399" s="320" t="s">
        <v>1446</v>
      </c>
      <c r="D3399" s="320" t="s">
        <v>1464</v>
      </c>
      <c r="E3399" s="325">
        <v>40701</v>
      </c>
      <c r="F3399" s="326">
        <v>40695</v>
      </c>
      <c r="G3399" s="320">
        <v>11</v>
      </c>
      <c r="H3399" s="320">
        <v>53212</v>
      </c>
      <c r="I3399" s="323">
        <v>7.32</v>
      </c>
      <c r="J3399" s="323">
        <v>6.56</v>
      </c>
      <c r="K3399" s="323">
        <v>0.76</v>
      </c>
    </row>
    <row r="3400" spans="1:11" x14ac:dyDescent="0.2">
      <c r="A3400" s="320" t="s">
        <v>1467</v>
      </c>
      <c r="B3400" s="320" t="s">
        <v>2</v>
      </c>
      <c r="C3400" s="320" t="s">
        <v>1446</v>
      </c>
      <c r="D3400" s="320" t="s">
        <v>1468</v>
      </c>
      <c r="E3400" s="325">
        <v>40701</v>
      </c>
      <c r="F3400" s="326">
        <v>40695</v>
      </c>
      <c r="G3400" s="320">
        <v>11</v>
      </c>
      <c r="H3400" s="320">
        <v>53207</v>
      </c>
      <c r="I3400" s="323">
        <v>15.59</v>
      </c>
      <c r="J3400" s="323">
        <v>12.33</v>
      </c>
      <c r="K3400" s="323">
        <v>3.26</v>
      </c>
    </row>
    <row r="3401" spans="1:11" x14ac:dyDescent="0.2">
      <c r="A3401" s="320" t="s">
        <v>1467</v>
      </c>
      <c r="B3401" s="320" t="s">
        <v>2</v>
      </c>
      <c r="C3401" s="320" t="s">
        <v>1446</v>
      </c>
      <c r="D3401" s="320" t="s">
        <v>1468</v>
      </c>
      <c r="E3401" s="325">
        <v>40702</v>
      </c>
      <c r="F3401" s="326">
        <v>40695</v>
      </c>
      <c r="G3401" s="320">
        <v>11</v>
      </c>
      <c r="H3401" s="320">
        <v>53327</v>
      </c>
      <c r="I3401" s="323">
        <v>18.77</v>
      </c>
      <c r="J3401" s="323">
        <v>12.42</v>
      </c>
      <c r="K3401" s="323">
        <v>6.35</v>
      </c>
    </row>
    <row r="3402" spans="1:11" hidden="1" x14ac:dyDescent="0.2">
      <c r="A3402" s="320" t="s">
        <v>1458</v>
      </c>
      <c r="B3402" s="320" t="s">
        <v>2</v>
      </c>
      <c r="C3402" s="320" t="s">
        <v>1446</v>
      </c>
      <c r="D3402" s="320" t="s">
        <v>1464</v>
      </c>
      <c r="E3402" s="325">
        <v>40702</v>
      </c>
      <c r="F3402" s="326">
        <v>40695</v>
      </c>
      <c r="G3402" s="320">
        <v>11</v>
      </c>
      <c r="H3402" s="320">
        <v>53322</v>
      </c>
      <c r="I3402" s="323">
        <v>7.06</v>
      </c>
      <c r="J3402" s="323">
        <v>6.56</v>
      </c>
      <c r="K3402" s="323">
        <v>0.5</v>
      </c>
    </row>
    <row r="3403" spans="1:11" hidden="1" x14ac:dyDescent="0.2">
      <c r="A3403" s="320" t="s">
        <v>1458</v>
      </c>
      <c r="B3403" s="320" t="s">
        <v>2</v>
      </c>
      <c r="C3403" s="320" t="s">
        <v>1446</v>
      </c>
      <c r="D3403" s="320" t="s">
        <v>1464</v>
      </c>
      <c r="E3403" s="325">
        <v>40702</v>
      </c>
      <c r="F3403" s="326">
        <v>40695</v>
      </c>
      <c r="G3403" s="320">
        <v>11</v>
      </c>
      <c r="H3403" s="320">
        <v>53435</v>
      </c>
      <c r="I3403" s="323">
        <v>6.71</v>
      </c>
      <c r="J3403" s="323">
        <v>6.54</v>
      </c>
      <c r="K3403" s="323">
        <v>0.17</v>
      </c>
    </row>
    <row r="3404" spans="1:11" x14ac:dyDescent="0.2">
      <c r="A3404" s="320" t="s">
        <v>1467</v>
      </c>
      <c r="B3404" s="320" t="s">
        <v>2</v>
      </c>
      <c r="C3404" s="320" t="s">
        <v>1446</v>
      </c>
      <c r="D3404" s="320" t="s">
        <v>1468</v>
      </c>
      <c r="E3404" s="325">
        <v>40702</v>
      </c>
      <c r="F3404" s="326">
        <v>40695</v>
      </c>
      <c r="G3404" s="320">
        <v>11</v>
      </c>
      <c r="H3404" s="320">
        <v>53440</v>
      </c>
      <c r="I3404" s="323">
        <v>16.809999999999999</v>
      </c>
      <c r="J3404" s="323">
        <v>12.38</v>
      </c>
      <c r="K3404" s="323">
        <v>4.43</v>
      </c>
    </row>
    <row r="3405" spans="1:11" x14ac:dyDescent="0.2">
      <c r="A3405" s="320" t="s">
        <v>1459</v>
      </c>
      <c r="B3405" s="320" t="s">
        <v>2</v>
      </c>
      <c r="C3405" s="320" t="s">
        <v>1446</v>
      </c>
      <c r="D3405" s="320" t="s">
        <v>1468</v>
      </c>
      <c r="E3405" s="325">
        <v>40703</v>
      </c>
      <c r="F3405" s="326">
        <v>40695</v>
      </c>
      <c r="G3405" s="320">
        <v>11</v>
      </c>
      <c r="H3405" s="320">
        <v>53613</v>
      </c>
      <c r="I3405" s="323">
        <v>17.13</v>
      </c>
      <c r="J3405" s="323">
        <v>12.17</v>
      </c>
      <c r="K3405" s="323">
        <v>4.96</v>
      </c>
    </row>
    <row r="3406" spans="1:11" x14ac:dyDescent="0.2">
      <c r="A3406" s="320" t="s">
        <v>1459</v>
      </c>
      <c r="B3406" s="320" t="s">
        <v>2</v>
      </c>
      <c r="C3406" s="320" t="s">
        <v>1446</v>
      </c>
      <c r="D3406" s="320" t="s">
        <v>1468</v>
      </c>
      <c r="E3406" s="325">
        <v>40703</v>
      </c>
      <c r="F3406" s="326">
        <v>40695</v>
      </c>
      <c r="G3406" s="320">
        <v>11</v>
      </c>
      <c r="H3406" s="320">
        <v>53704</v>
      </c>
      <c r="I3406" s="323">
        <v>15.11</v>
      </c>
      <c r="J3406" s="323">
        <v>12.12</v>
      </c>
      <c r="K3406" s="323">
        <v>2.99</v>
      </c>
    </row>
    <row r="3407" spans="1:11" x14ac:dyDescent="0.2">
      <c r="A3407" s="320" t="s">
        <v>1467</v>
      </c>
      <c r="B3407" s="320" t="s">
        <v>2</v>
      </c>
      <c r="C3407" s="320" t="s">
        <v>1446</v>
      </c>
      <c r="D3407" s="320" t="s">
        <v>1468</v>
      </c>
      <c r="E3407" s="325">
        <v>40703</v>
      </c>
      <c r="F3407" s="326">
        <v>40695</v>
      </c>
      <c r="G3407" s="320">
        <v>11</v>
      </c>
      <c r="H3407" s="320">
        <v>53611</v>
      </c>
      <c r="I3407" s="323">
        <v>17.809999999999999</v>
      </c>
      <c r="J3407" s="323">
        <v>12.38</v>
      </c>
      <c r="K3407" s="323">
        <v>5.43</v>
      </c>
    </row>
    <row r="3408" spans="1:11" hidden="1" x14ac:dyDescent="0.2">
      <c r="A3408" s="320" t="s">
        <v>1471</v>
      </c>
      <c r="B3408" s="320" t="s">
        <v>2</v>
      </c>
      <c r="C3408" s="320" t="s">
        <v>1446</v>
      </c>
      <c r="D3408" s="320" t="s">
        <v>1464</v>
      </c>
      <c r="E3408" s="325">
        <v>40703</v>
      </c>
      <c r="F3408" s="326">
        <v>40695</v>
      </c>
      <c r="G3408" s="320">
        <v>11</v>
      </c>
      <c r="H3408" s="320">
        <v>53500</v>
      </c>
      <c r="I3408" s="323">
        <v>8.51</v>
      </c>
      <c r="J3408" s="323">
        <v>7.94</v>
      </c>
      <c r="K3408" s="323">
        <v>0.56999999999999995</v>
      </c>
    </row>
    <row r="3409" spans="1:11" hidden="1" x14ac:dyDescent="0.2">
      <c r="A3409" s="320" t="s">
        <v>1471</v>
      </c>
      <c r="B3409" s="320" t="s">
        <v>2</v>
      </c>
      <c r="C3409" s="320" t="s">
        <v>1446</v>
      </c>
      <c r="D3409" s="320" t="s">
        <v>1464</v>
      </c>
      <c r="E3409" s="325">
        <v>40703</v>
      </c>
      <c r="F3409" s="326">
        <v>40695</v>
      </c>
      <c r="G3409" s="320">
        <v>11</v>
      </c>
      <c r="H3409" s="320">
        <v>53578</v>
      </c>
      <c r="I3409" s="323">
        <v>8.5500000000000007</v>
      </c>
      <c r="J3409" s="323">
        <v>7.92</v>
      </c>
      <c r="K3409" s="323">
        <v>0.63</v>
      </c>
    </row>
    <row r="3410" spans="1:11" hidden="1" x14ac:dyDescent="0.2">
      <c r="A3410" s="320" t="s">
        <v>1471</v>
      </c>
      <c r="B3410" s="320" t="s">
        <v>2</v>
      </c>
      <c r="C3410" s="320" t="s">
        <v>1446</v>
      </c>
      <c r="D3410" s="320" t="s">
        <v>1464</v>
      </c>
      <c r="E3410" s="325">
        <v>40703</v>
      </c>
      <c r="F3410" s="326">
        <v>40695</v>
      </c>
      <c r="G3410" s="320">
        <v>11</v>
      </c>
      <c r="H3410" s="320">
        <v>53683</v>
      </c>
      <c r="I3410" s="323">
        <v>8.16</v>
      </c>
      <c r="J3410" s="323">
        <v>7.92</v>
      </c>
      <c r="K3410" s="323">
        <v>0.24</v>
      </c>
    </row>
    <row r="3411" spans="1:11" hidden="1" x14ac:dyDescent="0.2">
      <c r="A3411" s="320" t="s">
        <v>1458</v>
      </c>
      <c r="B3411" s="320" t="s">
        <v>2</v>
      </c>
      <c r="C3411" s="320" t="s">
        <v>1446</v>
      </c>
      <c r="D3411" s="320" t="s">
        <v>1464</v>
      </c>
      <c r="E3411" s="325">
        <v>40703</v>
      </c>
      <c r="F3411" s="326">
        <v>40695</v>
      </c>
      <c r="G3411" s="320">
        <v>11</v>
      </c>
      <c r="H3411" s="320">
        <v>53559</v>
      </c>
      <c r="I3411" s="323">
        <v>7.45</v>
      </c>
      <c r="J3411" s="323">
        <v>6.62</v>
      </c>
      <c r="K3411" s="323">
        <v>0.83</v>
      </c>
    </row>
    <row r="3412" spans="1:11" hidden="1" x14ac:dyDescent="0.2">
      <c r="A3412" s="320" t="s">
        <v>1458</v>
      </c>
      <c r="B3412" s="320" t="s">
        <v>2</v>
      </c>
      <c r="C3412" s="320" t="s">
        <v>1446</v>
      </c>
      <c r="D3412" s="320" t="s">
        <v>1464</v>
      </c>
      <c r="E3412" s="325">
        <v>40703</v>
      </c>
      <c r="F3412" s="326">
        <v>40695</v>
      </c>
      <c r="G3412" s="320">
        <v>11</v>
      </c>
      <c r="H3412" s="320">
        <v>53680</v>
      </c>
      <c r="I3412" s="323">
        <v>7.02</v>
      </c>
      <c r="J3412" s="323">
        <v>6.61</v>
      </c>
      <c r="K3412" s="323">
        <v>0.41</v>
      </c>
    </row>
    <row r="3413" spans="1:11" x14ac:dyDescent="0.2">
      <c r="A3413" s="320" t="s">
        <v>1467</v>
      </c>
      <c r="B3413" s="320" t="s">
        <v>2</v>
      </c>
      <c r="C3413" s="320" t="s">
        <v>1446</v>
      </c>
      <c r="D3413" s="320" t="s">
        <v>1468</v>
      </c>
      <c r="E3413" s="325">
        <v>40703</v>
      </c>
      <c r="F3413" s="326">
        <v>40695</v>
      </c>
      <c r="G3413" s="320">
        <v>11</v>
      </c>
      <c r="H3413" s="320">
        <v>53702</v>
      </c>
      <c r="I3413" s="323">
        <v>15.77</v>
      </c>
      <c r="J3413" s="323">
        <v>12.34</v>
      </c>
      <c r="K3413" s="323">
        <v>3.43</v>
      </c>
    </row>
    <row r="3414" spans="1:11" hidden="1" x14ac:dyDescent="0.2">
      <c r="A3414" s="320" t="s">
        <v>1458</v>
      </c>
      <c r="B3414" s="320" t="s">
        <v>2</v>
      </c>
      <c r="C3414" s="320" t="s">
        <v>1446</v>
      </c>
      <c r="D3414" s="320" t="s">
        <v>1464</v>
      </c>
      <c r="E3414" s="325">
        <v>40704</v>
      </c>
      <c r="F3414" s="326">
        <v>40695</v>
      </c>
      <c r="G3414" s="320">
        <v>11</v>
      </c>
      <c r="H3414" s="320">
        <v>53870</v>
      </c>
      <c r="I3414" s="323">
        <v>6.88</v>
      </c>
      <c r="J3414" s="323">
        <v>6.59</v>
      </c>
      <c r="K3414" s="323">
        <v>0.28999999999999998</v>
      </c>
    </row>
    <row r="3415" spans="1:11" x14ac:dyDescent="0.2">
      <c r="A3415" s="320" t="s">
        <v>1467</v>
      </c>
      <c r="B3415" s="320" t="s">
        <v>2</v>
      </c>
      <c r="C3415" s="320" t="s">
        <v>1446</v>
      </c>
      <c r="D3415" s="320" t="s">
        <v>1468</v>
      </c>
      <c r="E3415" s="325">
        <v>40704</v>
      </c>
      <c r="F3415" s="326">
        <v>40695</v>
      </c>
      <c r="G3415" s="320">
        <v>11</v>
      </c>
      <c r="H3415" s="320">
        <v>53856</v>
      </c>
      <c r="I3415" s="323">
        <v>15.78</v>
      </c>
      <c r="J3415" s="323">
        <v>12.33</v>
      </c>
      <c r="K3415" s="323">
        <v>3.45</v>
      </c>
    </row>
    <row r="3416" spans="1:11" x14ac:dyDescent="0.2">
      <c r="A3416" s="320" t="s">
        <v>1469</v>
      </c>
      <c r="B3416" s="320" t="s">
        <v>2</v>
      </c>
      <c r="C3416" s="320" t="s">
        <v>1446</v>
      </c>
      <c r="D3416" s="320" t="s">
        <v>1468</v>
      </c>
      <c r="E3416" s="325">
        <v>40707</v>
      </c>
      <c r="F3416" s="326">
        <v>40695</v>
      </c>
      <c r="G3416" s="320">
        <v>11</v>
      </c>
      <c r="H3416" s="320">
        <v>54174</v>
      </c>
      <c r="I3416" s="323">
        <v>6.34</v>
      </c>
      <c r="J3416" s="323">
        <v>5.73</v>
      </c>
      <c r="K3416" s="323">
        <v>0.61</v>
      </c>
    </row>
    <row r="3417" spans="1:11" x14ac:dyDescent="0.2">
      <c r="A3417" s="320" t="s">
        <v>1469</v>
      </c>
      <c r="B3417" s="320" t="s">
        <v>2</v>
      </c>
      <c r="C3417" s="320" t="s">
        <v>1446</v>
      </c>
      <c r="D3417" s="320" t="s">
        <v>1468</v>
      </c>
      <c r="E3417" s="325">
        <v>40707</v>
      </c>
      <c r="F3417" s="326">
        <v>40695</v>
      </c>
      <c r="G3417" s="320">
        <v>11</v>
      </c>
      <c r="H3417" s="320">
        <v>54265</v>
      </c>
      <c r="I3417" s="323">
        <v>6.32</v>
      </c>
      <c r="J3417" s="323">
        <v>5.72</v>
      </c>
      <c r="K3417" s="323">
        <v>0.6</v>
      </c>
    </row>
    <row r="3418" spans="1:11" x14ac:dyDescent="0.2">
      <c r="A3418" s="320" t="s">
        <v>1469</v>
      </c>
      <c r="B3418" s="320" t="s">
        <v>2</v>
      </c>
      <c r="C3418" s="320" t="s">
        <v>1446</v>
      </c>
      <c r="D3418" s="320" t="s">
        <v>1468</v>
      </c>
      <c r="E3418" s="325">
        <v>40707</v>
      </c>
      <c r="F3418" s="326">
        <v>40695</v>
      </c>
      <c r="G3418" s="320">
        <v>11</v>
      </c>
      <c r="H3418" s="320">
        <v>54325</v>
      </c>
      <c r="I3418" s="323">
        <v>5.98</v>
      </c>
      <c r="J3418" s="323">
        <v>5.71</v>
      </c>
      <c r="K3418" s="323">
        <v>0.27</v>
      </c>
    </row>
    <row r="3419" spans="1:11" x14ac:dyDescent="0.2">
      <c r="A3419" s="320" t="s">
        <v>1467</v>
      </c>
      <c r="B3419" s="320" t="s">
        <v>2</v>
      </c>
      <c r="C3419" s="320" t="s">
        <v>1446</v>
      </c>
      <c r="D3419" s="320" t="s">
        <v>1468</v>
      </c>
      <c r="E3419" s="325">
        <v>40707</v>
      </c>
      <c r="F3419" s="326">
        <v>40695</v>
      </c>
      <c r="G3419" s="320">
        <v>11</v>
      </c>
      <c r="H3419" s="320">
        <v>54180</v>
      </c>
      <c r="I3419" s="323">
        <v>18.100000000000001</v>
      </c>
      <c r="J3419" s="323">
        <v>12.47</v>
      </c>
      <c r="K3419" s="323">
        <v>5.63</v>
      </c>
    </row>
    <row r="3420" spans="1:11" hidden="1" x14ac:dyDescent="0.2">
      <c r="A3420" s="320" t="s">
        <v>1458</v>
      </c>
      <c r="B3420" s="320" t="s">
        <v>2</v>
      </c>
      <c r="C3420" s="320" t="s">
        <v>1446</v>
      </c>
      <c r="D3420" s="320" t="s">
        <v>1464</v>
      </c>
      <c r="E3420" s="325">
        <v>40707</v>
      </c>
      <c r="F3420" s="326">
        <v>40695</v>
      </c>
      <c r="G3420" s="320">
        <v>11</v>
      </c>
      <c r="H3420" s="320">
        <v>54175</v>
      </c>
      <c r="I3420" s="323">
        <v>7.3</v>
      </c>
      <c r="J3420" s="323">
        <v>6.63</v>
      </c>
      <c r="K3420" s="323">
        <v>0.67</v>
      </c>
    </row>
    <row r="3421" spans="1:11" hidden="1" x14ac:dyDescent="0.2">
      <c r="A3421" s="320" t="s">
        <v>1458</v>
      </c>
      <c r="B3421" s="320" t="s">
        <v>2</v>
      </c>
      <c r="C3421" s="320" t="s">
        <v>1446</v>
      </c>
      <c r="D3421" s="320" t="s">
        <v>1464</v>
      </c>
      <c r="E3421" s="325">
        <v>40707</v>
      </c>
      <c r="F3421" s="326">
        <v>40695</v>
      </c>
      <c r="G3421" s="320">
        <v>11</v>
      </c>
      <c r="H3421" s="320">
        <v>54288</v>
      </c>
      <c r="I3421" s="323">
        <v>7.41</v>
      </c>
      <c r="J3421" s="323">
        <v>6.61</v>
      </c>
      <c r="K3421" s="323">
        <v>0.8</v>
      </c>
    </row>
    <row r="3422" spans="1:11" x14ac:dyDescent="0.2">
      <c r="A3422" s="320" t="s">
        <v>1467</v>
      </c>
      <c r="B3422" s="320" t="s">
        <v>2</v>
      </c>
      <c r="C3422" s="320" t="s">
        <v>1446</v>
      </c>
      <c r="D3422" s="320" t="s">
        <v>1468</v>
      </c>
      <c r="E3422" s="325">
        <v>40707</v>
      </c>
      <c r="F3422" s="326">
        <v>40695</v>
      </c>
      <c r="G3422" s="320">
        <v>11</v>
      </c>
      <c r="H3422" s="320">
        <v>54302</v>
      </c>
      <c r="I3422" s="323">
        <v>16.87</v>
      </c>
      <c r="J3422" s="323">
        <v>12.44</v>
      </c>
      <c r="K3422" s="323">
        <v>4.43</v>
      </c>
    </row>
    <row r="3423" spans="1:11" x14ac:dyDescent="0.2">
      <c r="A3423" s="320" t="s">
        <v>1459</v>
      </c>
      <c r="B3423" s="320" t="s">
        <v>2</v>
      </c>
      <c r="C3423" s="320" t="s">
        <v>1446</v>
      </c>
      <c r="D3423" s="320" t="s">
        <v>1468</v>
      </c>
      <c r="E3423" s="325">
        <v>40708</v>
      </c>
      <c r="F3423" s="326">
        <v>40695</v>
      </c>
      <c r="G3423" s="320">
        <v>11</v>
      </c>
      <c r="H3423" s="320">
        <v>54502</v>
      </c>
      <c r="I3423" s="323">
        <v>13.96</v>
      </c>
      <c r="J3423" s="323">
        <v>12.08</v>
      </c>
      <c r="K3423" s="323">
        <v>1.88</v>
      </c>
    </row>
    <row r="3424" spans="1:11" x14ac:dyDescent="0.2">
      <c r="A3424" s="320" t="s">
        <v>1469</v>
      </c>
      <c r="B3424" s="320" t="s">
        <v>2</v>
      </c>
      <c r="C3424" s="320" t="s">
        <v>1446</v>
      </c>
      <c r="D3424" s="320" t="s">
        <v>1468</v>
      </c>
      <c r="E3424" s="325">
        <v>40708</v>
      </c>
      <c r="F3424" s="326">
        <v>40695</v>
      </c>
      <c r="G3424" s="320">
        <v>11</v>
      </c>
      <c r="H3424" s="320">
        <v>54357</v>
      </c>
      <c r="I3424" s="323">
        <v>6.58</v>
      </c>
      <c r="J3424" s="323">
        <v>5.72</v>
      </c>
      <c r="K3424" s="323">
        <v>0.86</v>
      </c>
    </row>
    <row r="3425" spans="1:11" x14ac:dyDescent="0.2">
      <c r="A3425" s="320" t="s">
        <v>1469</v>
      </c>
      <c r="B3425" s="320" t="s">
        <v>2</v>
      </c>
      <c r="C3425" s="320" t="s">
        <v>1446</v>
      </c>
      <c r="D3425" s="320" t="s">
        <v>1468</v>
      </c>
      <c r="E3425" s="325">
        <v>40708</v>
      </c>
      <c r="F3425" s="326">
        <v>40695</v>
      </c>
      <c r="G3425" s="320">
        <v>11</v>
      </c>
      <c r="H3425" s="320">
        <v>54399</v>
      </c>
      <c r="I3425" s="323">
        <v>6.22</v>
      </c>
      <c r="J3425" s="323">
        <v>5.71</v>
      </c>
      <c r="K3425" s="323">
        <v>0.51</v>
      </c>
    </row>
    <row r="3426" spans="1:11" x14ac:dyDescent="0.2">
      <c r="A3426" s="320" t="s">
        <v>1469</v>
      </c>
      <c r="B3426" s="320" t="s">
        <v>2</v>
      </c>
      <c r="C3426" s="320" t="s">
        <v>1446</v>
      </c>
      <c r="D3426" s="320" t="s">
        <v>1468</v>
      </c>
      <c r="E3426" s="325">
        <v>40708</v>
      </c>
      <c r="F3426" s="326">
        <v>40695</v>
      </c>
      <c r="G3426" s="320">
        <v>11</v>
      </c>
      <c r="H3426" s="320">
        <v>54481</v>
      </c>
      <c r="I3426" s="323">
        <v>6.36</v>
      </c>
      <c r="J3426" s="323">
        <v>5.7</v>
      </c>
      <c r="K3426" s="323">
        <v>0.66</v>
      </c>
    </row>
    <row r="3427" spans="1:11" x14ac:dyDescent="0.2">
      <c r="A3427" s="320" t="s">
        <v>1469</v>
      </c>
      <c r="B3427" s="320" t="s">
        <v>2</v>
      </c>
      <c r="C3427" s="320" t="s">
        <v>1446</v>
      </c>
      <c r="D3427" s="320" t="s">
        <v>1468</v>
      </c>
      <c r="E3427" s="325">
        <v>40708</v>
      </c>
      <c r="F3427" s="326">
        <v>40695</v>
      </c>
      <c r="G3427" s="320">
        <v>11</v>
      </c>
      <c r="H3427" s="320">
        <v>54525</v>
      </c>
      <c r="I3427" s="323">
        <v>6.54</v>
      </c>
      <c r="J3427" s="323">
        <v>5.7</v>
      </c>
      <c r="K3427" s="323">
        <v>0.84</v>
      </c>
    </row>
    <row r="3428" spans="1:11" x14ac:dyDescent="0.2">
      <c r="A3428" s="320" t="s">
        <v>1467</v>
      </c>
      <c r="B3428" s="320" t="s">
        <v>2</v>
      </c>
      <c r="C3428" s="320" t="s">
        <v>1446</v>
      </c>
      <c r="D3428" s="320" t="s">
        <v>1468</v>
      </c>
      <c r="E3428" s="325">
        <v>40708</v>
      </c>
      <c r="F3428" s="326">
        <v>40695</v>
      </c>
      <c r="G3428" s="320">
        <v>11</v>
      </c>
      <c r="H3428" s="320">
        <v>54411</v>
      </c>
      <c r="I3428" s="323">
        <v>18.54</v>
      </c>
      <c r="J3428" s="323">
        <v>12.39</v>
      </c>
      <c r="K3428" s="323">
        <v>6.15</v>
      </c>
    </row>
    <row r="3429" spans="1:11" hidden="1" x14ac:dyDescent="0.2">
      <c r="A3429" s="320" t="s">
        <v>1458</v>
      </c>
      <c r="B3429" s="320" t="s">
        <v>2</v>
      </c>
      <c r="C3429" s="320" t="s">
        <v>1446</v>
      </c>
      <c r="D3429" s="320" t="s">
        <v>1464</v>
      </c>
      <c r="E3429" s="325">
        <v>40708</v>
      </c>
      <c r="F3429" s="326">
        <v>40695</v>
      </c>
      <c r="G3429" s="320">
        <v>11</v>
      </c>
      <c r="H3429" s="320">
        <v>54385</v>
      </c>
      <c r="I3429" s="323">
        <v>7.14</v>
      </c>
      <c r="J3429" s="323">
        <v>6.59</v>
      </c>
      <c r="K3429" s="323">
        <v>0.55000000000000004</v>
      </c>
    </row>
    <row r="3430" spans="1:11" hidden="1" x14ac:dyDescent="0.2">
      <c r="A3430" s="320" t="s">
        <v>1458</v>
      </c>
      <c r="B3430" s="320" t="s">
        <v>2</v>
      </c>
      <c r="C3430" s="320" t="s">
        <v>1446</v>
      </c>
      <c r="D3430" s="320" t="s">
        <v>1464</v>
      </c>
      <c r="E3430" s="325">
        <v>40708</v>
      </c>
      <c r="F3430" s="326">
        <v>40695</v>
      </c>
      <c r="G3430" s="320">
        <v>11</v>
      </c>
      <c r="H3430" s="320">
        <v>54514</v>
      </c>
      <c r="I3430" s="323">
        <v>7.22</v>
      </c>
      <c r="J3430" s="323">
        <v>6.57</v>
      </c>
      <c r="K3430" s="323">
        <v>0.65</v>
      </c>
    </row>
    <row r="3431" spans="1:11" x14ac:dyDescent="0.2">
      <c r="A3431" s="320" t="s">
        <v>1467</v>
      </c>
      <c r="B3431" s="320" t="s">
        <v>2</v>
      </c>
      <c r="C3431" s="320" t="s">
        <v>1446</v>
      </c>
      <c r="D3431" s="320" t="s">
        <v>1468</v>
      </c>
      <c r="E3431" s="325">
        <v>40708</v>
      </c>
      <c r="F3431" s="326">
        <v>40695</v>
      </c>
      <c r="G3431" s="320">
        <v>11</v>
      </c>
      <c r="H3431" s="320">
        <v>54500</v>
      </c>
      <c r="I3431" s="323">
        <v>15.48</v>
      </c>
      <c r="J3431" s="323">
        <v>12.21</v>
      </c>
      <c r="K3431" s="323">
        <v>3.27</v>
      </c>
    </row>
    <row r="3432" spans="1:11" x14ac:dyDescent="0.2">
      <c r="A3432" s="320" t="s">
        <v>1469</v>
      </c>
      <c r="B3432" s="320" t="s">
        <v>2</v>
      </c>
      <c r="C3432" s="320" t="s">
        <v>1446</v>
      </c>
      <c r="D3432" s="320" t="s">
        <v>1468</v>
      </c>
      <c r="E3432" s="325">
        <v>40709</v>
      </c>
      <c r="F3432" s="326">
        <v>40695</v>
      </c>
      <c r="G3432" s="320">
        <v>11</v>
      </c>
      <c r="H3432" s="320">
        <v>54585</v>
      </c>
      <c r="I3432" s="323">
        <v>6.6</v>
      </c>
      <c r="J3432" s="323">
        <v>5.77</v>
      </c>
      <c r="K3432" s="323">
        <v>0.83</v>
      </c>
    </row>
    <row r="3433" spans="1:11" x14ac:dyDescent="0.2">
      <c r="A3433" s="320" t="s">
        <v>1469</v>
      </c>
      <c r="B3433" s="320" t="s">
        <v>2</v>
      </c>
      <c r="C3433" s="320" t="s">
        <v>1446</v>
      </c>
      <c r="D3433" s="320" t="s">
        <v>1468</v>
      </c>
      <c r="E3433" s="325">
        <v>40709</v>
      </c>
      <c r="F3433" s="326">
        <v>40695</v>
      </c>
      <c r="G3433" s="320">
        <v>11</v>
      </c>
      <c r="H3433" s="320">
        <v>54670</v>
      </c>
      <c r="I3433" s="323">
        <v>6.38</v>
      </c>
      <c r="J3433" s="323">
        <v>5.76</v>
      </c>
      <c r="K3433" s="323">
        <v>0.62</v>
      </c>
    </row>
    <row r="3434" spans="1:11" x14ac:dyDescent="0.2">
      <c r="A3434" s="320" t="s">
        <v>1469</v>
      </c>
      <c r="B3434" s="320" t="s">
        <v>2</v>
      </c>
      <c r="C3434" s="320" t="s">
        <v>1446</v>
      </c>
      <c r="D3434" s="320" t="s">
        <v>1468</v>
      </c>
      <c r="E3434" s="325">
        <v>40709</v>
      </c>
      <c r="F3434" s="326">
        <v>40695</v>
      </c>
      <c r="G3434" s="320">
        <v>11</v>
      </c>
      <c r="H3434" s="320">
        <v>54742</v>
      </c>
      <c r="I3434" s="323">
        <v>6.46</v>
      </c>
      <c r="J3434" s="323">
        <v>5.75</v>
      </c>
      <c r="K3434" s="323">
        <v>0.71</v>
      </c>
    </row>
    <row r="3435" spans="1:11" x14ac:dyDescent="0.2">
      <c r="A3435" s="320" t="s">
        <v>1467</v>
      </c>
      <c r="B3435" s="320" t="s">
        <v>2</v>
      </c>
      <c r="C3435" s="320" t="s">
        <v>1446</v>
      </c>
      <c r="D3435" s="320" t="s">
        <v>1468</v>
      </c>
      <c r="E3435" s="325">
        <v>40709</v>
      </c>
      <c r="F3435" s="326">
        <v>40695</v>
      </c>
      <c r="G3435" s="320">
        <v>11</v>
      </c>
      <c r="H3435" s="320">
        <v>54607</v>
      </c>
      <c r="I3435" s="323">
        <v>18.45</v>
      </c>
      <c r="J3435" s="323">
        <v>12.4</v>
      </c>
      <c r="K3435" s="323">
        <v>6.05</v>
      </c>
    </row>
    <row r="3436" spans="1:11" hidden="1" x14ac:dyDescent="0.2">
      <c r="A3436" s="320" t="s">
        <v>1458</v>
      </c>
      <c r="B3436" s="320" t="s">
        <v>2</v>
      </c>
      <c r="C3436" s="320" t="s">
        <v>1446</v>
      </c>
      <c r="D3436" s="320" t="s">
        <v>1464</v>
      </c>
      <c r="E3436" s="325">
        <v>40709</v>
      </c>
      <c r="F3436" s="326">
        <v>40695</v>
      </c>
      <c r="G3436" s="320">
        <v>11</v>
      </c>
      <c r="H3436" s="320">
        <v>54604</v>
      </c>
      <c r="I3436" s="323">
        <v>7.05</v>
      </c>
      <c r="J3436" s="323">
        <v>6.56</v>
      </c>
      <c r="K3436" s="323">
        <v>0.49</v>
      </c>
    </row>
    <row r="3437" spans="1:11" hidden="1" x14ac:dyDescent="0.2">
      <c r="A3437" s="320" t="s">
        <v>1458</v>
      </c>
      <c r="B3437" s="320" t="s">
        <v>2</v>
      </c>
      <c r="C3437" s="320" t="s">
        <v>1446</v>
      </c>
      <c r="D3437" s="320" t="s">
        <v>1464</v>
      </c>
      <c r="E3437" s="325">
        <v>40709</v>
      </c>
      <c r="F3437" s="326">
        <v>40695</v>
      </c>
      <c r="G3437" s="320">
        <v>11</v>
      </c>
      <c r="H3437" s="320">
        <v>54738</v>
      </c>
      <c r="I3437" s="323">
        <v>6.71</v>
      </c>
      <c r="J3437" s="323">
        <v>6.54</v>
      </c>
      <c r="K3437" s="323">
        <v>0.17</v>
      </c>
    </row>
    <row r="3438" spans="1:11" x14ac:dyDescent="0.2">
      <c r="A3438" s="320" t="s">
        <v>1467</v>
      </c>
      <c r="B3438" s="320" t="s">
        <v>2</v>
      </c>
      <c r="C3438" s="320" t="s">
        <v>1446</v>
      </c>
      <c r="D3438" s="320" t="s">
        <v>1468</v>
      </c>
      <c r="E3438" s="325">
        <v>40709</v>
      </c>
      <c r="F3438" s="326">
        <v>40695</v>
      </c>
      <c r="G3438" s="320">
        <v>11</v>
      </c>
      <c r="H3438" s="320">
        <v>54753</v>
      </c>
      <c r="I3438" s="323">
        <v>17.649999999999999</v>
      </c>
      <c r="J3438" s="323">
        <v>12.39</v>
      </c>
      <c r="K3438" s="323">
        <v>5.26</v>
      </c>
    </row>
    <row r="3439" spans="1:11" x14ac:dyDescent="0.2">
      <c r="A3439" s="320" t="s">
        <v>1459</v>
      </c>
      <c r="B3439" s="320" t="s">
        <v>2</v>
      </c>
      <c r="C3439" s="320" t="s">
        <v>1446</v>
      </c>
      <c r="D3439" s="320" t="s">
        <v>1468</v>
      </c>
      <c r="E3439" s="325">
        <v>40710</v>
      </c>
      <c r="F3439" s="326">
        <v>40695</v>
      </c>
      <c r="G3439" s="320">
        <v>11</v>
      </c>
      <c r="H3439" s="320">
        <v>54854</v>
      </c>
      <c r="I3439" s="323">
        <v>17.010000000000002</v>
      </c>
      <c r="J3439" s="323">
        <v>12.1</v>
      </c>
      <c r="K3439" s="323">
        <v>4.91</v>
      </c>
    </row>
    <row r="3440" spans="1:11" x14ac:dyDescent="0.2">
      <c r="A3440" s="320" t="s">
        <v>1459</v>
      </c>
      <c r="B3440" s="320" t="s">
        <v>2</v>
      </c>
      <c r="C3440" s="320" t="s">
        <v>1446</v>
      </c>
      <c r="D3440" s="320" t="s">
        <v>1468</v>
      </c>
      <c r="E3440" s="325">
        <v>40710</v>
      </c>
      <c r="F3440" s="326">
        <v>40695</v>
      </c>
      <c r="G3440" s="320">
        <v>11</v>
      </c>
      <c r="H3440" s="320">
        <v>55059</v>
      </c>
      <c r="I3440" s="323">
        <v>15.3</v>
      </c>
      <c r="J3440" s="323">
        <v>12.19</v>
      </c>
      <c r="K3440" s="323">
        <v>3.11</v>
      </c>
    </row>
    <row r="3441" spans="1:11" x14ac:dyDescent="0.2">
      <c r="A3441" s="320" t="s">
        <v>1469</v>
      </c>
      <c r="B3441" s="320" t="s">
        <v>2</v>
      </c>
      <c r="C3441" s="320" t="s">
        <v>1446</v>
      </c>
      <c r="D3441" s="320" t="s">
        <v>1468</v>
      </c>
      <c r="E3441" s="325">
        <v>40710</v>
      </c>
      <c r="F3441" s="326">
        <v>40695</v>
      </c>
      <c r="G3441" s="320">
        <v>11</v>
      </c>
      <c r="H3441" s="320">
        <v>54775</v>
      </c>
      <c r="I3441" s="323">
        <v>6.26</v>
      </c>
      <c r="J3441" s="323">
        <v>5.74</v>
      </c>
      <c r="K3441" s="323">
        <v>0.52</v>
      </c>
    </row>
    <row r="3442" spans="1:11" x14ac:dyDescent="0.2">
      <c r="A3442" s="320" t="s">
        <v>1469</v>
      </c>
      <c r="B3442" s="320" t="s">
        <v>2</v>
      </c>
      <c r="C3442" s="320" t="s">
        <v>1446</v>
      </c>
      <c r="D3442" s="320" t="s">
        <v>1468</v>
      </c>
      <c r="E3442" s="325">
        <v>40710</v>
      </c>
      <c r="F3442" s="326">
        <v>40695</v>
      </c>
      <c r="G3442" s="320">
        <v>11</v>
      </c>
      <c r="H3442" s="320">
        <v>54819</v>
      </c>
      <c r="I3442" s="323">
        <v>6.44</v>
      </c>
      <c r="J3442" s="323">
        <v>5.73</v>
      </c>
      <c r="K3442" s="323">
        <v>0.71</v>
      </c>
    </row>
    <row r="3443" spans="1:11" x14ac:dyDescent="0.2">
      <c r="A3443" s="320" t="s">
        <v>1469</v>
      </c>
      <c r="B3443" s="320" t="s">
        <v>2</v>
      </c>
      <c r="C3443" s="320" t="s">
        <v>1446</v>
      </c>
      <c r="D3443" s="320" t="s">
        <v>1468</v>
      </c>
      <c r="E3443" s="325">
        <v>40710</v>
      </c>
      <c r="F3443" s="326">
        <v>40695</v>
      </c>
      <c r="G3443" s="320">
        <v>11</v>
      </c>
      <c r="H3443" s="320">
        <v>54959</v>
      </c>
      <c r="I3443" s="323">
        <v>6.36</v>
      </c>
      <c r="J3443" s="323">
        <v>5.71</v>
      </c>
      <c r="K3443" s="323">
        <v>0.65</v>
      </c>
    </row>
    <row r="3444" spans="1:11" x14ac:dyDescent="0.2">
      <c r="A3444" s="320" t="s">
        <v>1469</v>
      </c>
      <c r="B3444" s="320" t="s">
        <v>2</v>
      </c>
      <c r="C3444" s="320" t="s">
        <v>1446</v>
      </c>
      <c r="D3444" s="320" t="s">
        <v>1468</v>
      </c>
      <c r="E3444" s="325">
        <v>40710</v>
      </c>
      <c r="F3444" s="326">
        <v>40695</v>
      </c>
      <c r="G3444" s="320">
        <v>11</v>
      </c>
      <c r="H3444" s="320">
        <v>55056</v>
      </c>
      <c r="I3444" s="323">
        <v>6.22</v>
      </c>
      <c r="J3444" s="323">
        <v>5.7</v>
      </c>
      <c r="K3444" s="323">
        <v>0.52</v>
      </c>
    </row>
    <row r="3445" spans="1:11" x14ac:dyDescent="0.2">
      <c r="A3445" s="320" t="s">
        <v>1467</v>
      </c>
      <c r="B3445" s="320" t="s">
        <v>2</v>
      </c>
      <c r="C3445" s="320" t="s">
        <v>1446</v>
      </c>
      <c r="D3445" s="320" t="s">
        <v>1468</v>
      </c>
      <c r="E3445" s="325">
        <v>40710</v>
      </c>
      <c r="F3445" s="326">
        <v>40695</v>
      </c>
      <c r="G3445" s="320">
        <v>11</v>
      </c>
      <c r="H3445" s="320">
        <v>54863</v>
      </c>
      <c r="I3445" s="323">
        <v>17.64</v>
      </c>
      <c r="J3445" s="323">
        <v>12.46</v>
      </c>
      <c r="K3445" s="323">
        <v>5.18</v>
      </c>
    </row>
    <row r="3446" spans="1:11" hidden="1" x14ac:dyDescent="0.2">
      <c r="A3446" s="320" t="s">
        <v>1458</v>
      </c>
      <c r="B3446" s="320" t="s">
        <v>2</v>
      </c>
      <c r="C3446" s="320" t="s">
        <v>1446</v>
      </c>
      <c r="D3446" s="320" t="s">
        <v>1464</v>
      </c>
      <c r="E3446" s="325">
        <v>40710</v>
      </c>
      <c r="F3446" s="326">
        <v>40695</v>
      </c>
      <c r="G3446" s="320">
        <v>11</v>
      </c>
      <c r="H3446" s="320">
        <v>54898</v>
      </c>
      <c r="I3446" s="323">
        <v>7.4</v>
      </c>
      <c r="J3446" s="323">
        <v>6.62</v>
      </c>
      <c r="K3446" s="323">
        <v>0.78</v>
      </c>
    </row>
    <row r="3447" spans="1:11" hidden="1" x14ac:dyDescent="0.2">
      <c r="A3447" s="320" t="s">
        <v>1458</v>
      </c>
      <c r="B3447" s="320" t="s">
        <v>2</v>
      </c>
      <c r="C3447" s="320" t="s">
        <v>1446</v>
      </c>
      <c r="D3447" s="320" t="s">
        <v>1464</v>
      </c>
      <c r="E3447" s="325">
        <v>40710</v>
      </c>
      <c r="F3447" s="326">
        <v>40695</v>
      </c>
      <c r="G3447" s="320">
        <v>11</v>
      </c>
      <c r="H3447" s="320">
        <v>55028</v>
      </c>
      <c r="I3447" s="323">
        <v>7.17</v>
      </c>
      <c r="J3447" s="323">
        <v>6.61</v>
      </c>
      <c r="K3447" s="323">
        <v>0.56000000000000005</v>
      </c>
    </row>
    <row r="3448" spans="1:11" hidden="1" x14ac:dyDescent="0.2">
      <c r="A3448" s="320" t="s">
        <v>1470</v>
      </c>
      <c r="B3448" s="320" t="s">
        <v>2</v>
      </c>
      <c r="C3448" s="320" t="s">
        <v>1446</v>
      </c>
      <c r="D3448" s="320" t="s">
        <v>1464</v>
      </c>
      <c r="E3448" s="325">
        <v>40710</v>
      </c>
      <c r="F3448" s="326">
        <v>40695</v>
      </c>
      <c r="G3448" s="320">
        <v>11</v>
      </c>
      <c r="H3448" s="320">
        <v>54799</v>
      </c>
      <c r="I3448" s="323">
        <v>6.78</v>
      </c>
      <c r="J3448" s="323">
        <v>6.4</v>
      </c>
      <c r="K3448" s="323">
        <v>0.38</v>
      </c>
    </row>
    <row r="3449" spans="1:11" hidden="1" x14ac:dyDescent="0.2">
      <c r="A3449" s="320" t="s">
        <v>1470</v>
      </c>
      <c r="B3449" s="320" t="s">
        <v>2</v>
      </c>
      <c r="C3449" s="320" t="s">
        <v>1446</v>
      </c>
      <c r="D3449" s="320" t="s">
        <v>1464</v>
      </c>
      <c r="E3449" s="325">
        <v>40710</v>
      </c>
      <c r="F3449" s="326">
        <v>40695</v>
      </c>
      <c r="G3449" s="320">
        <v>11</v>
      </c>
      <c r="H3449" s="320">
        <v>55022</v>
      </c>
      <c r="I3449" s="323">
        <v>6.99</v>
      </c>
      <c r="J3449" s="323">
        <v>6.42</v>
      </c>
      <c r="K3449" s="323">
        <v>0.56999999999999995</v>
      </c>
    </row>
    <row r="3450" spans="1:11" x14ac:dyDescent="0.2">
      <c r="A3450" s="320" t="s">
        <v>1467</v>
      </c>
      <c r="B3450" s="320" t="s">
        <v>2</v>
      </c>
      <c r="C3450" s="320" t="s">
        <v>1446</v>
      </c>
      <c r="D3450" s="320" t="s">
        <v>1468</v>
      </c>
      <c r="E3450" s="325">
        <v>40710</v>
      </c>
      <c r="F3450" s="326">
        <v>40695</v>
      </c>
      <c r="G3450" s="320">
        <v>11</v>
      </c>
      <c r="H3450" s="320">
        <v>55054</v>
      </c>
      <c r="I3450" s="323">
        <v>15.97</v>
      </c>
      <c r="J3450" s="323">
        <v>12.4</v>
      </c>
      <c r="K3450" s="323">
        <v>3.57</v>
      </c>
    </row>
    <row r="3451" spans="1:11" x14ac:dyDescent="0.2">
      <c r="A3451" s="320" t="s">
        <v>1469</v>
      </c>
      <c r="B3451" s="320" t="s">
        <v>2</v>
      </c>
      <c r="C3451" s="320" t="s">
        <v>1446</v>
      </c>
      <c r="D3451" s="320" t="s">
        <v>1468</v>
      </c>
      <c r="E3451" s="325">
        <v>40711</v>
      </c>
      <c r="F3451" s="326">
        <v>40695</v>
      </c>
      <c r="G3451" s="320">
        <v>11</v>
      </c>
      <c r="H3451" s="320">
        <v>55120</v>
      </c>
      <c r="I3451" s="323">
        <v>6.36</v>
      </c>
      <c r="J3451" s="323">
        <v>5.76</v>
      </c>
      <c r="K3451" s="323">
        <v>0.6</v>
      </c>
    </row>
    <row r="3452" spans="1:11" x14ac:dyDescent="0.2">
      <c r="A3452" s="320" t="s">
        <v>1469</v>
      </c>
      <c r="B3452" s="320" t="s">
        <v>2</v>
      </c>
      <c r="C3452" s="320" t="s">
        <v>1446</v>
      </c>
      <c r="D3452" s="320" t="s">
        <v>1468</v>
      </c>
      <c r="E3452" s="325">
        <v>40711</v>
      </c>
      <c r="F3452" s="326">
        <v>40695</v>
      </c>
      <c r="G3452" s="320">
        <v>11</v>
      </c>
      <c r="H3452" s="320">
        <v>55213</v>
      </c>
      <c r="I3452" s="323">
        <v>6.36</v>
      </c>
      <c r="J3452" s="323">
        <v>5.74</v>
      </c>
      <c r="K3452" s="323">
        <v>0.62</v>
      </c>
    </row>
    <row r="3453" spans="1:11" hidden="1" x14ac:dyDescent="0.2">
      <c r="A3453" s="320"/>
      <c r="B3453" s="320" t="s">
        <v>2</v>
      </c>
      <c r="C3453" s="320" t="s">
        <v>1446</v>
      </c>
      <c r="D3453" s="320" t="s">
        <v>1466</v>
      </c>
      <c r="E3453" s="325">
        <v>40711</v>
      </c>
      <c r="F3453" s="326">
        <v>40695</v>
      </c>
      <c r="G3453" s="320">
        <v>11</v>
      </c>
      <c r="H3453" s="320">
        <v>55157</v>
      </c>
      <c r="I3453" s="323">
        <v>3.39</v>
      </c>
      <c r="J3453" s="323">
        <v>0.55000000000000004</v>
      </c>
      <c r="K3453" s="323">
        <v>2.84</v>
      </c>
    </row>
    <row r="3454" spans="1:11" hidden="1" x14ac:dyDescent="0.2">
      <c r="A3454" s="320" t="s">
        <v>1458</v>
      </c>
      <c r="B3454" s="320" t="s">
        <v>2</v>
      </c>
      <c r="C3454" s="320" t="s">
        <v>1446</v>
      </c>
      <c r="D3454" s="320" t="s">
        <v>1464</v>
      </c>
      <c r="E3454" s="325">
        <v>40711</v>
      </c>
      <c r="F3454" s="326">
        <v>40695</v>
      </c>
      <c r="G3454" s="320">
        <v>11</v>
      </c>
      <c r="H3454" s="320">
        <v>55220</v>
      </c>
      <c r="I3454" s="323">
        <v>6.94</v>
      </c>
      <c r="J3454" s="323">
        <v>6.57</v>
      </c>
      <c r="K3454" s="323">
        <v>0.37</v>
      </c>
    </row>
    <row r="3455" spans="1:11" x14ac:dyDescent="0.2">
      <c r="A3455" s="320" t="s">
        <v>1467</v>
      </c>
      <c r="B3455" s="320" t="s">
        <v>2</v>
      </c>
      <c r="C3455" s="320" t="s">
        <v>1446</v>
      </c>
      <c r="D3455" s="320" t="s">
        <v>1468</v>
      </c>
      <c r="E3455" s="325">
        <v>40711</v>
      </c>
      <c r="F3455" s="326">
        <v>40695</v>
      </c>
      <c r="G3455" s="320">
        <v>11</v>
      </c>
      <c r="H3455" s="320">
        <v>55202</v>
      </c>
      <c r="I3455" s="323">
        <v>15.93</v>
      </c>
      <c r="J3455" s="323">
        <v>12.37</v>
      </c>
      <c r="K3455" s="323">
        <v>3.56</v>
      </c>
    </row>
    <row r="3456" spans="1:11" x14ac:dyDescent="0.2">
      <c r="A3456" s="320"/>
      <c r="B3456" s="320" t="s">
        <v>2</v>
      </c>
      <c r="C3456" s="320" t="s">
        <v>1446</v>
      </c>
      <c r="D3456" s="320" t="s">
        <v>1468</v>
      </c>
      <c r="E3456" s="325">
        <v>40714</v>
      </c>
      <c r="F3456" s="326">
        <v>40695</v>
      </c>
      <c r="G3456" s="320">
        <v>11</v>
      </c>
      <c r="H3456" s="320">
        <v>55680</v>
      </c>
      <c r="I3456" s="323">
        <v>5.23</v>
      </c>
      <c r="J3456" s="323">
        <v>5.14</v>
      </c>
      <c r="K3456" s="323">
        <v>0.09</v>
      </c>
    </row>
    <row r="3457" spans="1:11" x14ac:dyDescent="0.2">
      <c r="A3457" s="320" t="s">
        <v>1459</v>
      </c>
      <c r="B3457" s="320" t="s">
        <v>2</v>
      </c>
      <c r="C3457" s="320" t="s">
        <v>1446</v>
      </c>
      <c r="D3457" s="320" t="s">
        <v>1468</v>
      </c>
      <c r="E3457" s="325">
        <v>40714</v>
      </c>
      <c r="F3457" s="326">
        <v>40695</v>
      </c>
      <c r="G3457" s="320">
        <v>11</v>
      </c>
      <c r="H3457" s="320">
        <v>55537</v>
      </c>
      <c r="I3457" s="323">
        <v>17.66</v>
      </c>
      <c r="J3457" s="323">
        <v>12.22</v>
      </c>
      <c r="K3457" s="323">
        <v>5.44</v>
      </c>
    </row>
    <row r="3458" spans="1:11" hidden="1" x14ac:dyDescent="0.2">
      <c r="A3458" s="320" t="s">
        <v>1458</v>
      </c>
      <c r="B3458" s="320" t="s">
        <v>2</v>
      </c>
      <c r="C3458" s="320" t="s">
        <v>1446</v>
      </c>
      <c r="D3458" s="320" t="s">
        <v>1464</v>
      </c>
      <c r="E3458" s="325">
        <v>40714</v>
      </c>
      <c r="F3458" s="326">
        <v>40695</v>
      </c>
      <c r="G3458" s="320">
        <v>11</v>
      </c>
      <c r="H3458" s="320">
        <v>55516</v>
      </c>
      <c r="I3458" s="323">
        <v>7.28</v>
      </c>
      <c r="J3458" s="323">
        <v>6.65</v>
      </c>
      <c r="K3458" s="323">
        <v>0.63</v>
      </c>
    </row>
    <row r="3459" spans="1:11" hidden="1" x14ac:dyDescent="0.2">
      <c r="A3459" s="320" t="s">
        <v>1458</v>
      </c>
      <c r="B3459" s="320" t="s">
        <v>2</v>
      </c>
      <c r="C3459" s="320" t="s">
        <v>1446</v>
      </c>
      <c r="D3459" s="320" t="s">
        <v>1464</v>
      </c>
      <c r="E3459" s="325">
        <v>40714</v>
      </c>
      <c r="F3459" s="326">
        <v>40695</v>
      </c>
      <c r="G3459" s="320">
        <v>11</v>
      </c>
      <c r="H3459" s="320">
        <v>55640</v>
      </c>
      <c r="I3459" s="323">
        <v>7.29</v>
      </c>
      <c r="J3459" s="323">
        <v>6.61</v>
      </c>
      <c r="K3459" s="323">
        <v>0.68</v>
      </c>
    </row>
    <row r="3460" spans="1:11" x14ac:dyDescent="0.2">
      <c r="A3460" s="320" t="s">
        <v>1459</v>
      </c>
      <c r="B3460" s="320" t="s">
        <v>2</v>
      </c>
      <c r="C3460" s="320" t="s">
        <v>1446</v>
      </c>
      <c r="D3460" s="320" t="s">
        <v>1468</v>
      </c>
      <c r="E3460" s="325">
        <v>40714</v>
      </c>
      <c r="F3460" s="326">
        <v>40695</v>
      </c>
      <c r="G3460" s="320">
        <v>11</v>
      </c>
      <c r="H3460" s="320">
        <v>55654</v>
      </c>
      <c r="I3460" s="323">
        <v>16.53</v>
      </c>
      <c r="J3460" s="323">
        <v>12.15</v>
      </c>
      <c r="K3460" s="323">
        <v>4.38</v>
      </c>
    </row>
    <row r="3461" spans="1:11" x14ac:dyDescent="0.2">
      <c r="A3461" s="320" t="s">
        <v>1459</v>
      </c>
      <c r="B3461" s="320" t="s">
        <v>2</v>
      </c>
      <c r="C3461" s="320" t="s">
        <v>1446</v>
      </c>
      <c r="D3461" s="320" t="s">
        <v>1468</v>
      </c>
      <c r="E3461" s="325">
        <v>40715</v>
      </c>
      <c r="F3461" s="326">
        <v>40695</v>
      </c>
      <c r="G3461" s="320">
        <v>11</v>
      </c>
      <c r="H3461" s="320">
        <v>55851</v>
      </c>
      <c r="I3461" s="323">
        <v>14.43</v>
      </c>
      <c r="J3461" s="323">
        <v>12.03</v>
      </c>
      <c r="K3461" s="323">
        <v>2.4</v>
      </c>
    </row>
    <row r="3462" spans="1:11" x14ac:dyDescent="0.2">
      <c r="A3462" s="320" t="s">
        <v>1467</v>
      </c>
      <c r="B3462" s="320" t="s">
        <v>2</v>
      </c>
      <c r="C3462" s="320" t="s">
        <v>1446</v>
      </c>
      <c r="D3462" s="320" t="s">
        <v>1468</v>
      </c>
      <c r="E3462" s="325">
        <v>40715</v>
      </c>
      <c r="F3462" s="326">
        <v>40695</v>
      </c>
      <c r="G3462" s="320">
        <v>11</v>
      </c>
      <c r="H3462" s="320">
        <v>55758</v>
      </c>
      <c r="I3462" s="323">
        <v>18.62</v>
      </c>
      <c r="J3462" s="323">
        <v>12.48</v>
      </c>
      <c r="K3462" s="323">
        <v>6.14</v>
      </c>
    </row>
    <row r="3463" spans="1:11" x14ac:dyDescent="0.2">
      <c r="A3463" s="320" t="s">
        <v>1467</v>
      </c>
      <c r="B3463" s="320" t="s">
        <v>2</v>
      </c>
      <c r="C3463" s="320" t="s">
        <v>1446</v>
      </c>
      <c r="D3463" s="320" t="s">
        <v>1468</v>
      </c>
      <c r="E3463" s="325">
        <v>40715</v>
      </c>
      <c r="F3463" s="326">
        <v>40695</v>
      </c>
      <c r="G3463" s="320">
        <v>11</v>
      </c>
      <c r="H3463" s="320">
        <v>55849</v>
      </c>
      <c r="I3463" s="323">
        <v>15.17</v>
      </c>
      <c r="J3463" s="323">
        <v>12.42</v>
      </c>
      <c r="K3463" s="323">
        <v>2.75</v>
      </c>
    </row>
    <row r="3464" spans="1:11" hidden="1" x14ac:dyDescent="0.2">
      <c r="A3464" s="320" t="s">
        <v>1458</v>
      </c>
      <c r="B3464" s="320" t="s">
        <v>2</v>
      </c>
      <c r="C3464" s="320" t="s">
        <v>1446</v>
      </c>
      <c r="D3464" s="320" t="s">
        <v>1464</v>
      </c>
      <c r="E3464" s="325">
        <v>40715</v>
      </c>
      <c r="F3464" s="326">
        <v>40695</v>
      </c>
      <c r="G3464" s="320">
        <v>11</v>
      </c>
      <c r="H3464" s="320">
        <v>55729</v>
      </c>
      <c r="I3464" s="323">
        <v>7.06</v>
      </c>
      <c r="J3464" s="323">
        <v>6.6</v>
      </c>
      <c r="K3464" s="323">
        <v>0.46</v>
      </c>
    </row>
    <row r="3465" spans="1:11" hidden="1" x14ac:dyDescent="0.2">
      <c r="A3465" s="320" t="s">
        <v>1458</v>
      </c>
      <c r="B3465" s="320" t="s">
        <v>2</v>
      </c>
      <c r="C3465" s="320" t="s">
        <v>1446</v>
      </c>
      <c r="D3465" s="320" t="s">
        <v>1464</v>
      </c>
      <c r="E3465" s="325">
        <v>40715</v>
      </c>
      <c r="F3465" s="326">
        <v>40695</v>
      </c>
      <c r="G3465" s="320">
        <v>11</v>
      </c>
      <c r="H3465" s="320">
        <v>55835</v>
      </c>
      <c r="I3465" s="323">
        <v>7.2</v>
      </c>
      <c r="J3465" s="323">
        <v>6.59</v>
      </c>
      <c r="K3465" s="323">
        <v>0.61</v>
      </c>
    </row>
    <row r="3466" spans="1:11" hidden="1" x14ac:dyDescent="0.2">
      <c r="A3466" s="320" t="s">
        <v>1458</v>
      </c>
      <c r="B3466" s="320" t="s">
        <v>2</v>
      </c>
      <c r="C3466" s="320" t="s">
        <v>1446</v>
      </c>
      <c r="D3466" s="320" t="s">
        <v>1464</v>
      </c>
      <c r="E3466" s="325">
        <v>40715</v>
      </c>
      <c r="F3466" s="326">
        <v>40695</v>
      </c>
      <c r="G3466" s="320">
        <v>11</v>
      </c>
      <c r="H3466" s="320">
        <v>55872</v>
      </c>
      <c r="I3466" s="323">
        <v>6.64</v>
      </c>
      <c r="J3466" s="323">
        <v>6.57</v>
      </c>
      <c r="K3466" s="323">
        <v>7.0000000000000007E-2</v>
      </c>
    </row>
    <row r="3467" spans="1:11" x14ac:dyDescent="0.2">
      <c r="A3467" s="320" t="s">
        <v>1467</v>
      </c>
      <c r="B3467" s="320" t="s">
        <v>2</v>
      </c>
      <c r="C3467" s="320" t="s">
        <v>1446</v>
      </c>
      <c r="D3467" s="320" t="s">
        <v>1468</v>
      </c>
      <c r="E3467" s="325">
        <v>40716</v>
      </c>
      <c r="F3467" s="326">
        <v>40695</v>
      </c>
      <c r="G3467" s="320">
        <v>11</v>
      </c>
      <c r="H3467" s="320">
        <v>55956</v>
      </c>
      <c r="I3467" s="323">
        <v>18.489999999999998</v>
      </c>
      <c r="J3467" s="323">
        <v>12.43</v>
      </c>
      <c r="K3467" s="323">
        <v>6.06</v>
      </c>
    </row>
    <row r="3468" spans="1:11" x14ac:dyDescent="0.2">
      <c r="A3468" s="320" t="s">
        <v>1467</v>
      </c>
      <c r="B3468" s="320" t="s">
        <v>2</v>
      </c>
      <c r="C3468" s="320" t="s">
        <v>1446</v>
      </c>
      <c r="D3468" s="320" t="s">
        <v>1468</v>
      </c>
      <c r="E3468" s="325">
        <v>40716</v>
      </c>
      <c r="F3468" s="326">
        <v>40695</v>
      </c>
      <c r="G3468" s="320">
        <v>11</v>
      </c>
      <c r="H3468" s="320">
        <v>56071</v>
      </c>
      <c r="I3468" s="323">
        <v>17.09</v>
      </c>
      <c r="J3468" s="323">
        <v>12.37</v>
      </c>
      <c r="K3468" s="323">
        <v>4.72</v>
      </c>
    </row>
    <row r="3469" spans="1:11" hidden="1" x14ac:dyDescent="0.2">
      <c r="A3469" s="320" t="s">
        <v>1458</v>
      </c>
      <c r="B3469" s="320" t="s">
        <v>2</v>
      </c>
      <c r="C3469" s="320" t="s">
        <v>1446</v>
      </c>
      <c r="D3469" s="320" t="s">
        <v>1464</v>
      </c>
      <c r="E3469" s="325">
        <v>40716</v>
      </c>
      <c r="F3469" s="326">
        <v>40695</v>
      </c>
      <c r="G3469" s="320">
        <v>11</v>
      </c>
      <c r="H3469" s="320">
        <v>55965</v>
      </c>
      <c r="I3469" s="323">
        <v>7.03</v>
      </c>
      <c r="J3469" s="323">
        <v>6.56</v>
      </c>
      <c r="K3469" s="323">
        <v>0.47</v>
      </c>
    </row>
    <row r="3470" spans="1:11" hidden="1" x14ac:dyDescent="0.2">
      <c r="A3470" s="320" t="s">
        <v>1458</v>
      </c>
      <c r="B3470" s="320" t="s">
        <v>2</v>
      </c>
      <c r="C3470" s="320" t="s">
        <v>1446</v>
      </c>
      <c r="D3470" s="320" t="s">
        <v>1464</v>
      </c>
      <c r="E3470" s="325">
        <v>40716</v>
      </c>
      <c r="F3470" s="326">
        <v>40695</v>
      </c>
      <c r="G3470" s="320">
        <v>11</v>
      </c>
      <c r="H3470" s="320">
        <v>56072</v>
      </c>
      <c r="I3470" s="323">
        <v>6.73</v>
      </c>
      <c r="J3470" s="323">
        <v>6.54</v>
      </c>
      <c r="K3470" s="323">
        <v>0.19</v>
      </c>
    </row>
    <row r="3471" spans="1:11" x14ac:dyDescent="0.2">
      <c r="A3471" s="320" t="s">
        <v>1459</v>
      </c>
      <c r="B3471" s="320" t="s">
        <v>2</v>
      </c>
      <c r="C3471" s="320" t="s">
        <v>1446</v>
      </c>
      <c r="D3471" s="320" t="s">
        <v>1468</v>
      </c>
      <c r="E3471" s="325">
        <v>40717</v>
      </c>
      <c r="F3471" s="326">
        <v>40695</v>
      </c>
      <c r="G3471" s="320">
        <v>11</v>
      </c>
      <c r="H3471" s="320">
        <v>56190</v>
      </c>
      <c r="I3471" s="323">
        <v>18.98</v>
      </c>
      <c r="J3471" s="323">
        <v>12.25</v>
      </c>
      <c r="K3471" s="323">
        <v>6.73</v>
      </c>
    </row>
    <row r="3472" spans="1:11" x14ac:dyDescent="0.2">
      <c r="A3472" s="320" t="s">
        <v>1459</v>
      </c>
      <c r="B3472" s="320" t="s">
        <v>2</v>
      </c>
      <c r="C3472" s="320" t="s">
        <v>1446</v>
      </c>
      <c r="D3472" s="320" t="s">
        <v>1468</v>
      </c>
      <c r="E3472" s="325">
        <v>40717</v>
      </c>
      <c r="F3472" s="326">
        <v>40695</v>
      </c>
      <c r="G3472" s="320">
        <v>11</v>
      </c>
      <c r="H3472" s="320">
        <v>56266</v>
      </c>
      <c r="I3472" s="323">
        <v>14.02</v>
      </c>
      <c r="J3472" s="323">
        <v>12.2</v>
      </c>
      <c r="K3472" s="323">
        <v>1.82</v>
      </c>
    </row>
    <row r="3473" spans="1:11" x14ac:dyDescent="0.2">
      <c r="A3473" s="320" t="s">
        <v>1467</v>
      </c>
      <c r="B3473" s="320" t="s">
        <v>2</v>
      </c>
      <c r="C3473" s="320" t="s">
        <v>1446</v>
      </c>
      <c r="D3473" s="320" t="s">
        <v>1468</v>
      </c>
      <c r="E3473" s="325">
        <v>40717</v>
      </c>
      <c r="F3473" s="326">
        <v>40695</v>
      </c>
      <c r="G3473" s="320">
        <v>11</v>
      </c>
      <c r="H3473" s="320">
        <v>56167</v>
      </c>
      <c r="I3473" s="323">
        <v>18.39</v>
      </c>
      <c r="J3473" s="323">
        <v>12.49</v>
      </c>
      <c r="K3473" s="323">
        <v>5.9</v>
      </c>
    </row>
    <row r="3474" spans="1:11" x14ac:dyDescent="0.2">
      <c r="A3474" s="320" t="s">
        <v>1467</v>
      </c>
      <c r="B3474" s="320" t="s">
        <v>2</v>
      </c>
      <c r="C3474" s="320" t="s">
        <v>1446</v>
      </c>
      <c r="D3474" s="320" t="s">
        <v>1468</v>
      </c>
      <c r="E3474" s="325">
        <v>40717</v>
      </c>
      <c r="F3474" s="326">
        <v>40695</v>
      </c>
      <c r="G3474" s="320">
        <v>11</v>
      </c>
      <c r="H3474" s="320">
        <v>56247</v>
      </c>
      <c r="I3474" s="323">
        <v>15.52</v>
      </c>
      <c r="J3474" s="323">
        <v>12.42</v>
      </c>
      <c r="K3474" s="323">
        <v>3.1</v>
      </c>
    </row>
    <row r="3475" spans="1:11" hidden="1" x14ac:dyDescent="0.2">
      <c r="A3475" s="320" t="s">
        <v>1458</v>
      </c>
      <c r="B3475" s="320" t="s">
        <v>2</v>
      </c>
      <c r="C3475" s="320" t="s">
        <v>1446</v>
      </c>
      <c r="D3475" s="320" t="s">
        <v>1464</v>
      </c>
      <c r="E3475" s="325">
        <v>40717</v>
      </c>
      <c r="F3475" s="326">
        <v>40695</v>
      </c>
      <c r="G3475" s="320">
        <v>11</v>
      </c>
      <c r="H3475" s="320">
        <v>56193</v>
      </c>
      <c r="I3475" s="323">
        <v>7.59</v>
      </c>
      <c r="J3475" s="323">
        <v>6.63</v>
      </c>
      <c r="K3475" s="323">
        <v>0.96</v>
      </c>
    </row>
    <row r="3476" spans="1:11" hidden="1" x14ac:dyDescent="0.2">
      <c r="A3476" s="320" t="s">
        <v>1458</v>
      </c>
      <c r="B3476" s="320" t="s">
        <v>2</v>
      </c>
      <c r="C3476" s="320" t="s">
        <v>1446</v>
      </c>
      <c r="D3476" s="320" t="s">
        <v>1464</v>
      </c>
      <c r="E3476" s="325">
        <v>40717</v>
      </c>
      <c r="F3476" s="326">
        <v>40695</v>
      </c>
      <c r="G3476" s="320">
        <v>11</v>
      </c>
      <c r="H3476" s="320">
        <v>56272</v>
      </c>
      <c r="I3476" s="323">
        <v>7.42</v>
      </c>
      <c r="J3476" s="323">
        <v>6.62</v>
      </c>
      <c r="K3476" s="323">
        <v>0.8</v>
      </c>
    </row>
    <row r="3477" spans="1:11" hidden="1" x14ac:dyDescent="0.2">
      <c r="A3477" s="320" t="s">
        <v>1470</v>
      </c>
      <c r="B3477" s="320" t="s">
        <v>2</v>
      </c>
      <c r="C3477" s="320" t="s">
        <v>1446</v>
      </c>
      <c r="D3477" s="320" t="s">
        <v>1464</v>
      </c>
      <c r="E3477" s="325">
        <v>40717</v>
      </c>
      <c r="F3477" s="326">
        <v>40695</v>
      </c>
      <c r="G3477" s="320">
        <v>11</v>
      </c>
      <c r="H3477" s="320">
        <v>56124</v>
      </c>
      <c r="I3477" s="323">
        <v>7.01</v>
      </c>
      <c r="J3477" s="323">
        <v>6.41</v>
      </c>
      <c r="K3477" s="323">
        <v>0.6</v>
      </c>
    </row>
    <row r="3478" spans="1:11" hidden="1" x14ac:dyDescent="0.2">
      <c r="A3478" s="320" t="s">
        <v>1470</v>
      </c>
      <c r="B3478" s="320" t="s">
        <v>2</v>
      </c>
      <c r="C3478" s="320" t="s">
        <v>1446</v>
      </c>
      <c r="D3478" s="320" t="s">
        <v>1464</v>
      </c>
      <c r="E3478" s="325">
        <v>40717</v>
      </c>
      <c r="F3478" s="326">
        <v>40695</v>
      </c>
      <c r="G3478" s="320">
        <v>11</v>
      </c>
      <c r="H3478" s="320">
        <v>56159</v>
      </c>
      <c r="I3478" s="323">
        <v>6.72</v>
      </c>
      <c r="J3478" s="323">
        <v>6.4</v>
      </c>
      <c r="K3478" s="323">
        <v>0.32</v>
      </c>
    </row>
    <row r="3479" spans="1:11" hidden="1" x14ac:dyDescent="0.2">
      <c r="A3479" s="320" t="s">
        <v>1470</v>
      </c>
      <c r="B3479" s="320" t="s">
        <v>2</v>
      </c>
      <c r="C3479" s="320" t="s">
        <v>1446</v>
      </c>
      <c r="D3479" s="320" t="s">
        <v>1464</v>
      </c>
      <c r="E3479" s="325">
        <v>40717</v>
      </c>
      <c r="F3479" s="326">
        <v>40695</v>
      </c>
      <c r="G3479" s="320">
        <v>11</v>
      </c>
      <c r="H3479" s="320">
        <v>56273</v>
      </c>
      <c r="I3479" s="323">
        <v>6.56</v>
      </c>
      <c r="J3479" s="323">
        <v>6.38</v>
      </c>
      <c r="K3479" s="323">
        <v>0.18</v>
      </c>
    </row>
    <row r="3480" spans="1:11" x14ac:dyDescent="0.2">
      <c r="A3480" s="320" t="s">
        <v>1467</v>
      </c>
      <c r="B3480" s="320" t="s">
        <v>2</v>
      </c>
      <c r="C3480" s="320" t="s">
        <v>1446</v>
      </c>
      <c r="D3480" s="320" t="s">
        <v>1468</v>
      </c>
      <c r="E3480" s="325">
        <v>40718</v>
      </c>
      <c r="F3480" s="326">
        <v>40695</v>
      </c>
      <c r="G3480" s="320">
        <v>11</v>
      </c>
      <c r="H3480" s="320">
        <v>56520</v>
      </c>
      <c r="I3480" s="323">
        <v>15.89</v>
      </c>
      <c r="J3480" s="323">
        <v>12.34</v>
      </c>
      <c r="K3480" s="323">
        <v>3.55</v>
      </c>
    </row>
    <row r="3481" spans="1:11" hidden="1" x14ac:dyDescent="0.2">
      <c r="A3481" s="320" t="s">
        <v>1458</v>
      </c>
      <c r="B3481" s="320" t="s">
        <v>2</v>
      </c>
      <c r="C3481" s="320" t="s">
        <v>1446</v>
      </c>
      <c r="D3481" s="320" t="s">
        <v>1464</v>
      </c>
      <c r="E3481" s="325">
        <v>40718</v>
      </c>
      <c r="F3481" s="326">
        <v>40695</v>
      </c>
      <c r="G3481" s="320">
        <v>11</v>
      </c>
      <c r="H3481" s="320">
        <v>56510</v>
      </c>
      <c r="I3481" s="323">
        <v>6.78</v>
      </c>
      <c r="J3481" s="323">
        <v>6.58</v>
      </c>
      <c r="K3481" s="323">
        <v>0.2</v>
      </c>
    </row>
    <row r="3482" spans="1:11" x14ac:dyDescent="0.2">
      <c r="A3482" s="320" t="s">
        <v>1469</v>
      </c>
      <c r="B3482" s="320" t="s">
        <v>2</v>
      </c>
      <c r="C3482" s="320" t="s">
        <v>1446</v>
      </c>
      <c r="D3482" s="320" t="s">
        <v>1468</v>
      </c>
      <c r="E3482" s="325">
        <v>40721</v>
      </c>
      <c r="F3482" s="326">
        <v>40695</v>
      </c>
      <c r="G3482" s="320">
        <v>11</v>
      </c>
      <c r="H3482" s="320">
        <v>56848</v>
      </c>
      <c r="I3482" s="323">
        <v>6.29</v>
      </c>
      <c r="J3482" s="323">
        <v>5.71</v>
      </c>
      <c r="K3482" s="323">
        <v>0.57999999999999996</v>
      </c>
    </row>
    <row r="3483" spans="1:11" x14ac:dyDescent="0.2">
      <c r="A3483" s="320" t="s">
        <v>1469</v>
      </c>
      <c r="B3483" s="320" t="s">
        <v>2</v>
      </c>
      <c r="C3483" s="320" t="s">
        <v>1446</v>
      </c>
      <c r="D3483" s="320" t="s">
        <v>1468</v>
      </c>
      <c r="E3483" s="325">
        <v>40721</v>
      </c>
      <c r="F3483" s="326">
        <v>40695</v>
      </c>
      <c r="G3483" s="320">
        <v>11</v>
      </c>
      <c r="H3483" s="320">
        <v>56971</v>
      </c>
      <c r="I3483" s="323">
        <v>6.48</v>
      </c>
      <c r="J3483" s="323">
        <v>5.71</v>
      </c>
      <c r="K3483" s="323">
        <v>0.77</v>
      </c>
    </row>
    <row r="3484" spans="1:11" x14ac:dyDescent="0.2">
      <c r="A3484" s="320" t="s">
        <v>1467</v>
      </c>
      <c r="B3484" s="320" t="s">
        <v>2</v>
      </c>
      <c r="C3484" s="320" t="s">
        <v>1446</v>
      </c>
      <c r="D3484" s="320" t="s">
        <v>1468</v>
      </c>
      <c r="E3484" s="325">
        <v>40721</v>
      </c>
      <c r="F3484" s="326">
        <v>40695</v>
      </c>
      <c r="G3484" s="320">
        <v>11</v>
      </c>
      <c r="H3484" s="320">
        <v>56861</v>
      </c>
      <c r="I3484" s="323">
        <v>18.21</v>
      </c>
      <c r="J3484" s="323">
        <v>12.44</v>
      </c>
      <c r="K3484" s="323">
        <v>5.77</v>
      </c>
    </row>
    <row r="3485" spans="1:11" x14ac:dyDescent="0.2">
      <c r="A3485" s="320" t="s">
        <v>1467</v>
      </c>
      <c r="B3485" s="320" t="s">
        <v>2</v>
      </c>
      <c r="C3485" s="320" t="s">
        <v>1446</v>
      </c>
      <c r="D3485" s="320" t="s">
        <v>1468</v>
      </c>
      <c r="E3485" s="325">
        <v>40721</v>
      </c>
      <c r="F3485" s="326">
        <v>40695</v>
      </c>
      <c r="G3485" s="320">
        <v>11</v>
      </c>
      <c r="H3485" s="320">
        <v>56994</v>
      </c>
      <c r="I3485" s="323">
        <v>17.27</v>
      </c>
      <c r="J3485" s="323">
        <v>12.4</v>
      </c>
      <c r="K3485" s="323">
        <v>4.87</v>
      </c>
    </row>
    <row r="3486" spans="1:11" hidden="1" x14ac:dyDescent="0.2">
      <c r="A3486" s="320" t="s">
        <v>1458</v>
      </c>
      <c r="B3486" s="320" t="s">
        <v>2</v>
      </c>
      <c r="C3486" s="320" t="s">
        <v>1446</v>
      </c>
      <c r="D3486" s="320" t="s">
        <v>1464</v>
      </c>
      <c r="E3486" s="325">
        <v>40721</v>
      </c>
      <c r="F3486" s="326">
        <v>40695</v>
      </c>
      <c r="G3486" s="320">
        <v>11</v>
      </c>
      <c r="H3486" s="320">
        <v>56829</v>
      </c>
      <c r="I3486" s="323">
        <v>7.45</v>
      </c>
      <c r="J3486" s="323">
        <v>6.63</v>
      </c>
      <c r="K3486" s="323">
        <v>0.82</v>
      </c>
    </row>
    <row r="3487" spans="1:11" hidden="1" x14ac:dyDescent="0.2">
      <c r="A3487" s="320" t="s">
        <v>1458</v>
      </c>
      <c r="B3487" s="320" t="s">
        <v>2</v>
      </c>
      <c r="C3487" s="320" t="s">
        <v>1446</v>
      </c>
      <c r="D3487" s="320" t="s">
        <v>1464</v>
      </c>
      <c r="E3487" s="325">
        <v>40721</v>
      </c>
      <c r="F3487" s="326">
        <v>40695</v>
      </c>
      <c r="G3487" s="320">
        <v>11</v>
      </c>
      <c r="H3487" s="320">
        <v>56945</v>
      </c>
      <c r="I3487" s="323">
        <v>7.22</v>
      </c>
      <c r="J3487" s="323">
        <v>6.63</v>
      </c>
      <c r="K3487" s="323">
        <v>0.59</v>
      </c>
    </row>
    <row r="3488" spans="1:11" hidden="1" x14ac:dyDescent="0.2">
      <c r="A3488" s="320" t="s">
        <v>1458</v>
      </c>
      <c r="B3488" s="320" t="s">
        <v>2</v>
      </c>
      <c r="C3488" s="320" t="s">
        <v>1446</v>
      </c>
      <c r="D3488" s="320" t="s">
        <v>1464</v>
      </c>
      <c r="E3488" s="325">
        <v>40721</v>
      </c>
      <c r="F3488" s="326">
        <v>40695</v>
      </c>
      <c r="G3488" s="320">
        <v>11</v>
      </c>
      <c r="H3488" s="320">
        <v>56990</v>
      </c>
      <c r="I3488" s="323">
        <v>6.76</v>
      </c>
      <c r="J3488" s="323">
        <v>6.63</v>
      </c>
      <c r="K3488" s="323">
        <v>0.13</v>
      </c>
    </row>
    <row r="3489" spans="1:11" x14ac:dyDescent="0.2">
      <c r="A3489" s="320" t="s">
        <v>1459</v>
      </c>
      <c r="B3489" s="320" t="s">
        <v>2</v>
      </c>
      <c r="C3489" s="320" t="s">
        <v>1446</v>
      </c>
      <c r="D3489" s="320" t="s">
        <v>1468</v>
      </c>
      <c r="E3489" s="325">
        <v>40722</v>
      </c>
      <c r="F3489" s="326">
        <v>40695</v>
      </c>
      <c r="G3489" s="320">
        <v>11</v>
      </c>
      <c r="H3489" s="320">
        <v>57057</v>
      </c>
      <c r="I3489" s="323">
        <v>18.399999999999999</v>
      </c>
      <c r="J3489" s="323">
        <v>12.17</v>
      </c>
      <c r="K3489" s="323">
        <v>6.23</v>
      </c>
    </row>
    <row r="3490" spans="1:11" x14ac:dyDescent="0.2">
      <c r="A3490" s="320" t="s">
        <v>1459</v>
      </c>
      <c r="B3490" s="320" t="s">
        <v>2</v>
      </c>
      <c r="C3490" s="320" t="s">
        <v>1446</v>
      </c>
      <c r="D3490" s="320" t="s">
        <v>1468</v>
      </c>
      <c r="E3490" s="325">
        <v>40722</v>
      </c>
      <c r="F3490" s="326">
        <v>40695</v>
      </c>
      <c r="G3490" s="320">
        <v>11</v>
      </c>
      <c r="H3490" s="320">
        <v>57158</v>
      </c>
      <c r="I3490" s="323">
        <v>15.76</v>
      </c>
      <c r="J3490" s="323">
        <v>12.11</v>
      </c>
      <c r="K3490" s="323">
        <v>3.65</v>
      </c>
    </row>
    <row r="3491" spans="1:11" x14ac:dyDescent="0.2">
      <c r="A3491" s="320" t="s">
        <v>1469</v>
      </c>
      <c r="B3491" s="320" t="s">
        <v>2</v>
      </c>
      <c r="C3491" s="320" t="s">
        <v>1446</v>
      </c>
      <c r="D3491" s="320" t="s">
        <v>1468</v>
      </c>
      <c r="E3491" s="325">
        <v>40722</v>
      </c>
      <c r="F3491" s="326">
        <v>40695</v>
      </c>
      <c r="G3491" s="320">
        <v>11</v>
      </c>
      <c r="H3491" s="320">
        <v>57021</v>
      </c>
      <c r="I3491" s="323">
        <v>6.35</v>
      </c>
      <c r="J3491" s="323">
        <v>5.69</v>
      </c>
      <c r="K3491" s="323">
        <v>0.66</v>
      </c>
    </row>
    <row r="3492" spans="1:11" x14ac:dyDescent="0.2">
      <c r="A3492" s="320" t="s">
        <v>1469</v>
      </c>
      <c r="B3492" s="320" t="s">
        <v>2</v>
      </c>
      <c r="C3492" s="320" t="s">
        <v>1446</v>
      </c>
      <c r="D3492" s="320" t="s">
        <v>1468</v>
      </c>
      <c r="E3492" s="325">
        <v>40722</v>
      </c>
      <c r="F3492" s="326">
        <v>40695</v>
      </c>
      <c r="G3492" s="320">
        <v>11</v>
      </c>
      <c r="H3492" s="320">
        <v>57061</v>
      </c>
      <c r="I3492" s="323">
        <v>6.25</v>
      </c>
      <c r="J3492" s="323">
        <v>5.69</v>
      </c>
      <c r="K3492" s="323">
        <v>0.56000000000000005</v>
      </c>
    </row>
    <row r="3493" spans="1:11" x14ac:dyDescent="0.2">
      <c r="A3493" s="320" t="s">
        <v>1469</v>
      </c>
      <c r="B3493" s="320" t="s">
        <v>2</v>
      </c>
      <c r="C3493" s="320" t="s">
        <v>1446</v>
      </c>
      <c r="D3493" s="320" t="s">
        <v>1468</v>
      </c>
      <c r="E3493" s="325">
        <v>40722</v>
      </c>
      <c r="F3493" s="326">
        <v>40695</v>
      </c>
      <c r="G3493" s="320">
        <v>11</v>
      </c>
      <c r="H3493" s="320">
        <v>57149</v>
      </c>
      <c r="I3493" s="323">
        <v>6.26</v>
      </c>
      <c r="J3493" s="323">
        <v>5.67</v>
      </c>
      <c r="K3493" s="323">
        <v>0.59</v>
      </c>
    </row>
    <row r="3494" spans="1:11" x14ac:dyDescent="0.2">
      <c r="A3494" s="320" t="s">
        <v>1456</v>
      </c>
      <c r="B3494" s="320" t="s">
        <v>2</v>
      </c>
      <c r="C3494" s="320" t="s">
        <v>1446</v>
      </c>
      <c r="D3494" s="320" t="s">
        <v>1468</v>
      </c>
      <c r="E3494" s="325">
        <v>40722</v>
      </c>
      <c r="F3494" s="326">
        <v>40695</v>
      </c>
      <c r="G3494" s="320">
        <v>11</v>
      </c>
      <c r="H3494" s="320">
        <v>57160</v>
      </c>
      <c r="I3494" s="323">
        <v>12.5</v>
      </c>
      <c r="J3494" s="323">
        <v>10.84</v>
      </c>
      <c r="K3494" s="323">
        <v>1.66</v>
      </c>
    </row>
    <row r="3495" spans="1:11" hidden="1" x14ac:dyDescent="0.2">
      <c r="A3495" s="320" t="s">
        <v>1458</v>
      </c>
      <c r="B3495" s="320" t="s">
        <v>2</v>
      </c>
      <c r="C3495" s="320" t="s">
        <v>1446</v>
      </c>
      <c r="D3495" s="320" t="s">
        <v>1464</v>
      </c>
      <c r="E3495" s="325">
        <v>40722</v>
      </c>
      <c r="F3495" s="326">
        <v>40695</v>
      </c>
      <c r="G3495" s="320">
        <v>11</v>
      </c>
      <c r="H3495" s="320">
        <v>57043</v>
      </c>
      <c r="I3495" s="323">
        <v>7.15</v>
      </c>
      <c r="J3495" s="323">
        <v>6.6</v>
      </c>
      <c r="K3495" s="323">
        <v>0.55000000000000004</v>
      </c>
    </row>
    <row r="3496" spans="1:11" hidden="1" x14ac:dyDescent="0.2">
      <c r="A3496" s="320" t="s">
        <v>1458</v>
      </c>
      <c r="B3496" s="320" t="s">
        <v>2</v>
      </c>
      <c r="C3496" s="320" t="s">
        <v>1446</v>
      </c>
      <c r="D3496" s="320" t="s">
        <v>1464</v>
      </c>
      <c r="E3496" s="325">
        <v>40722</v>
      </c>
      <c r="F3496" s="326">
        <v>40695</v>
      </c>
      <c r="G3496" s="320">
        <v>11</v>
      </c>
      <c r="H3496" s="320">
        <v>57112</v>
      </c>
      <c r="I3496" s="323">
        <v>7.21</v>
      </c>
      <c r="J3496" s="323">
        <v>6.59</v>
      </c>
      <c r="K3496" s="323">
        <v>0.62</v>
      </c>
    </row>
    <row r="3497" spans="1:11" hidden="1" x14ac:dyDescent="0.2">
      <c r="A3497" s="320" t="s">
        <v>1458</v>
      </c>
      <c r="B3497" s="320" t="s">
        <v>2</v>
      </c>
      <c r="C3497" s="320" t="s">
        <v>1446</v>
      </c>
      <c r="D3497" s="320" t="s">
        <v>1464</v>
      </c>
      <c r="E3497" s="325">
        <v>40722</v>
      </c>
      <c r="F3497" s="326">
        <v>40695</v>
      </c>
      <c r="G3497" s="320">
        <v>11</v>
      </c>
      <c r="H3497" s="320">
        <v>57157</v>
      </c>
      <c r="I3497" s="323">
        <v>6.76</v>
      </c>
      <c r="J3497" s="323">
        <v>6.57</v>
      </c>
      <c r="K3497" s="323">
        <v>0.19</v>
      </c>
    </row>
    <row r="3498" spans="1:11" x14ac:dyDescent="0.2">
      <c r="A3498" s="320" t="s">
        <v>1459</v>
      </c>
      <c r="B3498" s="320" t="s">
        <v>2</v>
      </c>
      <c r="C3498" s="320" t="s">
        <v>1446</v>
      </c>
      <c r="D3498" s="320" t="s">
        <v>1468</v>
      </c>
      <c r="E3498" s="325">
        <v>40723</v>
      </c>
      <c r="F3498" s="326">
        <v>40695</v>
      </c>
      <c r="G3498" s="320">
        <v>11</v>
      </c>
      <c r="H3498" s="320">
        <v>57270</v>
      </c>
      <c r="I3498" s="323">
        <v>19.059999999999999</v>
      </c>
      <c r="J3498" s="323">
        <v>12.35</v>
      </c>
      <c r="K3498" s="323">
        <v>6.71</v>
      </c>
    </row>
    <row r="3499" spans="1:11" x14ac:dyDescent="0.2">
      <c r="A3499" s="320" t="s">
        <v>1459</v>
      </c>
      <c r="B3499" s="320" t="s">
        <v>2</v>
      </c>
      <c r="C3499" s="320" t="s">
        <v>1446</v>
      </c>
      <c r="D3499" s="320" t="s">
        <v>1468</v>
      </c>
      <c r="E3499" s="325">
        <v>40723</v>
      </c>
      <c r="F3499" s="326">
        <v>40695</v>
      </c>
      <c r="G3499" s="320">
        <v>11</v>
      </c>
      <c r="H3499" s="320">
        <v>57421</v>
      </c>
      <c r="I3499" s="323">
        <v>17.39</v>
      </c>
      <c r="J3499" s="323">
        <v>12.27</v>
      </c>
      <c r="K3499" s="323">
        <v>5.12</v>
      </c>
    </row>
    <row r="3500" spans="1:11" x14ac:dyDescent="0.2">
      <c r="A3500" s="320" t="s">
        <v>1469</v>
      </c>
      <c r="B3500" s="320" t="s">
        <v>2</v>
      </c>
      <c r="C3500" s="320" t="s">
        <v>1446</v>
      </c>
      <c r="D3500" s="320" t="s">
        <v>1468</v>
      </c>
      <c r="E3500" s="325">
        <v>40723</v>
      </c>
      <c r="F3500" s="326">
        <v>40695</v>
      </c>
      <c r="G3500" s="320">
        <v>11</v>
      </c>
      <c r="H3500" s="320">
        <v>57201</v>
      </c>
      <c r="I3500" s="323">
        <v>6.35</v>
      </c>
      <c r="J3500" s="323">
        <v>5.75</v>
      </c>
      <c r="K3500" s="323">
        <v>0.6</v>
      </c>
    </row>
    <row r="3501" spans="1:11" x14ac:dyDescent="0.2">
      <c r="A3501" s="320" t="s">
        <v>1469</v>
      </c>
      <c r="B3501" s="320" t="s">
        <v>2</v>
      </c>
      <c r="C3501" s="320" t="s">
        <v>1446</v>
      </c>
      <c r="D3501" s="320" t="s">
        <v>1468</v>
      </c>
      <c r="E3501" s="325">
        <v>40723</v>
      </c>
      <c r="F3501" s="326">
        <v>40695</v>
      </c>
      <c r="G3501" s="320">
        <v>11</v>
      </c>
      <c r="H3501" s="320">
        <v>57219</v>
      </c>
      <c r="I3501" s="323">
        <v>6.29</v>
      </c>
      <c r="J3501" s="323">
        <v>5.74</v>
      </c>
      <c r="K3501" s="323">
        <v>0.55000000000000004</v>
      </c>
    </row>
    <row r="3502" spans="1:11" x14ac:dyDescent="0.2">
      <c r="A3502" s="320" t="s">
        <v>1469</v>
      </c>
      <c r="B3502" s="320" t="s">
        <v>2</v>
      </c>
      <c r="C3502" s="320" t="s">
        <v>1446</v>
      </c>
      <c r="D3502" s="320" t="s">
        <v>1468</v>
      </c>
      <c r="E3502" s="325">
        <v>40723</v>
      </c>
      <c r="F3502" s="326">
        <v>40695</v>
      </c>
      <c r="G3502" s="320">
        <v>11</v>
      </c>
      <c r="H3502" s="320">
        <v>57344</v>
      </c>
      <c r="I3502" s="323">
        <v>6.24</v>
      </c>
      <c r="J3502" s="323">
        <v>5.73</v>
      </c>
      <c r="K3502" s="323">
        <v>0.51</v>
      </c>
    </row>
    <row r="3503" spans="1:11" x14ac:dyDescent="0.2">
      <c r="A3503" s="320" t="s">
        <v>1469</v>
      </c>
      <c r="B3503" s="320" t="s">
        <v>2</v>
      </c>
      <c r="C3503" s="320" t="s">
        <v>1446</v>
      </c>
      <c r="D3503" s="320" t="s">
        <v>1468</v>
      </c>
      <c r="E3503" s="325">
        <v>40723</v>
      </c>
      <c r="F3503" s="326">
        <v>40695</v>
      </c>
      <c r="G3503" s="320">
        <v>11</v>
      </c>
      <c r="H3503" s="320">
        <v>57420</v>
      </c>
      <c r="I3503" s="323">
        <v>6.4</v>
      </c>
      <c r="J3503" s="323">
        <v>5.72</v>
      </c>
      <c r="K3503" s="323">
        <v>0.68</v>
      </c>
    </row>
    <row r="3504" spans="1:11" hidden="1" x14ac:dyDescent="0.2">
      <c r="A3504" s="320" t="s">
        <v>1458</v>
      </c>
      <c r="B3504" s="320" t="s">
        <v>2</v>
      </c>
      <c r="C3504" s="320" t="s">
        <v>1446</v>
      </c>
      <c r="D3504" s="320" t="s">
        <v>1464</v>
      </c>
      <c r="E3504" s="325">
        <v>40723</v>
      </c>
      <c r="F3504" s="326">
        <v>40695</v>
      </c>
      <c r="G3504" s="320">
        <v>11</v>
      </c>
      <c r="H3504" s="320">
        <v>57258</v>
      </c>
      <c r="I3504" s="323">
        <v>7.06</v>
      </c>
      <c r="J3504" s="323">
        <v>6.55</v>
      </c>
      <c r="K3504" s="323">
        <v>0.51</v>
      </c>
    </row>
    <row r="3505" spans="1:11" hidden="1" x14ac:dyDescent="0.2">
      <c r="A3505" s="320" t="s">
        <v>1458</v>
      </c>
      <c r="B3505" s="320" t="s">
        <v>2</v>
      </c>
      <c r="C3505" s="320" t="s">
        <v>1446</v>
      </c>
      <c r="D3505" s="320" t="s">
        <v>1464</v>
      </c>
      <c r="E3505" s="325">
        <v>40723</v>
      </c>
      <c r="F3505" s="326">
        <v>40695</v>
      </c>
      <c r="G3505" s="320">
        <v>11</v>
      </c>
      <c r="H3505" s="320">
        <v>57415</v>
      </c>
      <c r="I3505" s="323">
        <v>6.72</v>
      </c>
      <c r="J3505" s="323">
        <v>6.56</v>
      </c>
      <c r="K3505" s="323">
        <v>0.16</v>
      </c>
    </row>
    <row r="3506" spans="1:11" x14ac:dyDescent="0.2">
      <c r="A3506" s="320" t="s">
        <v>1459</v>
      </c>
      <c r="B3506" s="320" t="s">
        <v>2</v>
      </c>
      <c r="C3506" s="320" t="s">
        <v>1446</v>
      </c>
      <c r="D3506" s="320" t="s">
        <v>1468</v>
      </c>
      <c r="E3506" s="325">
        <v>40724</v>
      </c>
      <c r="F3506" s="326">
        <v>40695</v>
      </c>
      <c r="G3506" s="320">
        <v>11</v>
      </c>
      <c r="H3506" s="320">
        <v>57548</v>
      </c>
      <c r="I3506" s="323">
        <v>18.260000000000002</v>
      </c>
      <c r="J3506" s="323">
        <v>12.18</v>
      </c>
      <c r="K3506" s="323">
        <v>6.08</v>
      </c>
    </row>
    <row r="3507" spans="1:11" x14ac:dyDescent="0.2">
      <c r="A3507" s="320" t="s">
        <v>1459</v>
      </c>
      <c r="B3507" s="320" t="s">
        <v>2</v>
      </c>
      <c r="C3507" s="320" t="s">
        <v>1446</v>
      </c>
      <c r="D3507" s="320" t="s">
        <v>1468</v>
      </c>
      <c r="E3507" s="325">
        <v>40724</v>
      </c>
      <c r="F3507" s="326">
        <v>40695</v>
      </c>
      <c r="G3507" s="320">
        <v>11</v>
      </c>
      <c r="H3507" s="320">
        <v>57728</v>
      </c>
      <c r="I3507" s="323">
        <v>15.89</v>
      </c>
      <c r="J3507" s="323">
        <v>12.1</v>
      </c>
      <c r="K3507" s="323">
        <v>3.79</v>
      </c>
    </row>
    <row r="3508" spans="1:11" x14ac:dyDescent="0.2">
      <c r="A3508" s="320" t="s">
        <v>1469</v>
      </c>
      <c r="B3508" s="320" t="s">
        <v>2</v>
      </c>
      <c r="C3508" s="320" t="s">
        <v>1446</v>
      </c>
      <c r="D3508" s="320" t="s">
        <v>1468</v>
      </c>
      <c r="E3508" s="325">
        <v>40724</v>
      </c>
      <c r="F3508" s="326">
        <v>40695</v>
      </c>
      <c r="G3508" s="320">
        <v>11</v>
      </c>
      <c r="H3508" s="320">
        <v>57463</v>
      </c>
      <c r="I3508" s="323">
        <v>6.35</v>
      </c>
      <c r="J3508" s="323">
        <v>5.71</v>
      </c>
      <c r="K3508" s="323">
        <v>0.64</v>
      </c>
    </row>
    <row r="3509" spans="1:11" x14ac:dyDescent="0.2">
      <c r="A3509" s="320" t="s">
        <v>1469</v>
      </c>
      <c r="B3509" s="320" t="s">
        <v>2</v>
      </c>
      <c r="C3509" s="320" t="s">
        <v>1446</v>
      </c>
      <c r="D3509" s="320" t="s">
        <v>1468</v>
      </c>
      <c r="E3509" s="325">
        <v>40724</v>
      </c>
      <c r="F3509" s="326">
        <v>40695</v>
      </c>
      <c r="G3509" s="320">
        <v>11</v>
      </c>
      <c r="H3509" s="320">
        <v>57531</v>
      </c>
      <c r="I3509" s="323">
        <v>6.39</v>
      </c>
      <c r="J3509" s="323">
        <v>5.7</v>
      </c>
      <c r="K3509" s="323">
        <v>0.69</v>
      </c>
    </row>
    <row r="3510" spans="1:11" x14ac:dyDescent="0.2">
      <c r="A3510" s="320" t="s">
        <v>1469</v>
      </c>
      <c r="B3510" s="320" t="s">
        <v>2</v>
      </c>
      <c r="C3510" s="320" t="s">
        <v>1446</v>
      </c>
      <c r="D3510" s="320" t="s">
        <v>1468</v>
      </c>
      <c r="E3510" s="325">
        <v>40724</v>
      </c>
      <c r="F3510" s="326">
        <v>40695</v>
      </c>
      <c r="G3510" s="320">
        <v>11</v>
      </c>
      <c r="H3510" s="320">
        <v>57685</v>
      </c>
      <c r="I3510" s="323">
        <v>6.2</v>
      </c>
      <c r="J3510" s="323">
        <v>5.68</v>
      </c>
      <c r="K3510" s="323">
        <v>0.52</v>
      </c>
    </row>
    <row r="3511" spans="1:11" x14ac:dyDescent="0.2">
      <c r="A3511" s="320" t="s">
        <v>1456</v>
      </c>
      <c r="B3511" s="320" t="s">
        <v>2</v>
      </c>
      <c r="C3511" s="320" t="s">
        <v>1446</v>
      </c>
      <c r="D3511" s="320" t="s">
        <v>1468</v>
      </c>
      <c r="E3511" s="325">
        <v>40724</v>
      </c>
      <c r="F3511" s="326">
        <v>40695</v>
      </c>
      <c r="G3511" s="320">
        <v>11</v>
      </c>
      <c r="H3511" s="320">
        <v>57536</v>
      </c>
      <c r="I3511" s="323">
        <v>16.61</v>
      </c>
      <c r="J3511" s="323">
        <v>10.95</v>
      </c>
      <c r="K3511" s="323">
        <v>5.66</v>
      </c>
    </row>
    <row r="3512" spans="1:11" x14ac:dyDescent="0.2">
      <c r="A3512" s="320" t="s">
        <v>1456</v>
      </c>
      <c r="B3512" s="320" t="s">
        <v>2</v>
      </c>
      <c r="C3512" s="320" t="s">
        <v>1446</v>
      </c>
      <c r="D3512" s="320" t="s">
        <v>1468</v>
      </c>
      <c r="E3512" s="325">
        <v>40724</v>
      </c>
      <c r="F3512" s="326">
        <v>40695</v>
      </c>
      <c r="G3512" s="320">
        <v>11</v>
      </c>
      <c r="H3512" s="320">
        <v>57720</v>
      </c>
      <c r="I3512" s="323">
        <v>13.82</v>
      </c>
      <c r="J3512" s="323">
        <v>10.9</v>
      </c>
      <c r="K3512" s="323">
        <v>2.92</v>
      </c>
    </row>
    <row r="3513" spans="1:11" hidden="1" x14ac:dyDescent="0.2">
      <c r="A3513" s="320"/>
      <c r="B3513" s="320" t="s">
        <v>2</v>
      </c>
      <c r="C3513" s="320" t="s">
        <v>1446</v>
      </c>
      <c r="D3513" s="320" t="s">
        <v>1464</v>
      </c>
      <c r="E3513" s="325">
        <v>40724</v>
      </c>
      <c r="F3513" s="326">
        <v>40695</v>
      </c>
      <c r="G3513" s="320">
        <v>11</v>
      </c>
      <c r="H3513" s="320">
        <v>57478</v>
      </c>
      <c r="I3513" s="323">
        <v>6.92</v>
      </c>
      <c r="J3513" s="323">
        <v>6.32</v>
      </c>
      <c r="K3513" s="323">
        <v>0.6</v>
      </c>
    </row>
    <row r="3514" spans="1:11" hidden="1" x14ac:dyDescent="0.2">
      <c r="A3514" s="320"/>
      <c r="B3514" s="320" t="s">
        <v>2</v>
      </c>
      <c r="C3514" s="320" t="s">
        <v>1446</v>
      </c>
      <c r="D3514" s="320" t="s">
        <v>1464</v>
      </c>
      <c r="E3514" s="325">
        <v>40724</v>
      </c>
      <c r="F3514" s="326">
        <v>40695</v>
      </c>
      <c r="G3514" s="320">
        <v>11</v>
      </c>
      <c r="H3514" s="320">
        <v>57701</v>
      </c>
      <c r="I3514" s="323">
        <v>7.16</v>
      </c>
      <c r="J3514" s="323">
        <v>6.4</v>
      </c>
      <c r="K3514" s="323">
        <v>0.76</v>
      </c>
    </row>
    <row r="3515" spans="1:11" hidden="1" x14ac:dyDescent="0.2">
      <c r="A3515" s="320" t="s">
        <v>1458</v>
      </c>
      <c r="B3515" s="320" t="s">
        <v>2</v>
      </c>
      <c r="C3515" s="320" t="s">
        <v>1446</v>
      </c>
      <c r="D3515" s="320" t="s">
        <v>1464</v>
      </c>
      <c r="E3515" s="325">
        <v>40724</v>
      </c>
      <c r="F3515" s="326">
        <v>40695</v>
      </c>
      <c r="G3515" s="320">
        <v>11</v>
      </c>
      <c r="H3515" s="320">
        <v>57571</v>
      </c>
      <c r="I3515" s="323">
        <v>7.66</v>
      </c>
      <c r="J3515" s="323">
        <v>6.62</v>
      </c>
      <c r="K3515" s="323">
        <v>1.04</v>
      </c>
    </row>
    <row r="3516" spans="1:11" hidden="1" x14ac:dyDescent="0.2">
      <c r="A3516" s="320" t="s">
        <v>1458</v>
      </c>
      <c r="B3516" s="320" t="s">
        <v>2</v>
      </c>
      <c r="C3516" s="320" t="s">
        <v>1446</v>
      </c>
      <c r="D3516" s="320" t="s">
        <v>1464</v>
      </c>
      <c r="E3516" s="325">
        <v>40724</v>
      </c>
      <c r="F3516" s="326">
        <v>40695</v>
      </c>
      <c r="G3516" s="320">
        <v>11</v>
      </c>
      <c r="H3516" s="320">
        <v>57700</v>
      </c>
      <c r="I3516" s="323">
        <v>7.32</v>
      </c>
      <c r="J3516" s="323">
        <v>6.6</v>
      </c>
      <c r="K3516" s="323">
        <v>0.72</v>
      </c>
    </row>
    <row r="3517" spans="1:11" x14ac:dyDescent="0.2">
      <c r="A3517" s="320" t="s">
        <v>1459</v>
      </c>
      <c r="B3517" s="320" t="s">
        <v>2</v>
      </c>
      <c r="C3517" s="320" t="s">
        <v>1446</v>
      </c>
      <c r="D3517" s="320" t="s">
        <v>1468</v>
      </c>
      <c r="E3517" s="325">
        <v>40725</v>
      </c>
      <c r="F3517" s="326">
        <v>40725</v>
      </c>
      <c r="G3517" s="320">
        <v>11</v>
      </c>
      <c r="H3517" s="320">
        <v>57912</v>
      </c>
      <c r="I3517" s="323">
        <v>15.19</v>
      </c>
      <c r="J3517" s="323">
        <v>12.08</v>
      </c>
      <c r="K3517" s="323">
        <v>3.11</v>
      </c>
    </row>
    <row r="3518" spans="1:11" x14ac:dyDescent="0.2">
      <c r="A3518" s="320" t="s">
        <v>1469</v>
      </c>
      <c r="B3518" s="320" t="s">
        <v>2</v>
      </c>
      <c r="C3518" s="320" t="s">
        <v>1446</v>
      </c>
      <c r="D3518" s="320" t="s">
        <v>1468</v>
      </c>
      <c r="E3518" s="325">
        <v>40725</v>
      </c>
      <c r="F3518" s="326">
        <v>40725</v>
      </c>
      <c r="G3518" s="320">
        <v>11</v>
      </c>
      <c r="H3518" s="320">
        <v>57752</v>
      </c>
      <c r="I3518" s="323">
        <v>6.18</v>
      </c>
      <c r="J3518" s="323">
        <v>5.74</v>
      </c>
      <c r="K3518" s="323">
        <v>0.44</v>
      </c>
    </row>
    <row r="3519" spans="1:11" x14ac:dyDescent="0.2">
      <c r="A3519" s="320" t="s">
        <v>1469</v>
      </c>
      <c r="B3519" s="320" t="s">
        <v>2</v>
      </c>
      <c r="C3519" s="320" t="s">
        <v>1446</v>
      </c>
      <c r="D3519" s="320" t="s">
        <v>1468</v>
      </c>
      <c r="E3519" s="325">
        <v>40725</v>
      </c>
      <c r="F3519" s="326">
        <v>40725</v>
      </c>
      <c r="G3519" s="320">
        <v>11</v>
      </c>
      <c r="H3519" s="320">
        <v>57819</v>
      </c>
      <c r="I3519" s="323">
        <v>6.44</v>
      </c>
      <c r="J3519" s="323">
        <v>5.73</v>
      </c>
      <c r="K3519" s="323">
        <v>0.71</v>
      </c>
    </row>
    <row r="3520" spans="1:11" hidden="1" x14ac:dyDescent="0.2">
      <c r="A3520" s="320" t="s">
        <v>1458</v>
      </c>
      <c r="B3520" s="320" t="s">
        <v>2</v>
      </c>
      <c r="C3520" s="320" t="s">
        <v>1446</v>
      </c>
      <c r="D3520" s="320" t="s">
        <v>1464</v>
      </c>
      <c r="E3520" s="325">
        <v>40725</v>
      </c>
      <c r="F3520" s="326">
        <v>40725</v>
      </c>
      <c r="G3520" s="320">
        <v>11</v>
      </c>
      <c r="H3520" s="320">
        <v>57895</v>
      </c>
      <c r="I3520" s="323">
        <v>6.88</v>
      </c>
      <c r="J3520" s="323">
        <v>6.58</v>
      </c>
      <c r="K3520" s="323">
        <v>0.3</v>
      </c>
    </row>
    <row r="3521" spans="1:11" x14ac:dyDescent="0.2">
      <c r="A3521" s="320" t="s">
        <v>1459</v>
      </c>
      <c r="B3521" s="320" t="s">
        <v>2</v>
      </c>
      <c r="C3521" s="320" t="s">
        <v>1446</v>
      </c>
      <c r="D3521" s="320" t="s">
        <v>1468</v>
      </c>
      <c r="E3521" s="325">
        <v>40729</v>
      </c>
      <c r="F3521" s="326">
        <v>40725</v>
      </c>
      <c r="G3521" s="320">
        <v>11</v>
      </c>
      <c r="H3521" s="320">
        <v>58464</v>
      </c>
      <c r="I3521" s="323">
        <v>14.56</v>
      </c>
      <c r="J3521" s="323">
        <v>12.05</v>
      </c>
      <c r="K3521" s="323">
        <v>2.5099999999999998</v>
      </c>
    </row>
    <row r="3522" spans="1:11" x14ac:dyDescent="0.2">
      <c r="A3522" s="320" t="s">
        <v>1467</v>
      </c>
      <c r="B3522" s="320" t="s">
        <v>2</v>
      </c>
      <c r="C3522" s="320" t="s">
        <v>1446</v>
      </c>
      <c r="D3522" s="320" t="s">
        <v>1468</v>
      </c>
      <c r="E3522" s="325">
        <v>40729</v>
      </c>
      <c r="F3522" s="326">
        <v>40725</v>
      </c>
      <c r="G3522" s="320">
        <v>11</v>
      </c>
      <c r="H3522" s="320">
        <v>58302</v>
      </c>
      <c r="I3522" s="323">
        <v>18.14</v>
      </c>
      <c r="J3522" s="323">
        <v>12.34</v>
      </c>
      <c r="K3522" s="323">
        <v>5.8</v>
      </c>
    </row>
    <row r="3523" spans="1:11" x14ac:dyDescent="0.2">
      <c r="A3523" s="320" t="s">
        <v>1467</v>
      </c>
      <c r="B3523" s="320" t="s">
        <v>2</v>
      </c>
      <c r="C3523" s="320" t="s">
        <v>1446</v>
      </c>
      <c r="D3523" s="320" t="s">
        <v>1468</v>
      </c>
      <c r="E3523" s="325">
        <v>40729</v>
      </c>
      <c r="F3523" s="326">
        <v>40725</v>
      </c>
      <c r="G3523" s="320">
        <v>11</v>
      </c>
      <c r="H3523" s="320">
        <v>58468</v>
      </c>
      <c r="I3523" s="323">
        <v>16.72</v>
      </c>
      <c r="J3523" s="323">
        <v>12.46</v>
      </c>
      <c r="K3523" s="323">
        <v>4.26</v>
      </c>
    </row>
    <row r="3524" spans="1:11" x14ac:dyDescent="0.2">
      <c r="A3524" s="320" t="s">
        <v>1456</v>
      </c>
      <c r="B3524" s="320" t="s">
        <v>2</v>
      </c>
      <c r="C3524" s="320" t="s">
        <v>1446</v>
      </c>
      <c r="D3524" s="320" t="s">
        <v>1468</v>
      </c>
      <c r="E3524" s="325">
        <v>40729</v>
      </c>
      <c r="F3524" s="326">
        <v>40725</v>
      </c>
      <c r="G3524" s="320">
        <v>11</v>
      </c>
      <c r="H3524" s="320">
        <v>58282</v>
      </c>
      <c r="I3524" s="323">
        <v>16.649999999999999</v>
      </c>
      <c r="J3524" s="323">
        <v>10.99</v>
      </c>
      <c r="K3524" s="323">
        <v>5.66</v>
      </c>
    </row>
    <row r="3525" spans="1:11" x14ac:dyDescent="0.2">
      <c r="A3525" s="320" t="s">
        <v>1456</v>
      </c>
      <c r="B3525" s="320" t="s">
        <v>2</v>
      </c>
      <c r="C3525" s="320" t="s">
        <v>1446</v>
      </c>
      <c r="D3525" s="320" t="s">
        <v>1468</v>
      </c>
      <c r="E3525" s="325">
        <v>40729</v>
      </c>
      <c r="F3525" s="326">
        <v>40725</v>
      </c>
      <c r="G3525" s="320">
        <v>11</v>
      </c>
      <c r="H3525" s="320">
        <v>58465</v>
      </c>
      <c r="I3525" s="323">
        <v>14.85</v>
      </c>
      <c r="J3525" s="323">
        <v>10.98</v>
      </c>
      <c r="K3525" s="323">
        <v>3.87</v>
      </c>
    </row>
    <row r="3526" spans="1:11" hidden="1" x14ac:dyDescent="0.2">
      <c r="A3526" s="320" t="s">
        <v>1458</v>
      </c>
      <c r="B3526" s="320" t="s">
        <v>2</v>
      </c>
      <c r="C3526" s="320" t="s">
        <v>1446</v>
      </c>
      <c r="D3526" s="320" t="s">
        <v>1464</v>
      </c>
      <c r="E3526" s="325">
        <v>40729</v>
      </c>
      <c r="F3526" s="326">
        <v>40725</v>
      </c>
      <c r="G3526" s="320">
        <v>11</v>
      </c>
      <c r="H3526" s="320">
        <v>58254</v>
      </c>
      <c r="I3526" s="323">
        <v>7.14</v>
      </c>
      <c r="J3526" s="323">
        <v>6.63</v>
      </c>
      <c r="K3526" s="323">
        <v>0.51</v>
      </c>
    </row>
    <row r="3527" spans="1:11" hidden="1" x14ac:dyDescent="0.2">
      <c r="A3527" s="320" t="s">
        <v>1458</v>
      </c>
      <c r="B3527" s="320" t="s">
        <v>2</v>
      </c>
      <c r="C3527" s="320" t="s">
        <v>1446</v>
      </c>
      <c r="D3527" s="320" t="s">
        <v>1464</v>
      </c>
      <c r="E3527" s="325">
        <v>40729</v>
      </c>
      <c r="F3527" s="326">
        <v>40725</v>
      </c>
      <c r="G3527" s="320">
        <v>11</v>
      </c>
      <c r="H3527" s="320">
        <v>58426</v>
      </c>
      <c r="I3527" s="323">
        <v>7.32</v>
      </c>
      <c r="J3527" s="323">
        <v>6.62</v>
      </c>
      <c r="K3527" s="323">
        <v>0.7</v>
      </c>
    </row>
    <row r="3528" spans="1:11" hidden="1" x14ac:dyDescent="0.2">
      <c r="A3528" s="320" t="s">
        <v>1458</v>
      </c>
      <c r="B3528" s="320" t="s">
        <v>2</v>
      </c>
      <c r="C3528" s="320" t="s">
        <v>1446</v>
      </c>
      <c r="D3528" s="320" t="s">
        <v>1464</v>
      </c>
      <c r="E3528" s="325">
        <v>40729</v>
      </c>
      <c r="F3528" s="326">
        <v>40725</v>
      </c>
      <c r="G3528" s="320">
        <v>11</v>
      </c>
      <c r="H3528" s="320">
        <v>58470</v>
      </c>
      <c r="I3528" s="323">
        <v>6.83</v>
      </c>
      <c r="J3528" s="323">
        <v>6.62</v>
      </c>
      <c r="K3528" s="323">
        <v>0.21</v>
      </c>
    </row>
    <row r="3529" spans="1:11" hidden="1" x14ac:dyDescent="0.2">
      <c r="A3529" s="320" t="s">
        <v>1470</v>
      </c>
      <c r="B3529" s="320" t="s">
        <v>2</v>
      </c>
      <c r="C3529" s="320" t="s">
        <v>1446</v>
      </c>
      <c r="D3529" s="320" t="s">
        <v>1464</v>
      </c>
      <c r="E3529" s="325">
        <v>40729</v>
      </c>
      <c r="F3529" s="326">
        <v>40725</v>
      </c>
      <c r="G3529" s="320">
        <v>11</v>
      </c>
      <c r="H3529" s="320">
        <v>58221</v>
      </c>
      <c r="I3529" s="323">
        <v>6.85</v>
      </c>
      <c r="J3529" s="323">
        <v>6.44</v>
      </c>
      <c r="K3529" s="323">
        <v>0.41</v>
      </c>
    </row>
    <row r="3530" spans="1:11" hidden="1" x14ac:dyDescent="0.2">
      <c r="A3530" s="320" t="s">
        <v>1470</v>
      </c>
      <c r="B3530" s="320" t="s">
        <v>2</v>
      </c>
      <c r="C3530" s="320" t="s">
        <v>1446</v>
      </c>
      <c r="D3530" s="320" t="s">
        <v>1464</v>
      </c>
      <c r="E3530" s="325">
        <v>40729</v>
      </c>
      <c r="F3530" s="326">
        <v>40725</v>
      </c>
      <c r="G3530" s="320">
        <v>11</v>
      </c>
      <c r="H3530" s="320">
        <v>58374</v>
      </c>
      <c r="I3530" s="323">
        <v>6.84</v>
      </c>
      <c r="J3530" s="323">
        <v>6.41</v>
      </c>
      <c r="K3530" s="323">
        <v>0.43</v>
      </c>
    </row>
    <row r="3531" spans="1:11" hidden="1" x14ac:dyDescent="0.2">
      <c r="A3531" s="320" t="s">
        <v>1470</v>
      </c>
      <c r="B3531" s="320" t="s">
        <v>2</v>
      </c>
      <c r="C3531" s="320" t="s">
        <v>1446</v>
      </c>
      <c r="D3531" s="320" t="s">
        <v>1464</v>
      </c>
      <c r="E3531" s="325">
        <v>40729</v>
      </c>
      <c r="F3531" s="326">
        <v>40725</v>
      </c>
      <c r="G3531" s="320">
        <v>11</v>
      </c>
      <c r="H3531" s="320">
        <v>58445</v>
      </c>
      <c r="I3531" s="323">
        <v>6.95</v>
      </c>
      <c r="J3531" s="323">
        <v>6.41</v>
      </c>
      <c r="K3531" s="323">
        <v>0.54</v>
      </c>
    </row>
    <row r="3532" spans="1:11" hidden="1" x14ac:dyDescent="0.2">
      <c r="A3532" s="320" t="s">
        <v>1470</v>
      </c>
      <c r="B3532" s="320" t="s">
        <v>2</v>
      </c>
      <c r="C3532" s="320" t="s">
        <v>1446</v>
      </c>
      <c r="D3532" s="320" t="s">
        <v>1464</v>
      </c>
      <c r="E3532" s="325">
        <v>40729</v>
      </c>
      <c r="F3532" s="326">
        <v>40725</v>
      </c>
      <c r="G3532" s="320">
        <v>11</v>
      </c>
      <c r="H3532" s="320">
        <v>58469</v>
      </c>
      <c r="I3532" s="323">
        <v>6.59</v>
      </c>
      <c r="J3532" s="323">
        <v>6.42</v>
      </c>
      <c r="K3532" s="323">
        <v>0.17</v>
      </c>
    </row>
    <row r="3533" spans="1:11" x14ac:dyDescent="0.2">
      <c r="A3533" s="320" t="s">
        <v>1467</v>
      </c>
      <c r="B3533" s="320" t="s">
        <v>2</v>
      </c>
      <c r="C3533" s="320" t="s">
        <v>1446</v>
      </c>
      <c r="D3533" s="320" t="s">
        <v>1468</v>
      </c>
      <c r="E3533" s="325">
        <v>40730</v>
      </c>
      <c r="F3533" s="326">
        <v>40725</v>
      </c>
      <c r="G3533" s="320">
        <v>11</v>
      </c>
      <c r="H3533" s="320">
        <v>58564</v>
      </c>
      <c r="I3533" s="323">
        <v>18.55</v>
      </c>
      <c r="J3533" s="323">
        <v>12.45</v>
      </c>
      <c r="K3533" s="323">
        <v>6.1</v>
      </c>
    </row>
    <row r="3534" spans="1:11" x14ac:dyDescent="0.2">
      <c r="A3534" s="320" t="s">
        <v>1467</v>
      </c>
      <c r="B3534" s="320" t="s">
        <v>2</v>
      </c>
      <c r="C3534" s="320" t="s">
        <v>1446</v>
      </c>
      <c r="D3534" s="320" t="s">
        <v>1468</v>
      </c>
      <c r="E3534" s="325">
        <v>40730</v>
      </c>
      <c r="F3534" s="326">
        <v>40725</v>
      </c>
      <c r="G3534" s="320">
        <v>11</v>
      </c>
      <c r="H3534" s="320">
        <v>58711</v>
      </c>
      <c r="I3534" s="323">
        <v>17.36</v>
      </c>
      <c r="J3534" s="323">
        <v>12.42</v>
      </c>
      <c r="K3534" s="323">
        <v>4.9400000000000004</v>
      </c>
    </row>
    <row r="3535" spans="1:11" hidden="1" x14ac:dyDescent="0.2">
      <c r="A3535" s="320" t="s">
        <v>1458</v>
      </c>
      <c r="B3535" s="320" t="s">
        <v>2</v>
      </c>
      <c r="C3535" s="320" t="s">
        <v>1446</v>
      </c>
      <c r="D3535" s="320" t="s">
        <v>1464</v>
      </c>
      <c r="E3535" s="325">
        <v>40730</v>
      </c>
      <c r="F3535" s="326">
        <v>40725</v>
      </c>
      <c r="G3535" s="320">
        <v>11</v>
      </c>
      <c r="H3535" s="320">
        <v>58557</v>
      </c>
      <c r="I3535" s="323">
        <v>7.17</v>
      </c>
      <c r="J3535" s="323">
        <v>6.6</v>
      </c>
      <c r="K3535" s="323">
        <v>0.56999999999999995</v>
      </c>
    </row>
    <row r="3536" spans="1:11" hidden="1" x14ac:dyDescent="0.2">
      <c r="A3536" s="320" t="s">
        <v>1458</v>
      </c>
      <c r="B3536" s="320" t="s">
        <v>2</v>
      </c>
      <c r="C3536" s="320" t="s">
        <v>1446</v>
      </c>
      <c r="D3536" s="320" t="s">
        <v>1464</v>
      </c>
      <c r="E3536" s="325">
        <v>40730</v>
      </c>
      <c r="F3536" s="326">
        <v>40725</v>
      </c>
      <c r="G3536" s="320">
        <v>11</v>
      </c>
      <c r="H3536" s="320">
        <v>58713</v>
      </c>
      <c r="I3536" s="323">
        <v>6.78</v>
      </c>
      <c r="J3536" s="323">
        <v>6.57</v>
      </c>
      <c r="K3536" s="323">
        <v>0.21</v>
      </c>
    </row>
    <row r="3537" spans="1:11" x14ac:dyDescent="0.2">
      <c r="A3537" s="320" t="s">
        <v>1459</v>
      </c>
      <c r="B3537" s="320" t="s">
        <v>2</v>
      </c>
      <c r="C3537" s="320" t="s">
        <v>1446</v>
      </c>
      <c r="D3537" s="320" t="s">
        <v>1468</v>
      </c>
      <c r="E3537" s="325">
        <v>40731</v>
      </c>
      <c r="F3537" s="326">
        <v>40725</v>
      </c>
      <c r="G3537" s="320">
        <v>11</v>
      </c>
      <c r="H3537" s="320">
        <v>58829</v>
      </c>
      <c r="I3537" s="323">
        <v>17.3</v>
      </c>
      <c r="J3537" s="323">
        <v>11.31</v>
      </c>
      <c r="K3537" s="323">
        <v>5.99</v>
      </c>
    </row>
    <row r="3538" spans="1:11" x14ac:dyDescent="0.2">
      <c r="A3538" s="320" t="s">
        <v>1459</v>
      </c>
      <c r="B3538" s="320" t="s">
        <v>2</v>
      </c>
      <c r="C3538" s="320" t="s">
        <v>1446</v>
      </c>
      <c r="D3538" s="320" t="s">
        <v>1468</v>
      </c>
      <c r="E3538" s="325">
        <v>40731</v>
      </c>
      <c r="F3538" s="326">
        <v>40725</v>
      </c>
      <c r="G3538" s="320">
        <v>11</v>
      </c>
      <c r="H3538" s="320">
        <v>59013</v>
      </c>
      <c r="I3538" s="323">
        <v>15.23</v>
      </c>
      <c r="J3538" s="323">
        <v>12.16</v>
      </c>
      <c r="K3538" s="323">
        <v>3.07</v>
      </c>
    </row>
    <row r="3539" spans="1:11" x14ac:dyDescent="0.2">
      <c r="A3539" s="320" t="s">
        <v>1467</v>
      </c>
      <c r="B3539" s="320" t="s">
        <v>2</v>
      </c>
      <c r="C3539" s="320" t="s">
        <v>1446</v>
      </c>
      <c r="D3539" s="320" t="s">
        <v>1468</v>
      </c>
      <c r="E3539" s="325">
        <v>40731</v>
      </c>
      <c r="F3539" s="326">
        <v>40725</v>
      </c>
      <c r="G3539" s="320">
        <v>11</v>
      </c>
      <c r="H3539" s="320">
        <v>58830</v>
      </c>
      <c r="I3539" s="323">
        <v>18.059999999999999</v>
      </c>
      <c r="J3539" s="323">
        <v>12.43</v>
      </c>
      <c r="K3539" s="323">
        <v>5.63</v>
      </c>
    </row>
    <row r="3540" spans="1:11" x14ac:dyDescent="0.2">
      <c r="A3540" s="320" t="s">
        <v>1467</v>
      </c>
      <c r="B3540" s="320" t="s">
        <v>2</v>
      </c>
      <c r="C3540" s="320" t="s">
        <v>1446</v>
      </c>
      <c r="D3540" s="320" t="s">
        <v>1468</v>
      </c>
      <c r="E3540" s="325">
        <v>40731</v>
      </c>
      <c r="F3540" s="326">
        <v>40725</v>
      </c>
      <c r="G3540" s="320">
        <v>11</v>
      </c>
      <c r="H3540" s="320">
        <v>59014</v>
      </c>
      <c r="I3540" s="323">
        <v>16.11</v>
      </c>
      <c r="J3540" s="323">
        <v>12.41</v>
      </c>
      <c r="K3540" s="323">
        <v>3.7</v>
      </c>
    </row>
    <row r="3541" spans="1:11" hidden="1" x14ac:dyDescent="0.2">
      <c r="A3541" s="320" t="s">
        <v>1458</v>
      </c>
      <c r="B3541" s="320" t="s">
        <v>2</v>
      </c>
      <c r="C3541" s="320" t="s">
        <v>1446</v>
      </c>
      <c r="D3541" s="320" t="s">
        <v>1464</v>
      </c>
      <c r="E3541" s="325">
        <v>40731</v>
      </c>
      <c r="F3541" s="326">
        <v>40725</v>
      </c>
      <c r="G3541" s="320">
        <v>11</v>
      </c>
      <c r="H3541" s="320">
        <v>58874</v>
      </c>
      <c r="I3541" s="323">
        <v>7.57</v>
      </c>
      <c r="J3541" s="323">
        <v>6.61</v>
      </c>
      <c r="K3541" s="323">
        <v>0.96</v>
      </c>
    </row>
    <row r="3542" spans="1:11" hidden="1" x14ac:dyDescent="0.2">
      <c r="A3542" s="320" t="s">
        <v>1458</v>
      </c>
      <c r="B3542" s="320" t="s">
        <v>2</v>
      </c>
      <c r="C3542" s="320" t="s">
        <v>1446</v>
      </c>
      <c r="D3542" s="320" t="s">
        <v>1464</v>
      </c>
      <c r="E3542" s="325">
        <v>40731</v>
      </c>
      <c r="F3542" s="326">
        <v>40725</v>
      </c>
      <c r="G3542" s="320">
        <v>11</v>
      </c>
      <c r="H3542" s="320">
        <v>58999</v>
      </c>
      <c r="I3542" s="323">
        <v>7.27</v>
      </c>
      <c r="J3542" s="323">
        <v>6.6</v>
      </c>
      <c r="K3542" s="323">
        <v>0.67</v>
      </c>
    </row>
    <row r="3543" spans="1:11" hidden="1" x14ac:dyDescent="0.2">
      <c r="A3543" s="320" t="s">
        <v>1470</v>
      </c>
      <c r="B3543" s="320" t="s">
        <v>2</v>
      </c>
      <c r="C3543" s="320" t="s">
        <v>1446</v>
      </c>
      <c r="D3543" s="320" t="s">
        <v>1464</v>
      </c>
      <c r="E3543" s="325">
        <v>40731</v>
      </c>
      <c r="F3543" s="326">
        <v>40725</v>
      </c>
      <c r="G3543" s="320">
        <v>11</v>
      </c>
      <c r="H3543" s="320">
        <v>58780</v>
      </c>
      <c r="I3543" s="323">
        <v>6.94</v>
      </c>
      <c r="J3543" s="323">
        <v>6.39</v>
      </c>
      <c r="K3543" s="323">
        <v>0.55000000000000004</v>
      </c>
    </row>
    <row r="3544" spans="1:11" hidden="1" x14ac:dyDescent="0.2">
      <c r="A3544" s="320" t="s">
        <v>1470</v>
      </c>
      <c r="B3544" s="320" t="s">
        <v>2</v>
      </c>
      <c r="C3544" s="320" t="s">
        <v>1446</v>
      </c>
      <c r="D3544" s="320" t="s">
        <v>1464</v>
      </c>
      <c r="E3544" s="325">
        <v>40731</v>
      </c>
      <c r="F3544" s="326">
        <v>40725</v>
      </c>
      <c r="G3544" s="320">
        <v>11</v>
      </c>
      <c r="H3544" s="320">
        <v>58998</v>
      </c>
      <c r="I3544" s="323">
        <v>6.93</v>
      </c>
      <c r="J3544" s="323">
        <v>6.37</v>
      </c>
      <c r="K3544" s="323">
        <v>0.56000000000000005</v>
      </c>
    </row>
    <row r="3545" spans="1:11" x14ac:dyDescent="0.2">
      <c r="A3545" s="320" t="s">
        <v>1467</v>
      </c>
      <c r="B3545" s="320" t="s">
        <v>2</v>
      </c>
      <c r="C3545" s="320" t="s">
        <v>1446</v>
      </c>
      <c r="D3545" s="320" t="s">
        <v>1468</v>
      </c>
      <c r="E3545" s="325">
        <v>40732</v>
      </c>
      <c r="F3545" s="326">
        <v>40725</v>
      </c>
      <c r="G3545" s="320">
        <v>11</v>
      </c>
      <c r="H3545" s="320">
        <v>59167</v>
      </c>
      <c r="I3545" s="323">
        <v>14.39</v>
      </c>
      <c r="J3545" s="323">
        <v>12.38</v>
      </c>
      <c r="K3545" s="323">
        <v>2.0099999999999998</v>
      </c>
    </row>
    <row r="3546" spans="1:11" hidden="1" x14ac:dyDescent="0.2">
      <c r="A3546" s="320" t="s">
        <v>1458</v>
      </c>
      <c r="B3546" s="320" t="s">
        <v>2</v>
      </c>
      <c r="C3546" s="320" t="s">
        <v>1446</v>
      </c>
      <c r="D3546" s="320" t="s">
        <v>1464</v>
      </c>
      <c r="E3546" s="325">
        <v>40732</v>
      </c>
      <c r="F3546" s="326">
        <v>40725</v>
      </c>
      <c r="G3546" s="320">
        <v>11</v>
      </c>
      <c r="H3546" s="320">
        <v>59150</v>
      </c>
      <c r="I3546" s="323">
        <v>6.86</v>
      </c>
      <c r="J3546" s="323">
        <v>6.59</v>
      </c>
      <c r="K3546" s="323">
        <v>0.27</v>
      </c>
    </row>
    <row r="3547" spans="1:11" x14ac:dyDescent="0.2">
      <c r="A3547" s="320" t="s">
        <v>1469</v>
      </c>
      <c r="B3547" s="320" t="s">
        <v>2</v>
      </c>
      <c r="C3547" s="320" t="s">
        <v>1446</v>
      </c>
      <c r="D3547" s="320" t="s">
        <v>1468</v>
      </c>
      <c r="E3547" s="325">
        <v>40735</v>
      </c>
      <c r="F3547" s="326">
        <v>40725</v>
      </c>
      <c r="G3547" s="320">
        <v>11</v>
      </c>
      <c r="H3547" s="320">
        <v>59462</v>
      </c>
      <c r="I3547" s="323">
        <v>6.28</v>
      </c>
      <c r="J3547" s="323">
        <v>5.74</v>
      </c>
      <c r="K3547" s="323">
        <v>0.54</v>
      </c>
    </row>
    <row r="3548" spans="1:11" x14ac:dyDescent="0.2">
      <c r="A3548" s="320" t="s">
        <v>1469</v>
      </c>
      <c r="B3548" s="320" t="s">
        <v>2</v>
      </c>
      <c r="C3548" s="320" t="s">
        <v>1446</v>
      </c>
      <c r="D3548" s="320" t="s">
        <v>1468</v>
      </c>
      <c r="E3548" s="325">
        <v>40735</v>
      </c>
      <c r="F3548" s="326">
        <v>40725</v>
      </c>
      <c r="G3548" s="320">
        <v>11</v>
      </c>
      <c r="H3548" s="320">
        <v>59577</v>
      </c>
      <c r="I3548" s="323">
        <v>6.39</v>
      </c>
      <c r="J3548" s="323">
        <v>5.73</v>
      </c>
      <c r="K3548" s="323">
        <v>0.66</v>
      </c>
    </row>
    <row r="3549" spans="1:11" x14ac:dyDescent="0.2">
      <c r="A3549" s="320" t="s">
        <v>1469</v>
      </c>
      <c r="B3549" s="320" t="s">
        <v>2</v>
      </c>
      <c r="C3549" s="320" t="s">
        <v>1446</v>
      </c>
      <c r="D3549" s="320" t="s">
        <v>1468</v>
      </c>
      <c r="E3549" s="325">
        <v>40735</v>
      </c>
      <c r="F3549" s="326">
        <v>40725</v>
      </c>
      <c r="G3549" s="320">
        <v>11</v>
      </c>
      <c r="H3549" s="320">
        <v>59660</v>
      </c>
      <c r="I3549" s="323">
        <v>6.18</v>
      </c>
      <c r="J3549" s="323">
        <v>5.72</v>
      </c>
      <c r="K3549" s="323">
        <v>0.46</v>
      </c>
    </row>
    <row r="3550" spans="1:11" x14ac:dyDescent="0.2">
      <c r="A3550" s="320" t="s">
        <v>1467</v>
      </c>
      <c r="B3550" s="320" t="s">
        <v>2</v>
      </c>
      <c r="C3550" s="320" t="s">
        <v>1446</v>
      </c>
      <c r="D3550" s="320" t="s">
        <v>1468</v>
      </c>
      <c r="E3550" s="325">
        <v>40735</v>
      </c>
      <c r="F3550" s="326">
        <v>40725</v>
      </c>
      <c r="G3550" s="320">
        <v>11</v>
      </c>
      <c r="H3550" s="320">
        <v>59515</v>
      </c>
      <c r="I3550" s="323">
        <v>17.98</v>
      </c>
      <c r="J3550" s="323">
        <v>12.43</v>
      </c>
      <c r="K3550" s="323">
        <v>5.55</v>
      </c>
    </row>
    <row r="3551" spans="1:11" x14ac:dyDescent="0.2">
      <c r="A3551" s="320" t="s">
        <v>1467</v>
      </c>
      <c r="B3551" s="320" t="s">
        <v>2</v>
      </c>
      <c r="C3551" s="320" t="s">
        <v>1446</v>
      </c>
      <c r="D3551" s="320" t="s">
        <v>1468</v>
      </c>
      <c r="E3551" s="325">
        <v>40735</v>
      </c>
      <c r="F3551" s="326">
        <v>40725</v>
      </c>
      <c r="G3551" s="320">
        <v>11</v>
      </c>
      <c r="H3551" s="320">
        <v>59653</v>
      </c>
      <c r="I3551" s="323">
        <v>16.89</v>
      </c>
      <c r="J3551" s="323">
        <v>12.4</v>
      </c>
      <c r="K3551" s="323">
        <v>4.49</v>
      </c>
    </row>
    <row r="3552" spans="1:11" hidden="1" x14ac:dyDescent="0.2">
      <c r="A3552" s="320" t="s">
        <v>1458</v>
      </c>
      <c r="B3552" s="320" t="s">
        <v>2</v>
      </c>
      <c r="C3552" s="320" t="s">
        <v>1446</v>
      </c>
      <c r="D3552" s="320" t="s">
        <v>1464</v>
      </c>
      <c r="E3552" s="325">
        <v>40735</v>
      </c>
      <c r="F3552" s="326">
        <v>40725</v>
      </c>
      <c r="G3552" s="320">
        <v>11</v>
      </c>
      <c r="H3552" s="320">
        <v>59487</v>
      </c>
      <c r="I3552" s="323">
        <v>7.27</v>
      </c>
      <c r="J3552" s="323">
        <v>6.63</v>
      </c>
      <c r="K3552" s="323">
        <v>0.64</v>
      </c>
    </row>
    <row r="3553" spans="1:11" hidden="1" x14ac:dyDescent="0.2">
      <c r="A3553" s="320" t="s">
        <v>1458</v>
      </c>
      <c r="B3553" s="320" t="s">
        <v>2</v>
      </c>
      <c r="C3553" s="320" t="s">
        <v>1446</v>
      </c>
      <c r="D3553" s="320" t="s">
        <v>1464</v>
      </c>
      <c r="E3553" s="325">
        <v>40735</v>
      </c>
      <c r="F3553" s="326">
        <v>40725</v>
      </c>
      <c r="G3553" s="320">
        <v>11</v>
      </c>
      <c r="H3553" s="320">
        <v>59644</v>
      </c>
      <c r="I3553" s="323">
        <v>7.32</v>
      </c>
      <c r="J3553" s="323">
        <v>6.62</v>
      </c>
      <c r="K3553" s="323">
        <v>0.7</v>
      </c>
    </row>
    <row r="3554" spans="1:11" x14ac:dyDescent="0.2">
      <c r="A3554" s="320" t="s">
        <v>1459</v>
      </c>
      <c r="B3554" s="320" t="s">
        <v>2</v>
      </c>
      <c r="C3554" s="320" t="s">
        <v>1446</v>
      </c>
      <c r="D3554" s="320" t="s">
        <v>1468</v>
      </c>
      <c r="E3554" s="325">
        <v>40736</v>
      </c>
      <c r="F3554" s="326">
        <v>40725</v>
      </c>
      <c r="G3554" s="320">
        <v>11</v>
      </c>
      <c r="H3554" s="320">
        <v>59861</v>
      </c>
      <c r="I3554" s="323">
        <v>14.64</v>
      </c>
      <c r="J3554" s="323">
        <v>12.1</v>
      </c>
      <c r="K3554" s="323">
        <v>2.54</v>
      </c>
    </row>
    <row r="3555" spans="1:11" x14ac:dyDescent="0.2">
      <c r="A3555" s="320" t="s">
        <v>1469</v>
      </c>
      <c r="B3555" s="320" t="s">
        <v>2</v>
      </c>
      <c r="C3555" s="320" t="s">
        <v>1446</v>
      </c>
      <c r="D3555" s="320" t="s">
        <v>1468</v>
      </c>
      <c r="E3555" s="325">
        <v>40736</v>
      </c>
      <c r="F3555" s="326">
        <v>40725</v>
      </c>
      <c r="G3555" s="320">
        <v>11</v>
      </c>
      <c r="H3555" s="320">
        <v>59710</v>
      </c>
      <c r="I3555" s="323">
        <v>6.71</v>
      </c>
      <c r="J3555" s="323">
        <v>5.72</v>
      </c>
      <c r="K3555" s="323">
        <v>0.99</v>
      </c>
    </row>
    <row r="3556" spans="1:11" x14ac:dyDescent="0.2">
      <c r="A3556" s="320" t="s">
        <v>1469</v>
      </c>
      <c r="B3556" s="320" t="s">
        <v>2</v>
      </c>
      <c r="C3556" s="320" t="s">
        <v>1446</v>
      </c>
      <c r="D3556" s="320" t="s">
        <v>1468</v>
      </c>
      <c r="E3556" s="325">
        <v>40736</v>
      </c>
      <c r="F3556" s="326">
        <v>40725</v>
      </c>
      <c r="G3556" s="320">
        <v>11</v>
      </c>
      <c r="H3556" s="320">
        <v>59742</v>
      </c>
      <c r="I3556" s="323">
        <v>6.28</v>
      </c>
      <c r="J3556" s="323">
        <v>5.71</v>
      </c>
      <c r="K3556" s="323">
        <v>0.56999999999999995</v>
      </c>
    </row>
    <row r="3557" spans="1:11" x14ac:dyDescent="0.2">
      <c r="A3557" s="320" t="s">
        <v>1469</v>
      </c>
      <c r="B3557" s="320" t="s">
        <v>2</v>
      </c>
      <c r="C3557" s="320" t="s">
        <v>1446</v>
      </c>
      <c r="D3557" s="320" t="s">
        <v>1468</v>
      </c>
      <c r="E3557" s="325">
        <v>40736</v>
      </c>
      <c r="F3557" s="326">
        <v>40725</v>
      </c>
      <c r="G3557" s="320">
        <v>11</v>
      </c>
      <c r="H3557" s="320">
        <v>59843</v>
      </c>
      <c r="I3557" s="323">
        <v>6.31</v>
      </c>
      <c r="J3557" s="323">
        <v>5.7</v>
      </c>
      <c r="K3557" s="323">
        <v>0.61</v>
      </c>
    </row>
    <row r="3558" spans="1:11" x14ac:dyDescent="0.2">
      <c r="A3558" s="320" t="s">
        <v>1469</v>
      </c>
      <c r="B3558" s="320" t="s">
        <v>2</v>
      </c>
      <c r="C3558" s="320" t="s">
        <v>1446</v>
      </c>
      <c r="D3558" s="320" t="s">
        <v>1468</v>
      </c>
      <c r="E3558" s="325">
        <v>40736</v>
      </c>
      <c r="F3558" s="326">
        <v>40725</v>
      </c>
      <c r="G3558" s="320">
        <v>11</v>
      </c>
      <c r="H3558" s="320">
        <v>59885</v>
      </c>
      <c r="I3558" s="323">
        <v>5.94</v>
      </c>
      <c r="J3558" s="323">
        <v>5.69</v>
      </c>
      <c r="K3558" s="323">
        <v>0.25</v>
      </c>
    </row>
    <row r="3559" spans="1:11" x14ac:dyDescent="0.2">
      <c r="A3559" s="320" t="s">
        <v>1467</v>
      </c>
      <c r="B3559" s="320" t="s">
        <v>2</v>
      </c>
      <c r="C3559" s="320" t="s">
        <v>1446</v>
      </c>
      <c r="D3559" s="320" t="s">
        <v>1468</v>
      </c>
      <c r="E3559" s="325">
        <v>40736</v>
      </c>
      <c r="F3559" s="326">
        <v>40725</v>
      </c>
      <c r="G3559" s="320">
        <v>11</v>
      </c>
      <c r="H3559" s="320">
        <v>59735</v>
      </c>
      <c r="I3559" s="323">
        <v>18.55</v>
      </c>
      <c r="J3559" s="323">
        <v>12.43</v>
      </c>
      <c r="K3559" s="323">
        <v>6.12</v>
      </c>
    </row>
    <row r="3560" spans="1:11" x14ac:dyDescent="0.2">
      <c r="A3560" s="320" t="s">
        <v>1467</v>
      </c>
      <c r="B3560" s="320" t="s">
        <v>2</v>
      </c>
      <c r="C3560" s="320" t="s">
        <v>1446</v>
      </c>
      <c r="D3560" s="320" t="s">
        <v>1468</v>
      </c>
      <c r="E3560" s="325">
        <v>40736</v>
      </c>
      <c r="F3560" s="326">
        <v>40725</v>
      </c>
      <c r="G3560" s="320">
        <v>11</v>
      </c>
      <c r="H3560" s="320">
        <v>59860</v>
      </c>
      <c r="I3560" s="323">
        <v>16.059999999999999</v>
      </c>
      <c r="J3560" s="323">
        <v>12.36</v>
      </c>
      <c r="K3560" s="323">
        <v>3.7</v>
      </c>
    </row>
    <row r="3561" spans="1:11" hidden="1" x14ac:dyDescent="0.2">
      <c r="A3561" s="320" t="s">
        <v>1458</v>
      </c>
      <c r="B3561" s="320" t="s">
        <v>2</v>
      </c>
      <c r="C3561" s="320" t="s">
        <v>1446</v>
      </c>
      <c r="D3561" s="320" t="s">
        <v>1464</v>
      </c>
      <c r="E3561" s="325">
        <v>40736</v>
      </c>
      <c r="F3561" s="326">
        <v>40725</v>
      </c>
      <c r="G3561" s="320">
        <v>11</v>
      </c>
      <c r="H3561" s="320">
        <v>59716</v>
      </c>
      <c r="I3561" s="323">
        <v>7.19</v>
      </c>
      <c r="J3561" s="323">
        <v>6.61</v>
      </c>
      <c r="K3561" s="323">
        <v>0.57999999999999996</v>
      </c>
    </row>
    <row r="3562" spans="1:11" hidden="1" x14ac:dyDescent="0.2">
      <c r="A3562" s="320" t="s">
        <v>1458</v>
      </c>
      <c r="B3562" s="320" t="s">
        <v>2</v>
      </c>
      <c r="C3562" s="320" t="s">
        <v>1446</v>
      </c>
      <c r="D3562" s="320" t="s">
        <v>1464</v>
      </c>
      <c r="E3562" s="325">
        <v>40736</v>
      </c>
      <c r="F3562" s="326">
        <v>40725</v>
      </c>
      <c r="G3562" s="320">
        <v>11</v>
      </c>
      <c r="H3562" s="320">
        <v>59820</v>
      </c>
      <c r="I3562" s="323">
        <v>7.12</v>
      </c>
      <c r="J3562" s="323">
        <v>6.59</v>
      </c>
      <c r="K3562" s="323">
        <v>0.53</v>
      </c>
    </row>
    <row r="3563" spans="1:11" hidden="1" x14ac:dyDescent="0.2">
      <c r="A3563" s="320" t="s">
        <v>1458</v>
      </c>
      <c r="B3563" s="320" t="s">
        <v>2</v>
      </c>
      <c r="C3563" s="320" t="s">
        <v>1446</v>
      </c>
      <c r="D3563" s="320" t="s">
        <v>1464</v>
      </c>
      <c r="E3563" s="325">
        <v>40736</v>
      </c>
      <c r="F3563" s="326">
        <v>40725</v>
      </c>
      <c r="G3563" s="320">
        <v>11</v>
      </c>
      <c r="H3563" s="320">
        <v>59879</v>
      </c>
      <c r="I3563" s="323">
        <v>6.92</v>
      </c>
      <c r="J3563" s="323">
        <v>6.57</v>
      </c>
      <c r="K3563" s="323">
        <v>0.35</v>
      </c>
    </row>
    <row r="3564" spans="1:11" x14ac:dyDescent="0.2">
      <c r="A3564" s="320" t="s">
        <v>1469</v>
      </c>
      <c r="B3564" s="320" t="s">
        <v>2</v>
      </c>
      <c r="C3564" s="320" t="s">
        <v>1446</v>
      </c>
      <c r="D3564" s="320" t="s">
        <v>1468</v>
      </c>
      <c r="E3564" s="325">
        <v>40737</v>
      </c>
      <c r="F3564" s="326">
        <v>40725</v>
      </c>
      <c r="G3564" s="320">
        <v>11</v>
      </c>
      <c r="H3564" s="320">
        <v>59908</v>
      </c>
      <c r="I3564" s="323">
        <v>6.11</v>
      </c>
      <c r="J3564" s="323">
        <v>5.68</v>
      </c>
      <c r="K3564" s="323">
        <v>0.43</v>
      </c>
    </row>
    <row r="3565" spans="1:11" x14ac:dyDescent="0.2">
      <c r="A3565" s="320" t="s">
        <v>1469</v>
      </c>
      <c r="B3565" s="320" t="s">
        <v>2</v>
      </c>
      <c r="C3565" s="320" t="s">
        <v>1446</v>
      </c>
      <c r="D3565" s="320" t="s">
        <v>1468</v>
      </c>
      <c r="E3565" s="325">
        <v>40737</v>
      </c>
      <c r="F3565" s="326">
        <v>40725</v>
      </c>
      <c r="G3565" s="320">
        <v>11</v>
      </c>
      <c r="H3565" s="320">
        <v>59992</v>
      </c>
      <c r="I3565" s="323">
        <v>6.25</v>
      </c>
      <c r="J3565" s="323">
        <v>5.75</v>
      </c>
      <c r="K3565" s="323">
        <v>0.5</v>
      </c>
    </row>
    <row r="3566" spans="1:11" x14ac:dyDescent="0.2">
      <c r="A3566" s="320" t="s">
        <v>1469</v>
      </c>
      <c r="B3566" s="320" t="s">
        <v>2</v>
      </c>
      <c r="C3566" s="320" t="s">
        <v>1446</v>
      </c>
      <c r="D3566" s="320" t="s">
        <v>1468</v>
      </c>
      <c r="E3566" s="325">
        <v>40737</v>
      </c>
      <c r="F3566" s="326">
        <v>40725</v>
      </c>
      <c r="G3566" s="320">
        <v>11</v>
      </c>
      <c r="H3566" s="320">
        <v>60044</v>
      </c>
      <c r="I3566" s="323">
        <v>6.39</v>
      </c>
      <c r="J3566" s="323">
        <v>5.75</v>
      </c>
      <c r="K3566" s="323">
        <v>0.64</v>
      </c>
    </row>
    <row r="3567" spans="1:11" x14ac:dyDescent="0.2">
      <c r="A3567" s="320" t="s">
        <v>1467</v>
      </c>
      <c r="B3567" s="320" t="s">
        <v>2</v>
      </c>
      <c r="C3567" s="320" t="s">
        <v>1446</v>
      </c>
      <c r="D3567" s="320" t="s">
        <v>1468</v>
      </c>
      <c r="E3567" s="325">
        <v>40737</v>
      </c>
      <c r="F3567" s="326">
        <v>40725</v>
      </c>
      <c r="G3567" s="320">
        <v>11</v>
      </c>
      <c r="H3567" s="320">
        <v>59946</v>
      </c>
      <c r="I3567" s="323">
        <v>19.010000000000002</v>
      </c>
      <c r="J3567" s="323">
        <v>12.42</v>
      </c>
      <c r="K3567" s="323">
        <v>6.59</v>
      </c>
    </row>
    <row r="3568" spans="1:11" x14ac:dyDescent="0.2">
      <c r="A3568" s="320" t="s">
        <v>1467</v>
      </c>
      <c r="B3568" s="320" t="s">
        <v>2</v>
      </c>
      <c r="C3568" s="320" t="s">
        <v>1446</v>
      </c>
      <c r="D3568" s="320" t="s">
        <v>1468</v>
      </c>
      <c r="E3568" s="325">
        <v>40737</v>
      </c>
      <c r="F3568" s="326">
        <v>40725</v>
      </c>
      <c r="G3568" s="320">
        <v>11</v>
      </c>
      <c r="H3568" s="320">
        <v>60049</v>
      </c>
      <c r="I3568" s="323">
        <v>18.11</v>
      </c>
      <c r="J3568" s="323">
        <v>12.43</v>
      </c>
      <c r="K3568" s="323">
        <v>5.68</v>
      </c>
    </row>
    <row r="3569" spans="1:11" hidden="1" x14ac:dyDescent="0.2">
      <c r="A3569" s="320" t="s">
        <v>1458</v>
      </c>
      <c r="B3569" s="320" t="s">
        <v>2</v>
      </c>
      <c r="C3569" s="320" t="s">
        <v>1446</v>
      </c>
      <c r="D3569" s="320" t="s">
        <v>1464</v>
      </c>
      <c r="E3569" s="325">
        <v>40737</v>
      </c>
      <c r="F3569" s="326">
        <v>40725</v>
      </c>
      <c r="G3569" s="320">
        <v>11</v>
      </c>
      <c r="H3569" s="320">
        <v>59929</v>
      </c>
      <c r="I3569" s="323">
        <v>7.12</v>
      </c>
      <c r="J3569" s="323">
        <v>6.56</v>
      </c>
      <c r="K3569" s="323">
        <v>0.56000000000000005</v>
      </c>
    </row>
    <row r="3570" spans="1:11" hidden="1" x14ac:dyDescent="0.2">
      <c r="A3570" s="320" t="s">
        <v>1458</v>
      </c>
      <c r="B3570" s="320" t="s">
        <v>2</v>
      </c>
      <c r="C3570" s="320" t="s">
        <v>1446</v>
      </c>
      <c r="D3570" s="320" t="s">
        <v>1464</v>
      </c>
      <c r="E3570" s="325">
        <v>40737</v>
      </c>
      <c r="F3570" s="326">
        <v>40725</v>
      </c>
      <c r="G3570" s="320">
        <v>11</v>
      </c>
      <c r="H3570" s="320">
        <v>60041</v>
      </c>
      <c r="I3570" s="323">
        <v>6.81</v>
      </c>
      <c r="J3570" s="323">
        <v>6.55</v>
      </c>
      <c r="K3570" s="323">
        <v>0.26</v>
      </c>
    </row>
    <row r="3571" spans="1:11" x14ac:dyDescent="0.2">
      <c r="A3571" s="320" t="s">
        <v>1459</v>
      </c>
      <c r="B3571" s="320" t="s">
        <v>2</v>
      </c>
      <c r="C3571" s="320" t="s">
        <v>1446</v>
      </c>
      <c r="D3571" s="320" t="s">
        <v>1468</v>
      </c>
      <c r="E3571" s="325">
        <v>40738</v>
      </c>
      <c r="F3571" s="326">
        <v>40725</v>
      </c>
      <c r="G3571" s="320">
        <v>11</v>
      </c>
      <c r="H3571" s="320">
        <v>60135</v>
      </c>
      <c r="I3571" s="323">
        <v>17.82</v>
      </c>
      <c r="J3571" s="323">
        <v>12.09</v>
      </c>
      <c r="K3571" s="323">
        <v>5.73</v>
      </c>
    </row>
    <row r="3572" spans="1:11" x14ac:dyDescent="0.2">
      <c r="A3572" s="320" t="s">
        <v>1459</v>
      </c>
      <c r="B3572" s="320" t="s">
        <v>2</v>
      </c>
      <c r="C3572" s="320" t="s">
        <v>1446</v>
      </c>
      <c r="D3572" s="320" t="s">
        <v>1468</v>
      </c>
      <c r="E3572" s="325">
        <v>40738</v>
      </c>
      <c r="F3572" s="326">
        <v>40725</v>
      </c>
      <c r="G3572" s="320">
        <v>11</v>
      </c>
      <c r="H3572" s="320">
        <v>60287</v>
      </c>
      <c r="I3572" s="323">
        <v>14.62</v>
      </c>
      <c r="J3572" s="323">
        <v>12.03</v>
      </c>
      <c r="K3572" s="323">
        <v>2.59</v>
      </c>
    </row>
    <row r="3573" spans="1:11" x14ac:dyDescent="0.2">
      <c r="A3573" s="320" t="s">
        <v>1469</v>
      </c>
      <c r="B3573" s="320" t="s">
        <v>2</v>
      </c>
      <c r="C3573" s="320" t="s">
        <v>1446</v>
      </c>
      <c r="D3573" s="320" t="s">
        <v>1468</v>
      </c>
      <c r="E3573" s="325">
        <v>40738</v>
      </c>
      <c r="F3573" s="326">
        <v>40725</v>
      </c>
      <c r="G3573" s="320">
        <v>11</v>
      </c>
      <c r="H3573" s="320">
        <v>60094</v>
      </c>
      <c r="I3573" s="323">
        <v>6.36</v>
      </c>
      <c r="J3573" s="323">
        <v>5.72</v>
      </c>
      <c r="K3573" s="323">
        <v>0.64</v>
      </c>
    </row>
    <row r="3574" spans="1:11" x14ac:dyDescent="0.2">
      <c r="A3574" s="320" t="s">
        <v>1469</v>
      </c>
      <c r="B3574" s="320" t="s">
        <v>2</v>
      </c>
      <c r="C3574" s="320" t="s">
        <v>1446</v>
      </c>
      <c r="D3574" s="320" t="s">
        <v>1468</v>
      </c>
      <c r="E3574" s="325">
        <v>40738</v>
      </c>
      <c r="F3574" s="326">
        <v>40725</v>
      </c>
      <c r="G3574" s="320">
        <v>11</v>
      </c>
      <c r="H3574" s="320">
        <v>60279</v>
      </c>
      <c r="I3574" s="323">
        <v>6.29</v>
      </c>
      <c r="J3574" s="323">
        <v>5.7</v>
      </c>
      <c r="K3574" s="323">
        <v>0.59</v>
      </c>
    </row>
    <row r="3575" spans="1:11" x14ac:dyDescent="0.2">
      <c r="A3575" s="320" t="s">
        <v>1467</v>
      </c>
      <c r="B3575" s="320" t="s">
        <v>2</v>
      </c>
      <c r="C3575" s="320" t="s">
        <v>1446</v>
      </c>
      <c r="D3575" s="320" t="s">
        <v>1468</v>
      </c>
      <c r="E3575" s="325">
        <v>40738</v>
      </c>
      <c r="F3575" s="326">
        <v>40725</v>
      </c>
      <c r="G3575" s="320">
        <v>11</v>
      </c>
      <c r="H3575" s="320">
        <v>60147</v>
      </c>
      <c r="I3575" s="323">
        <v>18.37</v>
      </c>
      <c r="J3575" s="323">
        <v>12.42</v>
      </c>
      <c r="K3575" s="323">
        <v>5.95</v>
      </c>
    </row>
    <row r="3576" spans="1:11" x14ac:dyDescent="0.2">
      <c r="A3576" s="320" t="s">
        <v>1467</v>
      </c>
      <c r="B3576" s="320" t="s">
        <v>2</v>
      </c>
      <c r="C3576" s="320" t="s">
        <v>1446</v>
      </c>
      <c r="D3576" s="320" t="s">
        <v>1468</v>
      </c>
      <c r="E3576" s="325">
        <v>40738</v>
      </c>
      <c r="F3576" s="326">
        <v>40725</v>
      </c>
      <c r="G3576" s="320">
        <v>11</v>
      </c>
      <c r="H3576" s="320">
        <v>60292</v>
      </c>
      <c r="I3576" s="323">
        <v>15.91</v>
      </c>
      <c r="J3576" s="323">
        <v>12.41</v>
      </c>
      <c r="K3576" s="323">
        <v>3.5</v>
      </c>
    </row>
    <row r="3577" spans="1:11" hidden="1" x14ac:dyDescent="0.2">
      <c r="A3577" s="320" t="s">
        <v>1458</v>
      </c>
      <c r="B3577" s="320" t="s">
        <v>2</v>
      </c>
      <c r="C3577" s="320" t="s">
        <v>1446</v>
      </c>
      <c r="D3577" s="320" t="s">
        <v>1464</v>
      </c>
      <c r="E3577" s="325">
        <v>40738</v>
      </c>
      <c r="F3577" s="326">
        <v>40725</v>
      </c>
      <c r="G3577" s="320">
        <v>11</v>
      </c>
      <c r="H3577" s="320">
        <v>60175</v>
      </c>
      <c r="I3577" s="323">
        <v>7.63</v>
      </c>
      <c r="J3577" s="323">
        <v>6.62</v>
      </c>
      <c r="K3577" s="323">
        <v>1.01</v>
      </c>
    </row>
    <row r="3578" spans="1:11" hidden="1" x14ac:dyDescent="0.2">
      <c r="A3578" s="320" t="s">
        <v>1458</v>
      </c>
      <c r="B3578" s="320" t="s">
        <v>2</v>
      </c>
      <c r="C3578" s="320" t="s">
        <v>1446</v>
      </c>
      <c r="D3578" s="320" t="s">
        <v>1464</v>
      </c>
      <c r="E3578" s="325">
        <v>40738</v>
      </c>
      <c r="F3578" s="326">
        <v>40725</v>
      </c>
      <c r="G3578" s="320">
        <v>11</v>
      </c>
      <c r="H3578" s="320">
        <v>60277</v>
      </c>
      <c r="I3578" s="323">
        <v>7.17</v>
      </c>
      <c r="J3578" s="323">
        <v>6.61</v>
      </c>
      <c r="K3578" s="323">
        <v>0.56000000000000005</v>
      </c>
    </row>
    <row r="3579" spans="1:11" hidden="1" x14ac:dyDescent="0.2">
      <c r="A3579" s="320" t="s">
        <v>1470</v>
      </c>
      <c r="B3579" s="320" t="s">
        <v>2</v>
      </c>
      <c r="C3579" s="320" t="s">
        <v>1446</v>
      </c>
      <c r="D3579" s="320" t="s">
        <v>1464</v>
      </c>
      <c r="E3579" s="325">
        <v>40738</v>
      </c>
      <c r="F3579" s="326">
        <v>40725</v>
      </c>
      <c r="G3579" s="320">
        <v>11</v>
      </c>
      <c r="H3579" s="320">
        <v>60085</v>
      </c>
      <c r="I3579" s="323">
        <v>6.91</v>
      </c>
      <c r="J3579" s="323">
        <v>6.36</v>
      </c>
      <c r="K3579" s="323">
        <v>0.55000000000000004</v>
      </c>
    </row>
    <row r="3580" spans="1:11" hidden="1" x14ac:dyDescent="0.2">
      <c r="A3580" s="320" t="s">
        <v>1470</v>
      </c>
      <c r="B3580" s="320" t="s">
        <v>2</v>
      </c>
      <c r="C3580" s="320" t="s">
        <v>1446</v>
      </c>
      <c r="D3580" s="320" t="s">
        <v>1464</v>
      </c>
      <c r="E3580" s="325">
        <v>40738</v>
      </c>
      <c r="F3580" s="326">
        <v>40725</v>
      </c>
      <c r="G3580" s="320">
        <v>11</v>
      </c>
      <c r="H3580" s="320">
        <v>60134</v>
      </c>
      <c r="I3580" s="323">
        <v>6.79</v>
      </c>
      <c r="J3580" s="323">
        <v>6.43</v>
      </c>
      <c r="K3580" s="323">
        <v>0.36</v>
      </c>
    </row>
    <row r="3581" spans="1:11" hidden="1" x14ac:dyDescent="0.2">
      <c r="A3581" s="320" t="s">
        <v>1470</v>
      </c>
      <c r="B3581" s="320" t="s">
        <v>2</v>
      </c>
      <c r="C3581" s="320" t="s">
        <v>1446</v>
      </c>
      <c r="D3581" s="320" t="s">
        <v>1464</v>
      </c>
      <c r="E3581" s="325">
        <v>40738</v>
      </c>
      <c r="F3581" s="326">
        <v>40725</v>
      </c>
      <c r="G3581" s="320">
        <v>11</v>
      </c>
      <c r="H3581" s="320">
        <v>60268</v>
      </c>
      <c r="I3581" s="323">
        <v>6.69</v>
      </c>
      <c r="J3581" s="323">
        <v>6.41</v>
      </c>
      <c r="K3581" s="323">
        <v>0.28000000000000003</v>
      </c>
    </row>
    <row r="3582" spans="1:11" x14ac:dyDescent="0.2">
      <c r="A3582" s="320" t="s">
        <v>1469</v>
      </c>
      <c r="B3582" s="320" t="s">
        <v>2</v>
      </c>
      <c r="C3582" s="320" t="s">
        <v>1446</v>
      </c>
      <c r="D3582" s="320" t="s">
        <v>1468</v>
      </c>
      <c r="E3582" s="325">
        <v>40739</v>
      </c>
      <c r="F3582" s="326">
        <v>40725</v>
      </c>
      <c r="G3582" s="320">
        <v>11</v>
      </c>
      <c r="H3582" s="320">
        <v>60470</v>
      </c>
      <c r="I3582" s="323">
        <v>6.52</v>
      </c>
      <c r="J3582" s="323">
        <v>5.67</v>
      </c>
      <c r="K3582" s="323">
        <v>0.85</v>
      </c>
    </row>
    <row r="3583" spans="1:11" x14ac:dyDescent="0.2">
      <c r="A3583" s="320" t="s">
        <v>1467</v>
      </c>
      <c r="B3583" s="320" t="s">
        <v>2</v>
      </c>
      <c r="C3583" s="320" t="s">
        <v>1446</v>
      </c>
      <c r="D3583" s="320" t="s">
        <v>1468</v>
      </c>
      <c r="E3583" s="325">
        <v>40739</v>
      </c>
      <c r="F3583" s="326">
        <v>40725</v>
      </c>
      <c r="G3583" s="320">
        <v>11</v>
      </c>
      <c r="H3583" s="320">
        <v>60385</v>
      </c>
      <c r="I3583" s="323">
        <v>13.98</v>
      </c>
      <c r="J3583" s="323">
        <v>12.37</v>
      </c>
      <c r="K3583" s="323">
        <v>1.61</v>
      </c>
    </row>
    <row r="3584" spans="1:11" hidden="1" x14ac:dyDescent="0.2">
      <c r="A3584" s="320" t="s">
        <v>1458</v>
      </c>
      <c r="B3584" s="320" t="s">
        <v>2</v>
      </c>
      <c r="C3584" s="320" t="s">
        <v>1446</v>
      </c>
      <c r="D3584" s="320" t="s">
        <v>1464</v>
      </c>
      <c r="E3584" s="325">
        <v>40739</v>
      </c>
      <c r="F3584" s="326">
        <v>40725</v>
      </c>
      <c r="G3584" s="320">
        <v>11</v>
      </c>
      <c r="H3584" s="320">
        <v>60391</v>
      </c>
      <c r="I3584" s="323">
        <v>6.85</v>
      </c>
      <c r="J3584" s="323">
        <v>6.59</v>
      </c>
      <c r="K3584" s="323">
        <v>0.26</v>
      </c>
    </row>
    <row r="3585" spans="1:11" x14ac:dyDescent="0.2">
      <c r="A3585" s="320" t="s">
        <v>1467</v>
      </c>
      <c r="B3585" s="320" t="s">
        <v>2</v>
      </c>
      <c r="C3585" s="320" t="s">
        <v>1446</v>
      </c>
      <c r="D3585" s="320" t="s">
        <v>1468</v>
      </c>
      <c r="E3585" s="325">
        <v>40742</v>
      </c>
      <c r="F3585" s="326">
        <v>40725</v>
      </c>
      <c r="G3585" s="320">
        <v>11</v>
      </c>
      <c r="H3585" s="320">
        <v>60805</v>
      </c>
      <c r="I3585" s="323">
        <v>18.149999999999999</v>
      </c>
      <c r="J3585" s="323">
        <v>12.43</v>
      </c>
      <c r="K3585" s="323">
        <v>5.72</v>
      </c>
    </row>
    <row r="3586" spans="1:11" x14ac:dyDescent="0.2">
      <c r="A3586" s="320" t="s">
        <v>1467</v>
      </c>
      <c r="B3586" s="320" t="s">
        <v>2</v>
      </c>
      <c r="C3586" s="320" t="s">
        <v>1446</v>
      </c>
      <c r="D3586" s="320" t="s">
        <v>1468</v>
      </c>
      <c r="E3586" s="325">
        <v>40742</v>
      </c>
      <c r="F3586" s="326">
        <v>40725</v>
      </c>
      <c r="G3586" s="320">
        <v>11</v>
      </c>
      <c r="H3586" s="320">
        <v>60973</v>
      </c>
      <c r="I3586" s="323">
        <v>17.41</v>
      </c>
      <c r="J3586" s="323">
        <v>12.4</v>
      </c>
      <c r="K3586" s="323">
        <v>5.01</v>
      </c>
    </row>
    <row r="3587" spans="1:11" hidden="1" x14ac:dyDescent="0.2">
      <c r="A3587" s="320" t="s">
        <v>1458</v>
      </c>
      <c r="B3587" s="320" t="s">
        <v>2</v>
      </c>
      <c r="C3587" s="320" t="s">
        <v>1446</v>
      </c>
      <c r="D3587" s="320" t="s">
        <v>1464</v>
      </c>
      <c r="E3587" s="325">
        <v>40742</v>
      </c>
      <c r="F3587" s="326">
        <v>40725</v>
      </c>
      <c r="G3587" s="320">
        <v>11</v>
      </c>
      <c r="H3587" s="320">
        <v>60785</v>
      </c>
      <c r="I3587" s="323">
        <v>7.37</v>
      </c>
      <c r="J3587" s="323">
        <v>6.63</v>
      </c>
      <c r="K3587" s="323">
        <v>0.74</v>
      </c>
    </row>
    <row r="3588" spans="1:11" hidden="1" x14ac:dyDescent="0.2">
      <c r="A3588" s="320" t="s">
        <v>1458</v>
      </c>
      <c r="B3588" s="320" t="s">
        <v>2</v>
      </c>
      <c r="C3588" s="320" t="s">
        <v>1446</v>
      </c>
      <c r="D3588" s="320" t="s">
        <v>1464</v>
      </c>
      <c r="E3588" s="325">
        <v>40742</v>
      </c>
      <c r="F3588" s="326">
        <v>40725</v>
      </c>
      <c r="G3588" s="320">
        <v>11</v>
      </c>
      <c r="H3588" s="320">
        <v>60945</v>
      </c>
      <c r="I3588" s="323">
        <v>7.25</v>
      </c>
      <c r="J3588" s="323">
        <v>6.61</v>
      </c>
      <c r="K3588" s="323">
        <v>0.64</v>
      </c>
    </row>
    <row r="3589" spans="1:11" x14ac:dyDescent="0.2">
      <c r="A3589" s="320" t="s">
        <v>1459</v>
      </c>
      <c r="B3589" s="320" t="s">
        <v>2</v>
      </c>
      <c r="C3589" s="320" t="s">
        <v>1446</v>
      </c>
      <c r="D3589" s="320" t="s">
        <v>1468</v>
      </c>
      <c r="E3589" s="325">
        <v>40743</v>
      </c>
      <c r="F3589" s="326">
        <v>40725</v>
      </c>
      <c r="G3589" s="320">
        <v>11</v>
      </c>
      <c r="H3589" s="320">
        <v>61160</v>
      </c>
      <c r="I3589" s="323">
        <v>14.97</v>
      </c>
      <c r="J3589" s="323">
        <v>12.11</v>
      </c>
      <c r="K3589" s="323">
        <v>2.86</v>
      </c>
    </row>
    <row r="3590" spans="1:11" x14ac:dyDescent="0.2">
      <c r="A3590" s="320" t="s">
        <v>1467</v>
      </c>
      <c r="B3590" s="320" t="s">
        <v>2</v>
      </c>
      <c r="C3590" s="320" t="s">
        <v>1446</v>
      </c>
      <c r="D3590" s="320" t="s">
        <v>1468</v>
      </c>
      <c r="E3590" s="325">
        <v>40743</v>
      </c>
      <c r="F3590" s="326">
        <v>40725</v>
      </c>
      <c r="G3590" s="320">
        <v>11</v>
      </c>
      <c r="H3590" s="320">
        <v>61065</v>
      </c>
      <c r="I3590" s="323">
        <v>18.52</v>
      </c>
      <c r="J3590" s="323">
        <v>12.41</v>
      </c>
      <c r="K3590" s="323">
        <v>6.11</v>
      </c>
    </row>
    <row r="3591" spans="1:11" x14ac:dyDescent="0.2">
      <c r="A3591" s="320" t="s">
        <v>1467</v>
      </c>
      <c r="B3591" s="320" t="s">
        <v>2</v>
      </c>
      <c r="C3591" s="320" t="s">
        <v>1446</v>
      </c>
      <c r="D3591" s="320" t="s">
        <v>1468</v>
      </c>
      <c r="E3591" s="325">
        <v>40743</v>
      </c>
      <c r="F3591" s="326">
        <v>40725</v>
      </c>
      <c r="G3591" s="320">
        <v>11</v>
      </c>
      <c r="H3591" s="320">
        <v>61169</v>
      </c>
      <c r="I3591" s="323">
        <v>15.7</v>
      </c>
      <c r="J3591" s="323">
        <v>12.34</v>
      </c>
      <c r="K3591" s="323">
        <v>3.36</v>
      </c>
    </row>
    <row r="3592" spans="1:11" hidden="1" x14ac:dyDescent="0.2">
      <c r="A3592" s="320" t="s">
        <v>1458</v>
      </c>
      <c r="B3592" s="320" t="s">
        <v>2</v>
      </c>
      <c r="C3592" s="320" t="s">
        <v>1446</v>
      </c>
      <c r="D3592" s="320" t="s">
        <v>1464</v>
      </c>
      <c r="E3592" s="325">
        <v>40743</v>
      </c>
      <c r="F3592" s="326">
        <v>40725</v>
      </c>
      <c r="G3592" s="320">
        <v>11</v>
      </c>
      <c r="H3592" s="320">
        <v>61046</v>
      </c>
      <c r="I3592" s="323">
        <v>7.24</v>
      </c>
      <c r="J3592" s="323">
        <v>6.59</v>
      </c>
      <c r="K3592" s="323">
        <v>0.65</v>
      </c>
    </row>
    <row r="3593" spans="1:11" hidden="1" x14ac:dyDescent="0.2">
      <c r="A3593" s="320" t="s">
        <v>1458</v>
      </c>
      <c r="B3593" s="320" t="s">
        <v>2</v>
      </c>
      <c r="C3593" s="320" t="s">
        <v>1446</v>
      </c>
      <c r="D3593" s="320" t="s">
        <v>1464</v>
      </c>
      <c r="E3593" s="325">
        <v>40743</v>
      </c>
      <c r="F3593" s="326">
        <v>40725</v>
      </c>
      <c r="G3593" s="320">
        <v>11</v>
      </c>
      <c r="H3593" s="320">
        <v>61156</v>
      </c>
      <c r="I3593" s="323">
        <v>7.28</v>
      </c>
      <c r="J3593" s="323">
        <v>6.59</v>
      </c>
      <c r="K3593" s="323">
        <v>0.69</v>
      </c>
    </row>
    <row r="3594" spans="1:11" x14ac:dyDescent="0.2">
      <c r="A3594" s="320" t="s">
        <v>1467</v>
      </c>
      <c r="B3594" s="320" t="s">
        <v>2</v>
      </c>
      <c r="C3594" s="320" t="s">
        <v>1446</v>
      </c>
      <c r="D3594" s="320" t="s">
        <v>1468</v>
      </c>
      <c r="E3594" s="325">
        <v>40744</v>
      </c>
      <c r="F3594" s="326">
        <v>40725</v>
      </c>
      <c r="G3594" s="320">
        <v>11</v>
      </c>
      <c r="H3594" s="320">
        <v>61251</v>
      </c>
      <c r="I3594" s="323">
        <v>19.16</v>
      </c>
      <c r="J3594" s="323">
        <v>12.45</v>
      </c>
      <c r="K3594" s="323">
        <v>6.71</v>
      </c>
    </row>
    <row r="3595" spans="1:11" x14ac:dyDescent="0.2">
      <c r="A3595" s="320" t="s">
        <v>1467</v>
      </c>
      <c r="B3595" s="320" t="s">
        <v>2</v>
      </c>
      <c r="C3595" s="320" t="s">
        <v>1446</v>
      </c>
      <c r="D3595" s="320" t="s">
        <v>1468</v>
      </c>
      <c r="E3595" s="325">
        <v>40744</v>
      </c>
      <c r="F3595" s="326">
        <v>40725</v>
      </c>
      <c r="G3595" s="320">
        <v>11</v>
      </c>
      <c r="H3595" s="320">
        <v>61345</v>
      </c>
      <c r="I3595" s="323">
        <v>17.649999999999999</v>
      </c>
      <c r="J3595" s="323">
        <v>12.42</v>
      </c>
      <c r="K3595" s="323">
        <v>5.23</v>
      </c>
    </row>
    <row r="3596" spans="1:11" hidden="1" x14ac:dyDescent="0.2">
      <c r="A3596" s="320" t="s">
        <v>1458</v>
      </c>
      <c r="B3596" s="320" t="s">
        <v>2</v>
      </c>
      <c r="C3596" s="320" t="s">
        <v>1446</v>
      </c>
      <c r="D3596" s="320" t="s">
        <v>1464</v>
      </c>
      <c r="E3596" s="325">
        <v>40744</v>
      </c>
      <c r="F3596" s="326">
        <v>40725</v>
      </c>
      <c r="G3596" s="320">
        <v>11</v>
      </c>
      <c r="H3596" s="320">
        <v>61248</v>
      </c>
      <c r="I3596" s="323">
        <v>7.1</v>
      </c>
      <c r="J3596" s="323">
        <v>6.55</v>
      </c>
      <c r="K3596" s="323">
        <v>0.55000000000000004</v>
      </c>
    </row>
    <row r="3597" spans="1:11" hidden="1" x14ac:dyDescent="0.2">
      <c r="A3597" s="320" t="s">
        <v>1458</v>
      </c>
      <c r="B3597" s="320" t="s">
        <v>2</v>
      </c>
      <c r="C3597" s="320" t="s">
        <v>1446</v>
      </c>
      <c r="D3597" s="320" t="s">
        <v>1464</v>
      </c>
      <c r="E3597" s="325">
        <v>40744</v>
      </c>
      <c r="F3597" s="326">
        <v>40725</v>
      </c>
      <c r="G3597" s="320">
        <v>11</v>
      </c>
      <c r="H3597" s="320">
        <v>61340</v>
      </c>
      <c r="I3597" s="323">
        <v>6.64</v>
      </c>
      <c r="J3597" s="323">
        <v>6.53</v>
      </c>
      <c r="K3597" s="323">
        <v>0.11</v>
      </c>
    </row>
    <row r="3598" spans="1:11" x14ac:dyDescent="0.2">
      <c r="A3598" s="320" t="s">
        <v>1459</v>
      </c>
      <c r="B3598" s="320" t="s">
        <v>2</v>
      </c>
      <c r="C3598" s="320" t="s">
        <v>1446</v>
      </c>
      <c r="D3598" s="320" t="s">
        <v>1468</v>
      </c>
      <c r="E3598" s="325">
        <v>40745</v>
      </c>
      <c r="F3598" s="326">
        <v>40725</v>
      </c>
      <c r="G3598" s="320">
        <v>11</v>
      </c>
      <c r="H3598" s="320">
        <v>61425</v>
      </c>
      <c r="I3598" s="323">
        <v>17.579999999999998</v>
      </c>
      <c r="J3598" s="323">
        <v>12.15</v>
      </c>
      <c r="K3598" s="323">
        <v>5.43</v>
      </c>
    </row>
    <row r="3599" spans="1:11" x14ac:dyDescent="0.2">
      <c r="A3599" s="320" t="s">
        <v>1459</v>
      </c>
      <c r="B3599" s="320" t="s">
        <v>2</v>
      </c>
      <c r="C3599" s="320" t="s">
        <v>1446</v>
      </c>
      <c r="D3599" s="320" t="s">
        <v>1468</v>
      </c>
      <c r="E3599" s="325">
        <v>40745</v>
      </c>
      <c r="F3599" s="326">
        <v>40725</v>
      </c>
      <c r="G3599" s="320">
        <v>11</v>
      </c>
      <c r="H3599" s="320">
        <v>61608</v>
      </c>
      <c r="I3599" s="323">
        <v>14.88</v>
      </c>
      <c r="J3599" s="323">
        <v>12.11</v>
      </c>
      <c r="K3599" s="323">
        <v>2.77</v>
      </c>
    </row>
    <row r="3600" spans="1:11" x14ac:dyDescent="0.2">
      <c r="A3600" s="320" t="s">
        <v>1467</v>
      </c>
      <c r="B3600" s="320" t="s">
        <v>2</v>
      </c>
      <c r="C3600" s="320" t="s">
        <v>1446</v>
      </c>
      <c r="D3600" s="320" t="s">
        <v>1468</v>
      </c>
      <c r="E3600" s="325">
        <v>40745</v>
      </c>
      <c r="F3600" s="326">
        <v>40725</v>
      </c>
      <c r="G3600" s="320">
        <v>11</v>
      </c>
      <c r="H3600" s="320">
        <v>61432</v>
      </c>
      <c r="I3600" s="323">
        <v>17.88</v>
      </c>
      <c r="J3600" s="323">
        <v>12.35</v>
      </c>
      <c r="K3600" s="323">
        <v>5.53</v>
      </c>
    </row>
    <row r="3601" spans="1:11" x14ac:dyDescent="0.2">
      <c r="A3601" s="320" t="s">
        <v>1467</v>
      </c>
      <c r="B3601" s="320" t="s">
        <v>2</v>
      </c>
      <c r="C3601" s="320" t="s">
        <v>1446</v>
      </c>
      <c r="D3601" s="320" t="s">
        <v>1468</v>
      </c>
      <c r="E3601" s="325">
        <v>40745</v>
      </c>
      <c r="F3601" s="326">
        <v>40725</v>
      </c>
      <c r="G3601" s="320">
        <v>11</v>
      </c>
      <c r="H3601" s="320">
        <v>61628</v>
      </c>
      <c r="I3601" s="323">
        <v>16</v>
      </c>
      <c r="J3601" s="323">
        <v>12.28</v>
      </c>
      <c r="K3601" s="323">
        <v>3.72</v>
      </c>
    </row>
    <row r="3602" spans="1:11" hidden="1" x14ac:dyDescent="0.2">
      <c r="A3602" s="320" t="s">
        <v>1471</v>
      </c>
      <c r="B3602" s="320" t="s">
        <v>2</v>
      </c>
      <c r="C3602" s="320" t="s">
        <v>1446</v>
      </c>
      <c r="D3602" s="320" t="s">
        <v>1464</v>
      </c>
      <c r="E3602" s="325">
        <v>40745</v>
      </c>
      <c r="F3602" s="326">
        <v>40725</v>
      </c>
      <c r="G3602" s="320">
        <v>11</v>
      </c>
      <c r="H3602" s="320">
        <v>61430</v>
      </c>
      <c r="I3602" s="323">
        <v>8.51</v>
      </c>
      <c r="J3602" s="323">
        <v>7.96</v>
      </c>
      <c r="K3602" s="323">
        <v>0.55000000000000004</v>
      </c>
    </row>
    <row r="3603" spans="1:11" hidden="1" x14ac:dyDescent="0.2">
      <c r="A3603" s="320" t="s">
        <v>1471</v>
      </c>
      <c r="B3603" s="320" t="s">
        <v>2</v>
      </c>
      <c r="C3603" s="320" t="s">
        <v>1446</v>
      </c>
      <c r="D3603" s="320" t="s">
        <v>1464</v>
      </c>
      <c r="E3603" s="325">
        <v>40745</v>
      </c>
      <c r="F3603" s="326">
        <v>40725</v>
      </c>
      <c r="G3603" s="320">
        <v>11</v>
      </c>
      <c r="H3603" s="320">
        <v>61598</v>
      </c>
      <c r="I3603" s="323">
        <v>8.5299999999999994</v>
      </c>
      <c r="J3603" s="323">
        <v>7.94</v>
      </c>
      <c r="K3603" s="323">
        <v>0.59</v>
      </c>
    </row>
    <row r="3604" spans="1:11" hidden="1" x14ac:dyDescent="0.2">
      <c r="A3604" s="320" t="s">
        <v>1458</v>
      </c>
      <c r="B3604" s="320" t="s">
        <v>2</v>
      </c>
      <c r="C3604" s="320" t="s">
        <v>1446</v>
      </c>
      <c r="D3604" s="320" t="s">
        <v>1464</v>
      </c>
      <c r="E3604" s="325">
        <v>40745</v>
      </c>
      <c r="F3604" s="326">
        <v>40725</v>
      </c>
      <c r="G3604" s="320">
        <v>11</v>
      </c>
      <c r="H3604" s="320">
        <v>61461</v>
      </c>
      <c r="I3604" s="323">
        <v>7.59</v>
      </c>
      <c r="J3604" s="323">
        <v>6.61</v>
      </c>
      <c r="K3604" s="323">
        <v>0.98</v>
      </c>
    </row>
    <row r="3605" spans="1:11" hidden="1" x14ac:dyDescent="0.2">
      <c r="A3605" s="320" t="s">
        <v>1458</v>
      </c>
      <c r="B3605" s="320" t="s">
        <v>2</v>
      </c>
      <c r="C3605" s="320" t="s">
        <v>1446</v>
      </c>
      <c r="D3605" s="320" t="s">
        <v>1464</v>
      </c>
      <c r="E3605" s="325">
        <v>40745</v>
      </c>
      <c r="F3605" s="326">
        <v>40725</v>
      </c>
      <c r="G3605" s="320">
        <v>11</v>
      </c>
      <c r="H3605" s="320">
        <v>61595</v>
      </c>
      <c r="I3605" s="323">
        <v>7.21</v>
      </c>
      <c r="J3605" s="323">
        <v>6.6</v>
      </c>
      <c r="K3605" s="323">
        <v>0.61</v>
      </c>
    </row>
    <row r="3606" spans="1:11" x14ac:dyDescent="0.2">
      <c r="A3606" s="320" t="s">
        <v>1467</v>
      </c>
      <c r="B3606" s="320" t="s">
        <v>2</v>
      </c>
      <c r="C3606" s="320" t="s">
        <v>1446</v>
      </c>
      <c r="D3606" s="320" t="s">
        <v>1468</v>
      </c>
      <c r="E3606" s="325">
        <v>40746</v>
      </c>
      <c r="F3606" s="326">
        <v>40725</v>
      </c>
      <c r="G3606" s="320">
        <v>11</v>
      </c>
      <c r="H3606" s="320">
        <v>61802</v>
      </c>
      <c r="I3606" s="323">
        <v>14.15</v>
      </c>
      <c r="J3606" s="323">
        <v>12.34</v>
      </c>
      <c r="K3606" s="323">
        <v>1.81</v>
      </c>
    </row>
    <row r="3607" spans="1:11" hidden="1" x14ac:dyDescent="0.2">
      <c r="A3607" s="320" t="s">
        <v>1458</v>
      </c>
      <c r="B3607" s="320" t="s">
        <v>2</v>
      </c>
      <c r="C3607" s="320" t="s">
        <v>1446</v>
      </c>
      <c r="D3607" s="320" t="s">
        <v>1464</v>
      </c>
      <c r="E3607" s="325">
        <v>40746</v>
      </c>
      <c r="F3607" s="326">
        <v>40725</v>
      </c>
      <c r="G3607" s="320">
        <v>11</v>
      </c>
      <c r="H3607" s="320">
        <v>61811</v>
      </c>
      <c r="I3607" s="323">
        <v>6.85</v>
      </c>
      <c r="J3607" s="323">
        <v>6.59</v>
      </c>
      <c r="K3607" s="323">
        <v>0.26</v>
      </c>
    </row>
    <row r="3608" spans="1:11" x14ac:dyDescent="0.2">
      <c r="A3608" s="320" t="s">
        <v>1469</v>
      </c>
      <c r="B3608" s="320" t="s">
        <v>2</v>
      </c>
      <c r="C3608" s="320" t="s">
        <v>1446</v>
      </c>
      <c r="D3608" s="320" t="s">
        <v>1468</v>
      </c>
      <c r="E3608" s="325">
        <v>40749</v>
      </c>
      <c r="F3608" s="326">
        <v>40725</v>
      </c>
      <c r="G3608" s="320">
        <v>11</v>
      </c>
      <c r="H3608" s="320">
        <v>62102</v>
      </c>
      <c r="I3608" s="323">
        <v>6.23</v>
      </c>
      <c r="J3608" s="323">
        <v>5.73</v>
      </c>
      <c r="K3608" s="323">
        <v>0.5</v>
      </c>
    </row>
    <row r="3609" spans="1:11" x14ac:dyDescent="0.2">
      <c r="A3609" s="320" t="s">
        <v>1469</v>
      </c>
      <c r="B3609" s="320" t="s">
        <v>2</v>
      </c>
      <c r="C3609" s="320" t="s">
        <v>1446</v>
      </c>
      <c r="D3609" s="320" t="s">
        <v>1468</v>
      </c>
      <c r="E3609" s="325">
        <v>40749</v>
      </c>
      <c r="F3609" s="326">
        <v>40725</v>
      </c>
      <c r="G3609" s="320">
        <v>11</v>
      </c>
      <c r="H3609" s="320">
        <v>62214</v>
      </c>
      <c r="I3609" s="323">
        <v>6.28</v>
      </c>
      <c r="J3609" s="323">
        <v>5.72</v>
      </c>
      <c r="K3609" s="323">
        <v>0.56000000000000005</v>
      </c>
    </row>
    <row r="3610" spans="1:11" x14ac:dyDescent="0.2">
      <c r="A3610" s="320" t="s">
        <v>1469</v>
      </c>
      <c r="B3610" s="320" t="s">
        <v>2</v>
      </c>
      <c r="C3610" s="320" t="s">
        <v>1446</v>
      </c>
      <c r="D3610" s="320" t="s">
        <v>1468</v>
      </c>
      <c r="E3610" s="325">
        <v>40749</v>
      </c>
      <c r="F3610" s="326">
        <v>40725</v>
      </c>
      <c r="G3610" s="320">
        <v>11</v>
      </c>
      <c r="H3610" s="320">
        <v>62275</v>
      </c>
      <c r="I3610" s="323">
        <v>6.14</v>
      </c>
      <c r="J3610" s="323">
        <v>5.72</v>
      </c>
      <c r="K3610" s="323">
        <v>0.42</v>
      </c>
    </row>
    <row r="3611" spans="1:11" x14ac:dyDescent="0.2">
      <c r="A3611" s="320" t="s">
        <v>1467</v>
      </c>
      <c r="B3611" s="320" t="s">
        <v>2</v>
      </c>
      <c r="C3611" s="320" t="s">
        <v>1446</v>
      </c>
      <c r="D3611" s="320" t="s">
        <v>1468</v>
      </c>
      <c r="E3611" s="325">
        <v>40749</v>
      </c>
      <c r="F3611" s="326">
        <v>40725</v>
      </c>
      <c r="G3611" s="320">
        <v>11</v>
      </c>
      <c r="H3611" s="320">
        <v>62137</v>
      </c>
      <c r="I3611" s="323">
        <v>18.22</v>
      </c>
      <c r="J3611" s="323">
        <v>12.4</v>
      </c>
      <c r="K3611" s="323">
        <v>5.82</v>
      </c>
    </row>
    <row r="3612" spans="1:11" x14ac:dyDescent="0.2">
      <c r="A3612" s="320" t="s">
        <v>1467</v>
      </c>
      <c r="B3612" s="320" t="s">
        <v>2</v>
      </c>
      <c r="C3612" s="320" t="s">
        <v>1446</v>
      </c>
      <c r="D3612" s="320" t="s">
        <v>1468</v>
      </c>
      <c r="E3612" s="325">
        <v>40749</v>
      </c>
      <c r="F3612" s="326">
        <v>40725</v>
      </c>
      <c r="G3612" s="320">
        <v>11</v>
      </c>
      <c r="H3612" s="320">
        <v>62273</v>
      </c>
      <c r="I3612" s="323">
        <v>17.03</v>
      </c>
      <c r="J3612" s="323">
        <v>12.4</v>
      </c>
      <c r="K3612" s="323">
        <v>4.63</v>
      </c>
    </row>
    <row r="3613" spans="1:11" hidden="1" x14ac:dyDescent="0.2">
      <c r="A3613" s="320" t="s">
        <v>1458</v>
      </c>
      <c r="B3613" s="320" t="s">
        <v>2</v>
      </c>
      <c r="C3613" s="320" t="s">
        <v>1446</v>
      </c>
      <c r="D3613" s="320" t="s">
        <v>1464</v>
      </c>
      <c r="E3613" s="325">
        <v>40749</v>
      </c>
      <c r="F3613" s="326">
        <v>40725</v>
      </c>
      <c r="G3613" s="320">
        <v>11</v>
      </c>
      <c r="H3613" s="320">
        <v>62109</v>
      </c>
      <c r="I3613" s="323">
        <v>7.33</v>
      </c>
      <c r="J3613" s="323">
        <v>6.63</v>
      </c>
      <c r="K3613" s="323">
        <v>0.7</v>
      </c>
    </row>
    <row r="3614" spans="1:11" hidden="1" x14ac:dyDescent="0.2">
      <c r="A3614" s="320" t="s">
        <v>1458</v>
      </c>
      <c r="B3614" s="320" t="s">
        <v>2</v>
      </c>
      <c r="C3614" s="320" t="s">
        <v>1446</v>
      </c>
      <c r="D3614" s="320" t="s">
        <v>1464</v>
      </c>
      <c r="E3614" s="325">
        <v>40749</v>
      </c>
      <c r="F3614" s="326">
        <v>40725</v>
      </c>
      <c r="G3614" s="320">
        <v>11</v>
      </c>
      <c r="H3614" s="320">
        <v>62270</v>
      </c>
      <c r="I3614" s="323">
        <v>7.39</v>
      </c>
      <c r="J3614" s="323">
        <v>6.62</v>
      </c>
      <c r="K3614" s="323">
        <v>0.77</v>
      </c>
    </row>
    <row r="3615" spans="1:11" x14ac:dyDescent="0.2">
      <c r="A3615" s="320" t="s">
        <v>1459</v>
      </c>
      <c r="B3615" s="320" t="s">
        <v>2</v>
      </c>
      <c r="C3615" s="320" t="s">
        <v>1446</v>
      </c>
      <c r="D3615" s="320" t="s">
        <v>1468</v>
      </c>
      <c r="E3615" s="325">
        <v>40750</v>
      </c>
      <c r="F3615" s="326">
        <v>40725</v>
      </c>
      <c r="G3615" s="320">
        <v>11</v>
      </c>
      <c r="H3615" s="320">
        <v>62472</v>
      </c>
      <c r="I3615" s="323">
        <v>14.67</v>
      </c>
      <c r="J3615" s="323">
        <v>12.16</v>
      </c>
      <c r="K3615" s="323">
        <v>2.5099999999999998</v>
      </c>
    </row>
    <row r="3616" spans="1:11" x14ac:dyDescent="0.2">
      <c r="A3616" s="320" t="s">
        <v>1469</v>
      </c>
      <c r="B3616" s="320" t="s">
        <v>2</v>
      </c>
      <c r="C3616" s="320" t="s">
        <v>1446</v>
      </c>
      <c r="D3616" s="320" t="s">
        <v>1468</v>
      </c>
      <c r="E3616" s="325">
        <v>40750</v>
      </c>
      <c r="F3616" s="326">
        <v>40725</v>
      </c>
      <c r="G3616" s="320">
        <v>11</v>
      </c>
      <c r="H3616" s="320">
        <v>62356</v>
      </c>
      <c r="I3616" s="323">
        <v>6.42</v>
      </c>
      <c r="J3616" s="323">
        <v>5.7</v>
      </c>
      <c r="K3616" s="323">
        <v>0.72</v>
      </c>
    </row>
    <row r="3617" spans="1:11" x14ac:dyDescent="0.2">
      <c r="A3617" s="320" t="s">
        <v>1469</v>
      </c>
      <c r="B3617" s="320" t="s">
        <v>2</v>
      </c>
      <c r="C3617" s="320" t="s">
        <v>1446</v>
      </c>
      <c r="D3617" s="320" t="s">
        <v>1468</v>
      </c>
      <c r="E3617" s="325">
        <v>40750</v>
      </c>
      <c r="F3617" s="326">
        <v>40725</v>
      </c>
      <c r="G3617" s="320">
        <v>11</v>
      </c>
      <c r="H3617" s="320">
        <v>62471</v>
      </c>
      <c r="I3617" s="323">
        <v>6.13</v>
      </c>
      <c r="J3617" s="323">
        <v>5.69</v>
      </c>
      <c r="K3617" s="323">
        <v>0.44</v>
      </c>
    </row>
    <row r="3618" spans="1:11" x14ac:dyDescent="0.2">
      <c r="A3618" s="320" t="s">
        <v>1467</v>
      </c>
      <c r="B3618" s="320" t="s">
        <v>2</v>
      </c>
      <c r="C3618" s="320" t="s">
        <v>1446</v>
      </c>
      <c r="D3618" s="320" t="s">
        <v>1468</v>
      </c>
      <c r="E3618" s="325">
        <v>40750</v>
      </c>
      <c r="F3618" s="326">
        <v>40725</v>
      </c>
      <c r="G3618" s="320">
        <v>11</v>
      </c>
      <c r="H3618" s="320">
        <v>62353</v>
      </c>
      <c r="I3618" s="323">
        <v>18.04</v>
      </c>
      <c r="J3618" s="323">
        <v>12.37</v>
      </c>
      <c r="K3618" s="323">
        <v>5.67</v>
      </c>
    </row>
    <row r="3619" spans="1:11" x14ac:dyDescent="0.2">
      <c r="A3619" s="320" t="s">
        <v>1467</v>
      </c>
      <c r="B3619" s="320" t="s">
        <v>2</v>
      </c>
      <c r="C3619" s="320" t="s">
        <v>1446</v>
      </c>
      <c r="D3619" s="320" t="s">
        <v>1468</v>
      </c>
      <c r="E3619" s="325">
        <v>40750</v>
      </c>
      <c r="F3619" s="326">
        <v>40725</v>
      </c>
      <c r="G3619" s="320">
        <v>11</v>
      </c>
      <c r="H3619" s="320">
        <v>62476</v>
      </c>
      <c r="I3619" s="323">
        <v>16.079999999999998</v>
      </c>
      <c r="J3619" s="323">
        <v>12.33</v>
      </c>
      <c r="K3619" s="323">
        <v>3.75</v>
      </c>
    </row>
    <row r="3620" spans="1:11" hidden="1" x14ac:dyDescent="0.2">
      <c r="A3620" s="320" t="s">
        <v>1458</v>
      </c>
      <c r="B3620" s="320" t="s">
        <v>2</v>
      </c>
      <c r="C3620" s="320" t="s">
        <v>1446</v>
      </c>
      <c r="D3620" s="320" t="s">
        <v>1464</v>
      </c>
      <c r="E3620" s="325">
        <v>40750</v>
      </c>
      <c r="F3620" s="326">
        <v>40725</v>
      </c>
      <c r="G3620" s="320">
        <v>11</v>
      </c>
      <c r="H3620" s="320">
        <v>62337</v>
      </c>
      <c r="I3620" s="323">
        <v>7.18</v>
      </c>
      <c r="J3620" s="323">
        <v>6.6</v>
      </c>
      <c r="K3620" s="323">
        <v>0.57999999999999996</v>
      </c>
    </row>
    <row r="3621" spans="1:11" hidden="1" x14ac:dyDescent="0.2">
      <c r="A3621" s="320" t="s">
        <v>1458</v>
      </c>
      <c r="B3621" s="320" t="s">
        <v>2</v>
      </c>
      <c r="C3621" s="320" t="s">
        <v>1446</v>
      </c>
      <c r="D3621" s="320" t="s">
        <v>1464</v>
      </c>
      <c r="E3621" s="325">
        <v>40750</v>
      </c>
      <c r="F3621" s="326">
        <v>40725</v>
      </c>
      <c r="G3621" s="320">
        <v>11</v>
      </c>
      <c r="H3621" s="320">
        <v>62482</v>
      </c>
      <c r="I3621" s="323">
        <v>7.25</v>
      </c>
      <c r="J3621" s="323">
        <v>6.57</v>
      </c>
      <c r="K3621" s="323">
        <v>0.68</v>
      </c>
    </row>
    <row r="3622" spans="1:11" x14ac:dyDescent="0.2">
      <c r="A3622" s="320" t="s">
        <v>1469</v>
      </c>
      <c r="B3622" s="320" t="s">
        <v>2</v>
      </c>
      <c r="C3622" s="320" t="s">
        <v>1446</v>
      </c>
      <c r="D3622" s="320" t="s">
        <v>1468</v>
      </c>
      <c r="E3622" s="325">
        <v>40751</v>
      </c>
      <c r="F3622" s="326">
        <v>40725</v>
      </c>
      <c r="G3622" s="320">
        <v>11</v>
      </c>
      <c r="H3622" s="320">
        <v>62523</v>
      </c>
      <c r="I3622" s="323">
        <v>6.22</v>
      </c>
      <c r="J3622" s="323">
        <v>5.67</v>
      </c>
      <c r="K3622" s="323">
        <v>0.55000000000000004</v>
      </c>
    </row>
    <row r="3623" spans="1:11" x14ac:dyDescent="0.2">
      <c r="A3623" s="320" t="s">
        <v>1469</v>
      </c>
      <c r="B3623" s="320" t="s">
        <v>2</v>
      </c>
      <c r="C3623" s="320" t="s">
        <v>1446</v>
      </c>
      <c r="D3623" s="320" t="s">
        <v>1468</v>
      </c>
      <c r="E3623" s="325">
        <v>40751</v>
      </c>
      <c r="F3623" s="326">
        <v>40725</v>
      </c>
      <c r="G3623" s="320">
        <v>11</v>
      </c>
      <c r="H3623" s="320">
        <v>62559</v>
      </c>
      <c r="I3623" s="323">
        <v>6.22</v>
      </c>
      <c r="J3623" s="323">
        <v>5.67</v>
      </c>
      <c r="K3623" s="323">
        <v>0.55000000000000004</v>
      </c>
    </row>
    <row r="3624" spans="1:11" x14ac:dyDescent="0.2">
      <c r="A3624" s="320" t="s">
        <v>1469</v>
      </c>
      <c r="B3624" s="320" t="s">
        <v>2</v>
      </c>
      <c r="C3624" s="320" t="s">
        <v>1446</v>
      </c>
      <c r="D3624" s="320" t="s">
        <v>1468</v>
      </c>
      <c r="E3624" s="325">
        <v>40751</v>
      </c>
      <c r="F3624" s="326">
        <v>40725</v>
      </c>
      <c r="G3624" s="320">
        <v>11</v>
      </c>
      <c r="H3624" s="320">
        <v>62641</v>
      </c>
      <c r="I3624" s="323">
        <v>6.32</v>
      </c>
      <c r="J3624" s="323">
        <v>5.66</v>
      </c>
      <c r="K3624" s="323">
        <v>0.66</v>
      </c>
    </row>
    <row r="3625" spans="1:11" x14ac:dyDescent="0.2">
      <c r="A3625" s="320" t="s">
        <v>1467</v>
      </c>
      <c r="B3625" s="320" t="s">
        <v>2</v>
      </c>
      <c r="C3625" s="320" t="s">
        <v>1446</v>
      </c>
      <c r="D3625" s="320" t="s">
        <v>1468</v>
      </c>
      <c r="E3625" s="325">
        <v>40751</v>
      </c>
      <c r="F3625" s="326">
        <v>40725</v>
      </c>
      <c r="G3625" s="320">
        <v>11</v>
      </c>
      <c r="H3625" s="320">
        <v>62566</v>
      </c>
      <c r="I3625" s="323">
        <v>18.68</v>
      </c>
      <c r="J3625" s="323">
        <v>12.48</v>
      </c>
      <c r="K3625" s="323">
        <v>6.2</v>
      </c>
    </row>
    <row r="3626" spans="1:11" x14ac:dyDescent="0.2">
      <c r="A3626" s="320" t="s">
        <v>1467</v>
      </c>
      <c r="B3626" s="320" t="s">
        <v>2</v>
      </c>
      <c r="C3626" s="320" t="s">
        <v>1446</v>
      </c>
      <c r="D3626" s="320" t="s">
        <v>1468</v>
      </c>
      <c r="E3626" s="325">
        <v>40751</v>
      </c>
      <c r="F3626" s="326">
        <v>40725</v>
      </c>
      <c r="G3626" s="320">
        <v>11</v>
      </c>
      <c r="H3626" s="320">
        <v>62661</v>
      </c>
      <c r="I3626" s="323">
        <v>17.239999999999998</v>
      </c>
      <c r="J3626" s="323">
        <v>12.4</v>
      </c>
      <c r="K3626" s="323">
        <v>4.84</v>
      </c>
    </row>
    <row r="3627" spans="1:11" hidden="1" x14ac:dyDescent="0.2">
      <c r="A3627" s="320" t="s">
        <v>1458</v>
      </c>
      <c r="B3627" s="320" t="s">
        <v>2</v>
      </c>
      <c r="C3627" s="320" t="s">
        <v>1446</v>
      </c>
      <c r="D3627" s="320" t="s">
        <v>1464</v>
      </c>
      <c r="E3627" s="325">
        <v>40751</v>
      </c>
      <c r="F3627" s="326">
        <v>40725</v>
      </c>
      <c r="G3627" s="320">
        <v>11</v>
      </c>
      <c r="H3627" s="320">
        <v>62560</v>
      </c>
      <c r="I3627" s="323">
        <v>7.01</v>
      </c>
      <c r="J3627" s="323">
        <v>6.56</v>
      </c>
      <c r="K3627" s="323">
        <v>0.45</v>
      </c>
    </row>
    <row r="3628" spans="1:11" hidden="1" x14ac:dyDescent="0.2">
      <c r="A3628" s="320" t="s">
        <v>1458</v>
      </c>
      <c r="B3628" s="320" t="s">
        <v>2</v>
      </c>
      <c r="C3628" s="320" t="s">
        <v>1446</v>
      </c>
      <c r="D3628" s="320" t="s">
        <v>1464</v>
      </c>
      <c r="E3628" s="325">
        <v>40751</v>
      </c>
      <c r="F3628" s="326">
        <v>40725</v>
      </c>
      <c r="G3628" s="320">
        <v>11</v>
      </c>
      <c r="H3628" s="320">
        <v>62662</v>
      </c>
      <c r="I3628" s="323">
        <v>6.72</v>
      </c>
      <c r="J3628" s="323">
        <v>6.54</v>
      </c>
      <c r="K3628" s="323">
        <v>0.18</v>
      </c>
    </row>
    <row r="3629" spans="1:11" x14ac:dyDescent="0.2">
      <c r="A3629" s="320" t="s">
        <v>1459</v>
      </c>
      <c r="B3629" s="320" t="s">
        <v>2</v>
      </c>
      <c r="C3629" s="320" t="s">
        <v>1446</v>
      </c>
      <c r="D3629" s="320" t="s">
        <v>1468</v>
      </c>
      <c r="E3629" s="325">
        <v>40752</v>
      </c>
      <c r="F3629" s="326">
        <v>40725</v>
      </c>
      <c r="G3629" s="320">
        <v>11</v>
      </c>
      <c r="H3629" s="320">
        <v>62800</v>
      </c>
      <c r="I3629" s="323">
        <v>17.39</v>
      </c>
      <c r="J3629" s="323">
        <v>12.1</v>
      </c>
      <c r="K3629" s="323">
        <v>5.29</v>
      </c>
    </row>
    <row r="3630" spans="1:11" x14ac:dyDescent="0.2">
      <c r="A3630" s="320" t="s">
        <v>1459</v>
      </c>
      <c r="B3630" s="320" t="s">
        <v>2</v>
      </c>
      <c r="C3630" s="320" t="s">
        <v>1446</v>
      </c>
      <c r="D3630" s="320" t="s">
        <v>1468</v>
      </c>
      <c r="E3630" s="325">
        <v>40752</v>
      </c>
      <c r="F3630" s="326">
        <v>40725</v>
      </c>
      <c r="G3630" s="320">
        <v>11</v>
      </c>
      <c r="H3630" s="320">
        <v>62963</v>
      </c>
      <c r="I3630" s="323">
        <v>14.85</v>
      </c>
      <c r="J3630" s="323">
        <v>11.98</v>
      </c>
      <c r="K3630" s="323">
        <v>2.87</v>
      </c>
    </row>
    <row r="3631" spans="1:11" x14ac:dyDescent="0.2">
      <c r="A3631" s="320" t="s">
        <v>1469</v>
      </c>
      <c r="B3631" s="320" t="s">
        <v>2</v>
      </c>
      <c r="C3631" s="320" t="s">
        <v>1446</v>
      </c>
      <c r="D3631" s="320" t="s">
        <v>1468</v>
      </c>
      <c r="E3631" s="325">
        <v>40752</v>
      </c>
      <c r="F3631" s="326">
        <v>40725</v>
      </c>
      <c r="G3631" s="320">
        <v>11</v>
      </c>
      <c r="H3631" s="320">
        <v>62697</v>
      </c>
      <c r="I3631" s="323">
        <v>6.33</v>
      </c>
      <c r="J3631" s="323">
        <v>5.79</v>
      </c>
      <c r="K3631" s="323">
        <v>0.54</v>
      </c>
    </row>
    <row r="3632" spans="1:11" x14ac:dyDescent="0.2">
      <c r="A3632" s="320" t="s">
        <v>1469</v>
      </c>
      <c r="B3632" s="320" t="s">
        <v>2</v>
      </c>
      <c r="C3632" s="320" t="s">
        <v>1446</v>
      </c>
      <c r="D3632" s="320" t="s">
        <v>1468</v>
      </c>
      <c r="E3632" s="325">
        <v>40752</v>
      </c>
      <c r="F3632" s="326">
        <v>40725</v>
      </c>
      <c r="G3632" s="320">
        <v>11</v>
      </c>
      <c r="H3632" s="320">
        <v>62784</v>
      </c>
      <c r="I3632" s="323">
        <v>6.29</v>
      </c>
      <c r="J3632" s="323">
        <v>5.78</v>
      </c>
      <c r="K3632" s="323">
        <v>0.51</v>
      </c>
    </row>
    <row r="3633" spans="1:11" x14ac:dyDescent="0.2">
      <c r="A3633" s="320" t="s">
        <v>1467</v>
      </c>
      <c r="B3633" s="320" t="s">
        <v>2</v>
      </c>
      <c r="C3633" s="320" t="s">
        <v>1446</v>
      </c>
      <c r="D3633" s="320" t="s">
        <v>1468</v>
      </c>
      <c r="E3633" s="325">
        <v>40752</v>
      </c>
      <c r="F3633" s="326">
        <v>40725</v>
      </c>
      <c r="G3633" s="320">
        <v>11</v>
      </c>
      <c r="H3633" s="320">
        <v>62799</v>
      </c>
      <c r="I3633" s="323">
        <v>18.510000000000002</v>
      </c>
      <c r="J3633" s="323">
        <v>12.41</v>
      </c>
      <c r="K3633" s="323">
        <v>6.1</v>
      </c>
    </row>
    <row r="3634" spans="1:11" x14ac:dyDescent="0.2">
      <c r="A3634" s="320" t="s">
        <v>1467</v>
      </c>
      <c r="B3634" s="320" t="s">
        <v>2</v>
      </c>
      <c r="C3634" s="320" t="s">
        <v>1446</v>
      </c>
      <c r="D3634" s="320" t="s">
        <v>1468</v>
      </c>
      <c r="E3634" s="325">
        <v>40752</v>
      </c>
      <c r="F3634" s="326">
        <v>40725</v>
      </c>
      <c r="G3634" s="320">
        <v>11</v>
      </c>
      <c r="H3634" s="320">
        <v>62960</v>
      </c>
      <c r="I3634" s="323">
        <v>15.98</v>
      </c>
      <c r="J3634" s="323">
        <v>12.36</v>
      </c>
      <c r="K3634" s="323">
        <v>3.62</v>
      </c>
    </row>
    <row r="3635" spans="1:11" hidden="1" x14ac:dyDescent="0.2">
      <c r="A3635" s="320"/>
      <c r="B3635" s="320" t="s">
        <v>2</v>
      </c>
      <c r="C3635" s="320" t="s">
        <v>1446</v>
      </c>
      <c r="D3635" s="320" t="s">
        <v>1464</v>
      </c>
      <c r="E3635" s="325">
        <v>40752</v>
      </c>
      <c r="F3635" s="326">
        <v>40725</v>
      </c>
      <c r="G3635" s="320">
        <v>11</v>
      </c>
      <c r="H3635" s="320">
        <v>62710</v>
      </c>
      <c r="I3635" s="323">
        <v>6.95</v>
      </c>
      <c r="J3635" s="323">
        <v>6.38</v>
      </c>
      <c r="K3635" s="323">
        <v>0.56999999999999995</v>
      </c>
    </row>
    <row r="3636" spans="1:11" hidden="1" x14ac:dyDescent="0.2">
      <c r="A3636" s="320"/>
      <c r="B3636" s="320" t="s">
        <v>2</v>
      </c>
      <c r="C3636" s="320" t="s">
        <v>1446</v>
      </c>
      <c r="D3636" s="320" t="s">
        <v>1464</v>
      </c>
      <c r="E3636" s="325">
        <v>40752</v>
      </c>
      <c r="F3636" s="326">
        <v>40725</v>
      </c>
      <c r="G3636" s="320">
        <v>11</v>
      </c>
      <c r="H3636" s="320">
        <v>62926</v>
      </c>
      <c r="I3636" s="323">
        <v>6.98</v>
      </c>
      <c r="J3636" s="323">
        <v>6.36</v>
      </c>
      <c r="K3636" s="323">
        <v>0.62</v>
      </c>
    </row>
    <row r="3637" spans="1:11" hidden="1" x14ac:dyDescent="0.2">
      <c r="A3637" s="320" t="s">
        <v>1458</v>
      </c>
      <c r="B3637" s="320" t="s">
        <v>2</v>
      </c>
      <c r="C3637" s="320" t="s">
        <v>1446</v>
      </c>
      <c r="D3637" s="320" t="s">
        <v>1464</v>
      </c>
      <c r="E3637" s="325">
        <v>40752</v>
      </c>
      <c r="F3637" s="326">
        <v>40725</v>
      </c>
      <c r="G3637" s="320">
        <v>11</v>
      </c>
      <c r="H3637" s="320">
        <v>62810</v>
      </c>
      <c r="I3637" s="323">
        <v>7.48</v>
      </c>
      <c r="J3637" s="323">
        <v>6.61</v>
      </c>
      <c r="K3637" s="323">
        <v>0.87</v>
      </c>
    </row>
    <row r="3638" spans="1:11" hidden="1" x14ac:dyDescent="0.2">
      <c r="A3638" s="320" t="s">
        <v>1458</v>
      </c>
      <c r="B3638" s="320" t="s">
        <v>2</v>
      </c>
      <c r="C3638" s="320" t="s">
        <v>1446</v>
      </c>
      <c r="D3638" s="320" t="s">
        <v>1464</v>
      </c>
      <c r="E3638" s="325">
        <v>40752</v>
      </c>
      <c r="F3638" s="326">
        <v>40725</v>
      </c>
      <c r="G3638" s="320">
        <v>11</v>
      </c>
      <c r="H3638" s="320">
        <v>62932</v>
      </c>
      <c r="I3638" s="323">
        <v>7.24</v>
      </c>
      <c r="J3638" s="323">
        <v>6.6</v>
      </c>
      <c r="K3638" s="323">
        <v>0.64</v>
      </c>
    </row>
    <row r="3639" spans="1:11" x14ac:dyDescent="0.2">
      <c r="A3639" s="320" t="s">
        <v>1469</v>
      </c>
      <c r="B3639" s="320" t="s">
        <v>2</v>
      </c>
      <c r="C3639" s="320" t="s">
        <v>1446</v>
      </c>
      <c r="D3639" s="320" t="s">
        <v>1468</v>
      </c>
      <c r="E3639" s="325">
        <v>40753</v>
      </c>
      <c r="F3639" s="326">
        <v>40725</v>
      </c>
      <c r="G3639" s="320">
        <v>11</v>
      </c>
      <c r="H3639" s="320">
        <v>62984</v>
      </c>
      <c r="I3639" s="323">
        <v>6.28</v>
      </c>
      <c r="J3639" s="323">
        <v>5.74</v>
      </c>
      <c r="K3639" s="323">
        <v>0.54</v>
      </c>
    </row>
    <row r="3640" spans="1:11" x14ac:dyDescent="0.2">
      <c r="A3640" s="320" t="s">
        <v>1469</v>
      </c>
      <c r="B3640" s="320" t="s">
        <v>2</v>
      </c>
      <c r="C3640" s="320" t="s">
        <v>1446</v>
      </c>
      <c r="D3640" s="320" t="s">
        <v>1468</v>
      </c>
      <c r="E3640" s="325">
        <v>40753</v>
      </c>
      <c r="F3640" s="326">
        <v>40725</v>
      </c>
      <c r="G3640" s="320">
        <v>11</v>
      </c>
      <c r="H3640" s="320">
        <v>63112</v>
      </c>
      <c r="I3640" s="323">
        <v>6.24</v>
      </c>
      <c r="J3640" s="323">
        <v>5.71</v>
      </c>
      <c r="K3640" s="323">
        <v>0.53</v>
      </c>
    </row>
    <row r="3641" spans="1:11" x14ac:dyDescent="0.2">
      <c r="A3641" s="320" t="s">
        <v>1469</v>
      </c>
      <c r="B3641" s="320" t="s">
        <v>2</v>
      </c>
      <c r="C3641" s="320" t="s">
        <v>1446</v>
      </c>
      <c r="D3641" s="320" t="s">
        <v>1468</v>
      </c>
      <c r="E3641" s="325">
        <v>40753</v>
      </c>
      <c r="F3641" s="326">
        <v>40725</v>
      </c>
      <c r="G3641" s="320">
        <v>11</v>
      </c>
      <c r="H3641" s="320">
        <v>63154</v>
      </c>
      <c r="I3641" s="323">
        <v>5.84</v>
      </c>
      <c r="J3641" s="323">
        <v>5.7</v>
      </c>
      <c r="K3641" s="323">
        <v>0.14000000000000001</v>
      </c>
    </row>
    <row r="3642" spans="1:11" x14ac:dyDescent="0.2">
      <c r="A3642" s="320" t="s">
        <v>1467</v>
      </c>
      <c r="B3642" s="320" t="s">
        <v>2</v>
      </c>
      <c r="C3642" s="320" t="s">
        <v>1446</v>
      </c>
      <c r="D3642" s="320" t="s">
        <v>1468</v>
      </c>
      <c r="E3642" s="325">
        <v>40753</v>
      </c>
      <c r="F3642" s="326">
        <v>40725</v>
      </c>
      <c r="G3642" s="320">
        <v>11</v>
      </c>
      <c r="H3642" s="320">
        <v>63042</v>
      </c>
      <c r="I3642" s="323">
        <v>14.08</v>
      </c>
      <c r="J3642" s="323">
        <v>12.35</v>
      </c>
      <c r="K3642" s="323">
        <v>1.73</v>
      </c>
    </row>
    <row r="3643" spans="1:11" hidden="1" x14ac:dyDescent="0.2">
      <c r="A3643" s="320" t="s">
        <v>1458</v>
      </c>
      <c r="B3643" s="320" t="s">
        <v>2</v>
      </c>
      <c r="C3643" s="320" t="s">
        <v>1446</v>
      </c>
      <c r="D3643" s="320" t="s">
        <v>1464</v>
      </c>
      <c r="E3643" s="325">
        <v>40753</v>
      </c>
      <c r="F3643" s="326">
        <v>40725</v>
      </c>
      <c r="G3643" s="320">
        <v>11</v>
      </c>
      <c r="H3643" s="320">
        <v>63144</v>
      </c>
      <c r="I3643" s="323">
        <v>6.91</v>
      </c>
      <c r="J3643" s="323">
        <v>6.57</v>
      </c>
      <c r="K3643" s="323">
        <v>0.34</v>
      </c>
    </row>
    <row r="3644" spans="1:11" x14ac:dyDescent="0.2">
      <c r="A3644" s="320"/>
      <c r="B3644" s="320" t="s">
        <v>2</v>
      </c>
      <c r="C3644" s="320" t="s">
        <v>1446</v>
      </c>
      <c r="D3644" s="320" t="s">
        <v>1468</v>
      </c>
      <c r="E3644" s="325">
        <v>40756</v>
      </c>
      <c r="F3644" s="326">
        <v>40756</v>
      </c>
      <c r="G3644" s="320">
        <v>11</v>
      </c>
      <c r="H3644" s="320">
        <v>63402</v>
      </c>
      <c r="I3644" s="323">
        <v>6.66</v>
      </c>
      <c r="J3644" s="323">
        <v>6.51</v>
      </c>
      <c r="K3644" s="323">
        <v>0.15</v>
      </c>
    </row>
    <row r="3645" spans="1:11" x14ac:dyDescent="0.2">
      <c r="A3645" s="320" t="s">
        <v>1467</v>
      </c>
      <c r="B3645" s="320" t="s">
        <v>2</v>
      </c>
      <c r="C3645" s="320" t="s">
        <v>1446</v>
      </c>
      <c r="D3645" s="320" t="s">
        <v>1468</v>
      </c>
      <c r="E3645" s="325">
        <v>40756</v>
      </c>
      <c r="F3645" s="326">
        <v>40756</v>
      </c>
      <c r="G3645" s="320">
        <v>11</v>
      </c>
      <c r="H3645" s="320">
        <v>63472</v>
      </c>
      <c r="I3645" s="323">
        <v>18.75</v>
      </c>
      <c r="J3645" s="323">
        <v>12.4</v>
      </c>
      <c r="K3645" s="323">
        <v>6.35</v>
      </c>
    </row>
    <row r="3646" spans="1:11" x14ac:dyDescent="0.2">
      <c r="A3646" s="320" t="s">
        <v>1467</v>
      </c>
      <c r="B3646" s="320" t="s">
        <v>2</v>
      </c>
      <c r="C3646" s="320" t="s">
        <v>1446</v>
      </c>
      <c r="D3646" s="320" t="s">
        <v>1468</v>
      </c>
      <c r="E3646" s="325">
        <v>40756</v>
      </c>
      <c r="F3646" s="326">
        <v>40756</v>
      </c>
      <c r="G3646" s="320">
        <v>11</v>
      </c>
      <c r="H3646" s="320">
        <v>63583</v>
      </c>
      <c r="I3646" s="323">
        <v>16.77</v>
      </c>
      <c r="J3646" s="323">
        <v>12.35</v>
      </c>
      <c r="K3646" s="323">
        <v>4.42</v>
      </c>
    </row>
    <row r="3647" spans="1:11" hidden="1" x14ac:dyDescent="0.2">
      <c r="A3647" s="320" t="s">
        <v>1458</v>
      </c>
      <c r="B3647" s="320" t="s">
        <v>2</v>
      </c>
      <c r="C3647" s="320" t="s">
        <v>1446</v>
      </c>
      <c r="D3647" s="320" t="s">
        <v>1464</v>
      </c>
      <c r="E3647" s="325">
        <v>40756</v>
      </c>
      <c r="F3647" s="326">
        <v>40756</v>
      </c>
      <c r="G3647" s="320">
        <v>11</v>
      </c>
      <c r="H3647" s="320">
        <v>63457</v>
      </c>
      <c r="I3647" s="323">
        <v>7.34</v>
      </c>
      <c r="J3647" s="323">
        <v>6.62</v>
      </c>
      <c r="K3647" s="323">
        <v>0.72</v>
      </c>
    </row>
    <row r="3648" spans="1:11" hidden="1" x14ac:dyDescent="0.2">
      <c r="A3648" s="320" t="s">
        <v>1458</v>
      </c>
      <c r="B3648" s="320" t="s">
        <v>2</v>
      </c>
      <c r="C3648" s="320" t="s">
        <v>1446</v>
      </c>
      <c r="D3648" s="320" t="s">
        <v>1464</v>
      </c>
      <c r="E3648" s="325">
        <v>40756</v>
      </c>
      <c r="F3648" s="326">
        <v>40756</v>
      </c>
      <c r="G3648" s="320">
        <v>11</v>
      </c>
      <c r="H3648" s="320">
        <v>63573</v>
      </c>
      <c r="I3648" s="323">
        <v>7.35</v>
      </c>
      <c r="J3648" s="323">
        <v>6.6</v>
      </c>
      <c r="K3648" s="323">
        <v>0.75</v>
      </c>
    </row>
    <row r="3649" spans="1:11" x14ac:dyDescent="0.2">
      <c r="A3649" s="320" t="s">
        <v>1459</v>
      </c>
      <c r="B3649" s="320" t="s">
        <v>2</v>
      </c>
      <c r="C3649" s="320" t="s">
        <v>1446</v>
      </c>
      <c r="D3649" s="320" t="s">
        <v>1468</v>
      </c>
      <c r="E3649" s="325">
        <v>40757</v>
      </c>
      <c r="F3649" s="326">
        <v>40756</v>
      </c>
      <c r="G3649" s="320">
        <v>11</v>
      </c>
      <c r="H3649" s="320">
        <v>63785</v>
      </c>
      <c r="I3649" s="323">
        <v>14.59</v>
      </c>
      <c r="J3649" s="323">
        <v>12.04</v>
      </c>
      <c r="K3649" s="323">
        <v>2.5499999999999998</v>
      </c>
    </row>
    <row r="3650" spans="1:11" x14ac:dyDescent="0.2">
      <c r="A3650" s="320" t="s">
        <v>1467</v>
      </c>
      <c r="B3650" s="320" t="s">
        <v>2</v>
      </c>
      <c r="C3650" s="320" t="s">
        <v>1446</v>
      </c>
      <c r="D3650" s="320" t="s">
        <v>1468</v>
      </c>
      <c r="E3650" s="325">
        <v>40757</v>
      </c>
      <c r="F3650" s="326">
        <v>40756</v>
      </c>
      <c r="G3650" s="320">
        <v>11</v>
      </c>
      <c r="H3650" s="320">
        <v>63664</v>
      </c>
      <c r="I3650" s="323">
        <v>17.98</v>
      </c>
      <c r="J3650" s="323">
        <v>12.34</v>
      </c>
      <c r="K3650" s="323">
        <v>5.64</v>
      </c>
    </row>
    <row r="3651" spans="1:11" x14ac:dyDescent="0.2">
      <c r="A3651" s="320" t="s">
        <v>1467</v>
      </c>
      <c r="B3651" s="320" t="s">
        <v>2</v>
      </c>
      <c r="C3651" s="320" t="s">
        <v>1446</v>
      </c>
      <c r="D3651" s="320" t="s">
        <v>1468</v>
      </c>
      <c r="E3651" s="325">
        <v>40757</v>
      </c>
      <c r="F3651" s="326">
        <v>40756</v>
      </c>
      <c r="G3651" s="320">
        <v>11</v>
      </c>
      <c r="H3651" s="320">
        <v>63777</v>
      </c>
      <c r="I3651" s="323">
        <v>16.29</v>
      </c>
      <c r="J3651" s="323">
        <v>12.3</v>
      </c>
      <c r="K3651" s="323">
        <v>3.99</v>
      </c>
    </row>
    <row r="3652" spans="1:11" hidden="1" x14ac:dyDescent="0.2">
      <c r="A3652" s="320" t="s">
        <v>1458</v>
      </c>
      <c r="B3652" s="320" t="s">
        <v>2</v>
      </c>
      <c r="C3652" s="320" t="s">
        <v>1446</v>
      </c>
      <c r="D3652" s="320" t="s">
        <v>1464</v>
      </c>
      <c r="E3652" s="325">
        <v>40757</v>
      </c>
      <c r="F3652" s="326">
        <v>40756</v>
      </c>
      <c r="G3652" s="320">
        <v>11</v>
      </c>
      <c r="H3652" s="320">
        <v>63640</v>
      </c>
      <c r="I3652" s="323">
        <v>7.18</v>
      </c>
      <c r="J3652" s="323">
        <v>6.58</v>
      </c>
      <c r="K3652" s="323">
        <v>0.6</v>
      </c>
    </row>
    <row r="3653" spans="1:11" hidden="1" x14ac:dyDescent="0.2">
      <c r="A3653" s="320" t="s">
        <v>1458</v>
      </c>
      <c r="B3653" s="320" t="s">
        <v>2</v>
      </c>
      <c r="C3653" s="320" t="s">
        <v>1446</v>
      </c>
      <c r="D3653" s="320" t="s">
        <v>1464</v>
      </c>
      <c r="E3653" s="325">
        <v>40757</v>
      </c>
      <c r="F3653" s="326">
        <v>40756</v>
      </c>
      <c r="G3653" s="320">
        <v>11</v>
      </c>
      <c r="H3653" s="320">
        <v>63778</v>
      </c>
      <c r="I3653" s="323">
        <v>7.3</v>
      </c>
      <c r="J3653" s="323">
        <v>6.56</v>
      </c>
      <c r="K3653" s="323">
        <v>0.74</v>
      </c>
    </row>
    <row r="3654" spans="1:11" x14ac:dyDescent="0.2">
      <c r="A3654" s="320" t="s">
        <v>1467</v>
      </c>
      <c r="B3654" s="320" t="s">
        <v>2</v>
      </c>
      <c r="C3654" s="320" t="s">
        <v>1446</v>
      </c>
      <c r="D3654" s="320" t="s">
        <v>1468</v>
      </c>
      <c r="E3654" s="325">
        <v>40758</v>
      </c>
      <c r="F3654" s="326">
        <v>40756</v>
      </c>
      <c r="G3654" s="320">
        <v>11</v>
      </c>
      <c r="H3654" s="320">
        <v>63857</v>
      </c>
      <c r="I3654" s="323">
        <v>19.39</v>
      </c>
      <c r="J3654" s="323">
        <v>12.45</v>
      </c>
      <c r="K3654" s="323">
        <v>6.94</v>
      </c>
    </row>
    <row r="3655" spans="1:11" x14ac:dyDescent="0.2">
      <c r="A3655" s="320" t="s">
        <v>1467</v>
      </c>
      <c r="B3655" s="320" t="s">
        <v>2</v>
      </c>
      <c r="C3655" s="320" t="s">
        <v>1446</v>
      </c>
      <c r="D3655" s="320" t="s">
        <v>1468</v>
      </c>
      <c r="E3655" s="325">
        <v>40758</v>
      </c>
      <c r="F3655" s="326">
        <v>40756</v>
      </c>
      <c r="G3655" s="320">
        <v>11</v>
      </c>
      <c r="H3655" s="320">
        <v>63982</v>
      </c>
      <c r="I3655" s="323">
        <v>17.399999999999999</v>
      </c>
      <c r="J3655" s="323">
        <v>12.39</v>
      </c>
      <c r="K3655" s="323">
        <v>5.01</v>
      </c>
    </row>
    <row r="3656" spans="1:11" hidden="1" x14ac:dyDescent="0.2">
      <c r="A3656" s="320" t="s">
        <v>1458</v>
      </c>
      <c r="B3656" s="320" t="s">
        <v>2</v>
      </c>
      <c r="C3656" s="320" t="s">
        <v>1446</v>
      </c>
      <c r="D3656" s="320" t="s">
        <v>1464</v>
      </c>
      <c r="E3656" s="325">
        <v>40758</v>
      </c>
      <c r="F3656" s="326">
        <v>40756</v>
      </c>
      <c r="G3656" s="320">
        <v>11</v>
      </c>
      <c r="H3656" s="320">
        <v>63842</v>
      </c>
      <c r="I3656" s="323">
        <v>7.03</v>
      </c>
      <c r="J3656" s="323">
        <v>6.55</v>
      </c>
      <c r="K3656" s="323">
        <v>0.48</v>
      </c>
    </row>
    <row r="3657" spans="1:11" hidden="1" x14ac:dyDescent="0.2">
      <c r="A3657" s="320" t="s">
        <v>1458</v>
      </c>
      <c r="B3657" s="320" t="s">
        <v>2</v>
      </c>
      <c r="C3657" s="320" t="s">
        <v>1446</v>
      </c>
      <c r="D3657" s="320" t="s">
        <v>1464</v>
      </c>
      <c r="E3657" s="325">
        <v>40758</v>
      </c>
      <c r="F3657" s="326">
        <v>40756</v>
      </c>
      <c r="G3657" s="320">
        <v>11</v>
      </c>
      <c r="H3657" s="320">
        <v>63969</v>
      </c>
      <c r="I3657" s="323">
        <v>6.89</v>
      </c>
      <c r="J3657" s="323">
        <v>6.53</v>
      </c>
      <c r="K3657" s="323">
        <v>0.36</v>
      </c>
    </row>
    <row r="3658" spans="1:11" x14ac:dyDescent="0.2">
      <c r="A3658" s="320" t="s">
        <v>1459</v>
      </c>
      <c r="B3658" s="320" t="s">
        <v>2</v>
      </c>
      <c r="C3658" s="320" t="s">
        <v>1446</v>
      </c>
      <c r="D3658" s="320" t="s">
        <v>1468</v>
      </c>
      <c r="E3658" s="325">
        <v>40759</v>
      </c>
      <c r="F3658" s="326">
        <v>40756</v>
      </c>
      <c r="G3658" s="320">
        <v>11</v>
      </c>
      <c r="H3658" s="320">
        <v>64081</v>
      </c>
      <c r="I3658" s="323">
        <v>17.93</v>
      </c>
      <c r="J3658" s="323">
        <v>12.18</v>
      </c>
      <c r="K3658" s="323">
        <v>5.75</v>
      </c>
    </row>
    <row r="3659" spans="1:11" x14ac:dyDescent="0.2">
      <c r="A3659" s="320" t="s">
        <v>1459</v>
      </c>
      <c r="B3659" s="320" t="s">
        <v>2</v>
      </c>
      <c r="C3659" s="320" t="s">
        <v>1446</v>
      </c>
      <c r="D3659" s="320" t="s">
        <v>1468</v>
      </c>
      <c r="E3659" s="325">
        <v>40759</v>
      </c>
      <c r="F3659" s="326">
        <v>40756</v>
      </c>
      <c r="G3659" s="320">
        <v>11</v>
      </c>
      <c r="H3659" s="320">
        <v>64256</v>
      </c>
      <c r="I3659" s="323">
        <v>14.74</v>
      </c>
      <c r="J3659" s="323">
        <v>12.14</v>
      </c>
      <c r="K3659" s="323">
        <v>2.6</v>
      </c>
    </row>
    <row r="3660" spans="1:11" x14ac:dyDescent="0.2">
      <c r="A3660" s="320" t="s">
        <v>1467</v>
      </c>
      <c r="B3660" s="320" t="s">
        <v>2</v>
      </c>
      <c r="C3660" s="320" t="s">
        <v>1446</v>
      </c>
      <c r="D3660" s="320" t="s">
        <v>1468</v>
      </c>
      <c r="E3660" s="325">
        <v>40759</v>
      </c>
      <c r="F3660" s="326">
        <v>40756</v>
      </c>
      <c r="G3660" s="320">
        <v>11</v>
      </c>
      <c r="H3660" s="320">
        <v>64082</v>
      </c>
      <c r="I3660" s="323">
        <v>17.62</v>
      </c>
      <c r="J3660" s="323">
        <v>12.33</v>
      </c>
      <c r="K3660" s="323">
        <v>5.29</v>
      </c>
    </row>
    <row r="3661" spans="1:11" x14ac:dyDescent="0.2">
      <c r="A3661" s="320" t="s">
        <v>1467</v>
      </c>
      <c r="B3661" s="320" t="s">
        <v>2</v>
      </c>
      <c r="C3661" s="320" t="s">
        <v>1446</v>
      </c>
      <c r="D3661" s="320" t="s">
        <v>1468</v>
      </c>
      <c r="E3661" s="325">
        <v>40759</v>
      </c>
      <c r="F3661" s="326">
        <v>40756</v>
      </c>
      <c r="G3661" s="320">
        <v>11</v>
      </c>
      <c r="H3661" s="320">
        <v>64247</v>
      </c>
      <c r="I3661" s="323">
        <v>15.64</v>
      </c>
      <c r="J3661" s="323">
        <v>12.29</v>
      </c>
      <c r="K3661" s="323">
        <v>3.35</v>
      </c>
    </row>
    <row r="3662" spans="1:11" hidden="1" x14ac:dyDescent="0.2">
      <c r="A3662" s="320" t="s">
        <v>1458</v>
      </c>
      <c r="B3662" s="320" t="s">
        <v>2</v>
      </c>
      <c r="C3662" s="320" t="s">
        <v>1446</v>
      </c>
      <c r="D3662" s="320" t="s">
        <v>1464</v>
      </c>
      <c r="E3662" s="325">
        <v>40759</v>
      </c>
      <c r="F3662" s="326">
        <v>40756</v>
      </c>
      <c r="G3662" s="320">
        <v>11</v>
      </c>
      <c r="H3662" s="320">
        <v>64128</v>
      </c>
      <c r="I3662" s="323">
        <v>7.6</v>
      </c>
      <c r="J3662" s="323">
        <v>6.61</v>
      </c>
      <c r="K3662" s="323">
        <v>0.99</v>
      </c>
    </row>
    <row r="3663" spans="1:11" hidden="1" x14ac:dyDescent="0.2">
      <c r="A3663" s="320" t="s">
        <v>1458</v>
      </c>
      <c r="B3663" s="320" t="s">
        <v>2</v>
      </c>
      <c r="C3663" s="320" t="s">
        <v>1446</v>
      </c>
      <c r="D3663" s="320" t="s">
        <v>1464</v>
      </c>
      <c r="E3663" s="325">
        <v>40759</v>
      </c>
      <c r="F3663" s="326">
        <v>40756</v>
      </c>
      <c r="G3663" s="320">
        <v>11</v>
      </c>
      <c r="H3663" s="320">
        <v>64238</v>
      </c>
      <c r="I3663" s="323">
        <v>7.15</v>
      </c>
      <c r="J3663" s="323">
        <v>6.6</v>
      </c>
      <c r="K3663" s="323">
        <v>0.55000000000000004</v>
      </c>
    </row>
    <row r="3664" spans="1:11" hidden="1" x14ac:dyDescent="0.2">
      <c r="A3664" s="320" t="s">
        <v>1470</v>
      </c>
      <c r="B3664" s="320" t="s">
        <v>2</v>
      </c>
      <c r="C3664" s="320" t="s">
        <v>1446</v>
      </c>
      <c r="D3664" s="320" t="s">
        <v>1464</v>
      </c>
      <c r="E3664" s="325">
        <v>40759</v>
      </c>
      <c r="F3664" s="326">
        <v>40756</v>
      </c>
      <c r="G3664" s="320">
        <v>11</v>
      </c>
      <c r="H3664" s="320">
        <v>64083</v>
      </c>
      <c r="I3664" s="323">
        <v>6.81</v>
      </c>
      <c r="J3664" s="323">
        <v>6.39</v>
      </c>
      <c r="K3664" s="323">
        <v>0.42</v>
      </c>
    </row>
    <row r="3665" spans="1:11" hidden="1" x14ac:dyDescent="0.2">
      <c r="A3665" s="320" t="s">
        <v>1470</v>
      </c>
      <c r="B3665" s="320" t="s">
        <v>2</v>
      </c>
      <c r="C3665" s="320" t="s">
        <v>1446</v>
      </c>
      <c r="D3665" s="320" t="s">
        <v>1464</v>
      </c>
      <c r="E3665" s="325">
        <v>40759</v>
      </c>
      <c r="F3665" s="326">
        <v>40756</v>
      </c>
      <c r="G3665" s="320">
        <v>11</v>
      </c>
      <c r="H3665" s="320">
        <v>64274</v>
      </c>
      <c r="I3665" s="323">
        <v>7.06</v>
      </c>
      <c r="J3665" s="323">
        <v>6.37</v>
      </c>
      <c r="K3665" s="323">
        <v>0.69</v>
      </c>
    </row>
    <row r="3666" spans="1:11" x14ac:dyDescent="0.2">
      <c r="A3666" s="320" t="s">
        <v>1467</v>
      </c>
      <c r="B3666" s="320" t="s">
        <v>2</v>
      </c>
      <c r="C3666" s="320" t="s">
        <v>1446</v>
      </c>
      <c r="D3666" s="320" t="s">
        <v>1468</v>
      </c>
      <c r="E3666" s="325">
        <v>40760</v>
      </c>
      <c r="F3666" s="326">
        <v>40756</v>
      </c>
      <c r="G3666" s="320">
        <v>11</v>
      </c>
      <c r="H3666" s="320">
        <v>64330</v>
      </c>
      <c r="I3666" s="323">
        <v>14.26</v>
      </c>
      <c r="J3666" s="323">
        <v>12.39</v>
      </c>
      <c r="K3666" s="323">
        <v>1.87</v>
      </c>
    </row>
    <row r="3667" spans="1:11" hidden="1" x14ac:dyDescent="0.2">
      <c r="A3667" s="320" t="s">
        <v>1458</v>
      </c>
      <c r="B3667" s="320" t="s">
        <v>2</v>
      </c>
      <c r="C3667" s="320" t="s">
        <v>1446</v>
      </c>
      <c r="D3667" s="320" t="s">
        <v>1464</v>
      </c>
      <c r="E3667" s="325">
        <v>40760</v>
      </c>
      <c r="F3667" s="326">
        <v>40756</v>
      </c>
      <c r="G3667" s="320">
        <v>11</v>
      </c>
      <c r="H3667" s="320">
        <v>64404</v>
      </c>
      <c r="I3667" s="323">
        <v>6.92</v>
      </c>
      <c r="J3667" s="323">
        <v>6.57</v>
      </c>
      <c r="K3667" s="323">
        <v>0.35</v>
      </c>
    </row>
    <row r="3668" spans="1:11" x14ac:dyDescent="0.2">
      <c r="A3668" s="320" t="s">
        <v>1469</v>
      </c>
      <c r="B3668" s="320" t="s">
        <v>2</v>
      </c>
      <c r="C3668" s="320" t="s">
        <v>1446</v>
      </c>
      <c r="D3668" s="320" t="s">
        <v>1468</v>
      </c>
      <c r="E3668" s="325">
        <v>40763</v>
      </c>
      <c r="F3668" s="326">
        <v>40756</v>
      </c>
      <c r="G3668" s="320">
        <v>11</v>
      </c>
      <c r="H3668" s="320">
        <v>64684</v>
      </c>
      <c r="I3668" s="323">
        <v>6.36</v>
      </c>
      <c r="J3668" s="323">
        <v>5.72</v>
      </c>
      <c r="K3668" s="323">
        <v>0.64</v>
      </c>
    </row>
    <row r="3669" spans="1:11" x14ac:dyDescent="0.2">
      <c r="A3669" s="320" t="s">
        <v>1469</v>
      </c>
      <c r="B3669" s="320" t="s">
        <v>2</v>
      </c>
      <c r="C3669" s="320" t="s">
        <v>1446</v>
      </c>
      <c r="D3669" s="320" t="s">
        <v>1468</v>
      </c>
      <c r="E3669" s="325">
        <v>40763</v>
      </c>
      <c r="F3669" s="326">
        <v>40756</v>
      </c>
      <c r="G3669" s="320">
        <v>11</v>
      </c>
      <c r="H3669" s="320">
        <v>64823</v>
      </c>
      <c r="I3669" s="323">
        <v>6.47</v>
      </c>
      <c r="J3669" s="323">
        <v>5.7</v>
      </c>
      <c r="K3669" s="323">
        <v>0.77</v>
      </c>
    </row>
    <row r="3670" spans="1:11" x14ac:dyDescent="0.2">
      <c r="A3670" s="320" t="s">
        <v>1467</v>
      </c>
      <c r="B3670" s="320" t="s">
        <v>2</v>
      </c>
      <c r="C3670" s="320" t="s">
        <v>1446</v>
      </c>
      <c r="D3670" s="320" t="s">
        <v>1468</v>
      </c>
      <c r="E3670" s="325">
        <v>40763</v>
      </c>
      <c r="F3670" s="326">
        <v>40756</v>
      </c>
      <c r="G3670" s="320">
        <v>11</v>
      </c>
      <c r="H3670" s="320">
        <v>64745</v>
      </c>
      <c r="I3670" s="323">
        <v>18.34</v>
      </c>
      <c r="J3670" s="323">
        <v>12.38</v>
      </c>
      <c r="K3670" s="323">
        <v>5.96</v>
      </c>
    </row>
    <row r="3671" spans="1:11" x14ac:dyDescent="0.2">
      <c r="A3671" s="320" t="s">
        <v>1467</v>
      </c>
      <c r="B3671" s="320" t="s">
        <v>2</v>
      </c>
      <c r="C3671" s="320" t="s">
        <v>1446</v>
      </c>
      <c r="D3671" s="320" t="s">
        <v>1468</v>
      </c>
      <c r="E3671" s="325">
        <v>40763</v>
      </c>
      <c r="F3671" s="326">
        <v>40756</v>
      </c>
      <c r="G3671" s="320">
        <v>11</v>
      </c>
      <c r="H3671" s="320">
        <v>64870</v>
      </c>
      <c r="I3671" s="323">
        <v>17.38</v>
      </c>
      <c r="J3671" s="323">
        <v>12.37</v>
      </c>
      <c r="K3671" s="323">
        <v>5.01</v>
      </c>
    </row>
    <row r="3672" spans="1:11" hidden="1" x14ac:dyDescent="0.2">
      <c r="A3672" s="320" t="s">
        <v>1458</v>
      </c>
      <c r="B3672" s="320" t="s">
        <v>2</v>
      </c>
      <c r="C3672" s="320" t="s">
        <v>1446</v>
      </c>
      <c r="D3672" s="320" t="s">
        <v>1464</v>
      </c>
      <c r="E3672" s="325">
        <v>40763</v>
      </c>
      <c r="F3672" s="326">
        <v>40756</v>
      </c>
      <c r="G3672" s="320">
        <v>11</v>
      </c>
      <c r="H3672" s="320">
        <v>64714</v>
      </c>
      <c r="I3672" s="323">
        <v>7.28</v>
      </c>
      <c r="J3672" s="323">
        <v>6.62</v>
      </c>
      <c r="K3672" s="323">
        <v>0.66</v>
      </c>
    </row>
    <row r="3673" spans="1:11" hidden="1" x14ac:dyDescent="0.2">
      <c r="A3673" s="320" t="s">
        <v>1458</v>
      </c>
      <c r="B3673" s="320" t="s">
        <v>2</v>
      </c>
      <c r="C3673" s="320" t="s">
        <v>1446</v>
      </c>
      <c r="D3673" s="320" t="s">
        <v>1464</v>
      </c>
      <c r="E3673" s="325">
        <v>40763</v>
      </c>
      <c r="F3673" s="326">
        <v>40756</v>
      </c>
      <c r="G3673" s="320">
        <v>11</v>
      </c>
      <c r="H3673" s="320">
        <v>64833</v>
      </c>
      <c r="I3673" s="323">
        <v>7.32</v>
      </c>
      <c r="J3673" s="323">
        <v>6.61</v>
      </c>
      <c r="K3673" s="323">
        <v>0.71</v>
      </c>
    </row>
    <row r="3674" spans="1:11" hidden="1" x14ac:dyDescent="0.2">
      <c r="A3674" s="320" t="s">
        <v>1458</v>
      </c>
      <c r="B3674" s="320" t="s">
        <v>2</v>
      </c>
      <c r="C3674" s="320" t="s">
        <v>1446</v>
      </c>
      <c r="D3674" s="320" t="s">
        <v>1464</v>
      </c>
      <c r="E3674" s="325">
        <v>40763</v>
      </c>
      <c r="F3674" s="326">
        <v>40756</v>
      </c>
      <c r="G3674" s="320">
        <v>11</v>
      </c>
      <c r="H3674" s="320">
        <v>64857</v>
      </c>
      <c r="I3674" s="323">
        <v>6.67</v>
      </c>
      <c r="J3674" s="323">
        <v>6.61</v>
      </c>
      <c r="K3674" s="323">
        <v>0.06</v>
      </c>
    </row>
    <row r="3675" spans="1:11" x14ac:dyDescent="0.2">
      <c r="A3675" s="320" t="s">
        <v>1459</v>
      </c>
      <c r="B3675" s="320" t="s">
        <v>2</v>
      </c>
      <c r="C3675" s="320" t="s">
        <v>1446</v>
      </c>
      <c r="D3675" s="320" t="s">
        <v>1468</v>
      </c>
      <c r="E3675" s="325">
        <v>40764</v>
      </c>
      <c r="F3675" s="326">
        <v>40756</v>
      </c>
      <c r="G3675" s="320">
        <v>11</v>
      </c>
      <c r="H3675" s="320">
        <v>65064</v>
      </c>
      <c r="I3675" s="323">
        <v>14.35</v>
      </c>
      <c r="J3675" s="323">
        <v>12.03</v>
      </c>
      <c r="K3675" s="323">
        <v>2.3199999999999998</v>
      </c>
    </row>
    <row r="3676" spans="1:11" x14ac:dyDescent="0.2">
      <c r="A3676" s="320" t="s">
        <v>1469</v>
      </c>
      <c r="B3676" s="320" t="s">
        <v>2</v>
      </c>
      <c r="C3676" s="320" t="s">
        <v>1446</v>
      </c>
      <c r="D3676" s="320" t="s">
        <v>1468</v>
      </c>
      <c r="E3676" s="325">
        <v>40764</v>
      </c>
      <c r="F3676" s="326">
        <v>40756</v>
      </c>
      <c r="G3676" s="320">
        <v>11</v>
      </c>
      <c r="H3676" s="320">
        <v>64884</v>
      </c>
      <c r="I3676" s="323">
        <v>6.29</v>
      </c>
      <c r="J3676" s="323">
        <v>5.69</v>
      </c>
      <c r="K3676" s="323">
        <v>0.6</v>
      </c>
    </row>
    <row r="3677" spans="1:11" x14ac:dyDescent="0.2">
      <c r="A3677" s="320" t="s">
        <v>1469</v>
      </c>
      <c r="B3677" s="320" t="s">
        <v>2</v>
      </c>
      <c r="C3677" s="320" t="s">
        <v>1446</v>
      </c>
      <c r="D3677" s="320" t="s">
        <v>1468</v>
      </c>
      <c r="E3677" s="325">
        <v>40764</v>
      </c>
      <c r="F3677" s="326">
        <v>40756</v>
      </c>
      <c r="G3677" s="320">
        <v>11</v>
      </c>
      <c r="H3677" s="320">
        <v>64905</v>
      </c>
      <c r="I3677" s="323">
        <v>6.22</v>
      </c>
      <c r="J3677" s="323">
        <v>5.7</v>
      </c>
      <c r="K3677" s="323">
        <v>0.52</v>
      </c>
    </row>
    <row r="3678" spans="1:11" x14ac:dyDescent="0.2">
      <c r="A3678" s="320" t="s">
        <v>1469</v>
      </c>
      <c r="B3678" s="320" t="s">
        <v>2</v>
      </c>
      <c r="C3678" s="320" t="s">
        <v>1446</v>
      </c>
      <c r="D3678" s="320" t="s">
        <v>1468</v>
      </c>
      <c r="E3678" s="325">
        <v>40764</v>
      </c>
      <c r="F3678" s="326">
        <v>40756</v>
      </c>
      <c r="G3678" s="320">
        <v>11</v>
      </c>
      <c r="H3678" s="320">
        <v>65010</v>
      </c>
      <c r="I3678" s="323">
        <v>6.35</v>
      </c>
      <c r="J3678" s="323">
        <v>5.67</v>
      </c>
      <c r="K3678" s="323">
        <v>0.68</v>
      </c>
    </row>
    <row r="3679" spans="1:11" x14ac:dyDescent="0.2">
      <c r="A3679" s="320" t="s">
        <v>1469</v>
      </c>
      <c r="B3679" s="320" t="s">
        <v>2</v>
      </c>
      <c r="C3679" s="320" t="s">
        <v>1446</v>
      </c>
      <c r="D3679" s="320" t="s">
        <v>1468</v>
      </c>
      <c r="E3679" s="325">
        <v>40764</v>
      </c>
      <c r="F3679" s="326">
        <v>40756</v>
      </c>
      <c r="G3679" s="320">
        <v>11</v>
      </c>
      <c r="H3679" s="320">
        <v>65054</v>
      </c>
      <c r="I3679" s="323">
        <v>6.35</v>
      </c>
      <c r="J3679" s="323">
        <v>5.66</v>
      </c>
      <c r="K3679" s="323">
        <v>0.69</v>
      </c>
    </row>
    <row r="3680" spans="1:11" x14ac:dyDescent="0.2">
      <c r="A3680" s="320" t="s">
        <v>1467</v>
      </c>
      <c r="B3680" s="320" t="s">
        <v>2</v>
      </c>
      <c r="C3680" s="320" t="s">
        <v>1446</v>
      </c>
      <c r="D3680" s="320" t="s">
        <v>1468</v>
      </c>
      <c r="E3680" s="325">
        <v>40764</v>
      </c>
      <c r="F3680" s="326">
        <v>40756</v>
      </c>
      <c r="G3680" s="320">
        <v>11</v>
      </c>
      <c r="H3680" s="320">
        <v>64944</v>
      </c>
      <c r="I3680" s="323">
        <v>18.47</v>
      </c>
      <c r="J3680" s="323">
        <v>12.37</v>
      </c>
      <c r="K3680" s="323">
        <v>6.1</v>
      </c>
    </row>
    <row r="3681" spans="1:11" x14ac:dyDescent="0.2">
      <c r="A3681" s="320" t="s">
        <v>1467</v>
      </c>
      <c r="B3681" s="320" t="s">
        <v>2</v>
      </c>
      <c r="C3681" s="320" t="s">
        <v>1446</v>
      </c>
      <c r="D3681" s="320" t="s">
        <v>1468</v>
      </c>
      <c r="E3681" s="325">
        <v>40764</v>
      </c>
      <c r="F3681" s="326">
        <v>40756</v>
      </c>
      <c r="G3681" s="320">
        <v>11</v>
      </c>
      <c r="H3681" s="320">
        <v>65051</v>
      </c>
      <c r="I3681" s="323">
        <v>15.9</v>
      </c>
      <c r="J3681" s="323">
        <v>12.3</v>
      </c>
      <c r="K3681" s="323">
        <v>3.6</v>
      </c>
    </row>
    <row r="3682" spans="1:11" hidden="1" x14ac:dyDescent="0.2">
      <c r="A3682" s="320" t="s">
        <v>1458</v>
      </c>
      <c r="B3682" s="320" t="s">
        <v>2</v>
      </c>
      <c r="C3682" s="320" t="s">
        <v>1446</v>
      </c>
      <c r="D3682" s="320" t="s">
        <v>1464</v>
      </c>
      <c r="E3682" s="325">
        <v>40764</v>
      </c>
      <c r="F3682" s="326">
        <v>40756</v>
      </c>
      <c r="G3682" s="320">
        <v>11</v>
      </c>
      <c r="H3682" s="320">
        <v>64924</v>
      </c>
      <c r="I3682" s="323">
        <v>7.14</v>
      </c>
      <c r="J3682" s="323">
        <v>6.59</v>
      </c>
      <c r="K3682" s="323">
        <v>0.55000000000000004</v>
      </c>
    </row>
    <row r="3683" spans="1:11" hidden="1" x14ac:dyDescent="0.2">
      <c r="A3683" s="320" t="s">
        <v>1458</v>
      </c>
      <c r="B3683" s="320" t="s">
        <v>2</v>
      </c>
      <c r="C3683" s="320" t="s">
        <v>1446</v>
      </c>
      <c r="D3683" s="320" t="s">
        <v>1464</v>
      </c>
      <c r="E3683" s="325">
        <v>40764</v>
      </c>
      <c r="F3683" s="326">
        <v>40756</v>
      </c>
      <c r="G3683" s="320">
        <v>11</v>
      </c>
      <c r="H3683" s="320">
        <v>65053</v>
      </c>
      <c r="I3683" s="323">
        <v>7.26</v>
      </c>
      <c r="J3683" s="323">
        <v>6.56</v>
      </c>
      <c r="K3683" s="323">
        <v>0.7</v>
      </c>
    </row>
    <row r="3684" spans="1:11" x14ac:dyDescent="0.2">
      <c r="A3684" s="320" t="s">
        <v>1469</v>
      </c>
      <c r="B3684" s="320" t="s">
        <v>2</v>
      </c>
      <c r="C3684" s="320" t="s">
        <v>1446</v>
      </c>
      <c r="D3684" s="320" t="s">
        <v>1468</v>
      </c>
      <c r="E3684" s="325">
        <v>40765</v>
      </c>
      <c r="F3684" s="326">
        <v>40756</v>
      </c>
      <c r="G3684" s="320">
        <v>11</v>
      </c>
      <c r="H3684" s="320">
        <v>65083</v>
      </c>
      <c r="I3684" s="323">
        <v>6.4</v>
      </c>
      <c r="J3684" s="323">
        <v>5.74</v>
      </c>
      <c r="K3684" s="323">
        <v>0.66</v>
      </c>
    </row>
    <row r="3685" spans="1:11" x14ac:dyDescent="0.2">
      <c r="A3685" s="320" t="s">
        <v>1469</v>
      </c>
      <c r="B3685" s="320" t="s">
        <v>2</v>
      </c>
      <c r="C3685" s="320" t="s">
        <v>1446</v>
      </c>
      <c r="D3685" s="320" t="s">
        <v>1468</v>
      </c>
      <c r="E3685" s="325">
        <v>40765</v>
      </c>
      <c r="F3685" s="326">
        <v>40756</v>
      </c>
      <c r="G3685" s="320">
        <v>11</v>
      </c>
      <c r="H3685" s="320">
        <v>65104</v>
      </c>
      <c r="I3685" s="323">
        <v>6.25</v>
      </c>
      <c r="J3685" s="323">
        <v>5.73</v>
      </c>
      <c r="K3685" s="323">
        <v>0.52</v>
      </c>
    </row>
    <row r="3686" spans="1:11" x14ac:dyDescent="0.2">
      <c r="A3686" s="320" t="s">
        <v>1469</v>
      </c>
      <c r="B3686" s="320" t="s">
        <v>2</v>
      </c>
      <c r="C3686" s="320" t="s">
        <v>1446</v>
      </c>
      <c r="D3686" s="320" t="s">
        <v>1468</v>
      </c>
      <c r="E3686" s="325">
        <v>40765</v>
      </c>
      <c r="F3686" s="326">
        <v>40756</v>
      </c>
      <c r="G3686" s="320">
        <v>11</v>
      </c>
      <c r="H3686" s="320">
        <v>65135</v>
      </c>
      <c r="I3686" s="323">
        <v>6.2</v>
      </c>
      <c r="J3686" s="323">
        <v>5.72</v>
      </c>
      <c r="K3686" s="323">
        <v>0.48</v>
      </c>
    </row>
    <row r="3687" spans="1:11" x14ac:dyDescent="0.2">
      <c r="A3687" s="320" t="s">
        <v>1469</v>
      </c>
      <c r="B3687" s="320" t="s">
        <v>2</v>
      </c>
      <c r="C3687" s="320" t="s">
        <v>1446</v>
      </c>
      <c r="D3687" s="320" t="s">
        <v>1468</v>
      </c>
      <c r="E3687" s="325">
        <v>40765</v>
      </c>
      <c r="F3687" s="326">
        <v>40756</v>
      </c>
      <c r="G3687" s="320">
        <v>11</v>
      </c>
      <c r="H3687" s="320">
        <v>65214</v>
      </c>
      <c r="I3687" s="323">
        <v>6.25</v>
      </c>
      <c r="J3687" s="323">
        <v>5.72</v>
      </c>
      <c r="K3687" s="323">
        <v>0.53</v>
      </c>
    </row>
    <row r="3688" spans="1:11" x14ac:dyDescent="0.2">
      <c r="A3688" s="320" t="s">
        <v>1469</v>
      </c>
      <c r="B3688" s="320" t="s">
        <v>2</v>
      </c>
      <c r="C3688" s="320" t="s">
        <v>1446</v>
      </c>
      <c r="D3688" s="320" t="s">
        <v>1468</v>
      </c>
      <c r="E3688" s="325">
        <v>40765</v>
      </c>
      <c r="F3688" s="326">
        <v>40756</v>
      </c>
      <c r="G3688" s="320">
        <v>11</v>
      </c>
      <c r="H3688" s="320">
        <v>65258</v>
      </c>
      <c r="I3688" s="323">
        <v>6.28</v>
      </c>
      <c r="J3688" s="323">
        <v>5.71</v>
      </c>
      <c r="K3688" s="323">
        <v>0.56999999999999995</v>
      </c>
    </row>
    <row r="3689" spans="1:11" x14ac:dyDescent="0.2">
      <c r="A3689" s="320" t="s">
        <v>1467</v>
      </c>
      <c r="B3689" s="320" t="s">
        <v>2</v>
      </c>
      <c r="C3689" s="320" t="s">
        <v>1446</v>
      </c>
      <c r="D3689" s="320" t="s">
        <v>1468</v>
      </c>
      <c r="E3689" s="325">
        <v>40765</v>
      </c>
      <c r="F3689" s="326">
        <v>40756</v>
      </c>
      <c r="G3689" s="320">
        <v>11</v>
      </c>
      <c r="H3689" s="320">
        <v>65143</v>
      </c>
      <c r="I3689" s="323">
        <v>18.739999999999998</v>
      </c>
      <c r="J3689" s="323">
        <v>12.45</v>
      </c>
      <c r="K3689" s="323">
        <v>6.29</v>
      </c>
    </row>
    <row r="3690" spans="1:11" x14ac:dyDescent="0.2">
      <c r="A3690" s="320" t="s">
        <v>1467</v>
      </c>
      <c r="B3690" s="320" t="s">
        <v>2</v>
      </c>
      <c r="C3690" s="320" t="s">
        <v>1446</v>
      </c>
      <c r="D3690" s="320" t="s">
        <v>1468</v>
      </c>
      <c r="E3690" s="325">
        <v>40765</v>
      </c>
      <c r="F3690" s="326">
        <v>40756</v>
      </c>
      <c r="G3690" s="320">
        <v>11</v>
      </c>
      <c r="H3690" s="320">
        <v>65252</v>
      </c>
      <c r="I3690" s="323">
        <v>17.91</v>
      </c>
      <c r="J3690" s="323">
        <v>12.4</v>
      </c>
      <c r="K3690" s="323">
        <v>5.51</v>
      </c>
    </row>
    <row r="3691" spans="1:11" hidden="1" x14ac:dyDescent="0.2">
      <c r="A3691" s="320"/>
      <c r="B3691" s="320" t="s">
        <v>2</v>
      </c>
      <c r="C3691" s="320" t="s">
        <v>1446</v>
      </c>
      <c r="D3691" s="320" t="s">
        <v>1464</v>
      </c>
      <c r="E3691" s="325">
        <v>40765</v>
      </c>
      <c r="F3691" s="326">
        <v>40756</v>
      </c>
      <c r="G3691" s="320">
        <v>11</v>
      </c>
      <c r="H3691" s="320">
        <v>65107</v>
      </c>
      <c r="I3691" s="323">
        <v>6.73</v>
      </c>
      <c r="J3691" s="323">
        <v>6.38</v>
      </c>
      <c r="K3691" s="323">
        <v>0.35</v>
      </c>
    </row>
    <row r="3692" spans="1:11" hidden="1" x14ac:dyDescent="0.2">
      <c r="A3692" s="320"/>
      <c r="B3692" s="320" t="s">
        <v>2</v>
      </c>
      <c r="C3692" s="320" t="s">
        <v>1446</v>
      </c>
      <c r="D3692" s="320" t="s">
        <v>1464</v>
      </c>
      <c r="E3692" s="325">
        <v>40765</v>
      </c>
      <c r="F3692" s="326">
        <v>40756</v>
      </c>
      <c r="G3692" s="320">
        <v>11</v>
      </c>
      <c r="H3692" s="320">
        <v>65226</v>
      </c>
      <c r="I3692" s="323">
        <v>6.72</v>
      </c>
      <c r="J3692" s="323">
        <v>6.35</v>
      </c>
      <c r="K3692" s="323">
        <v>0.37</v>
      </c>
    </row>
    <row r="3693" spans="1:11" x14ac:dyDescent="0.2">
      <c r="A3693" s="320" t="s">
        <v>1459</v>
      </c>
      <c r="B3693" s="320" t="s">
        <v>2</v>
      </c>
      <c r="C3693" s="320" t="s">
        <v>1446</v>
      </c>
      <c r="D3693" s="320" t="s">
        <v>1468</v>
      </c>
      <c r="E3693" s="325">
        <v>40766</v>
      </c>
      <c r="F3693" s="326">
        <v>40756</v>
      </c>
      <c r="G3693" s="320">
        <v>11</v>
      </c>
      <c r="H3693" s="320">
        <v>65351</v>
      </c>
      <c r="I3693" s="323">
        <v>17.5</v>
      </c>
      <c r="J3693" s="323">
        <v>12.23</v>
      </c>
      <c r="K3693" s="323">
        <v>5.27</v>
      </c>
    </row>
    <row r="3694" spans="1:11" x14ac:dyDescent="0.2">
      <c r="A3694" s="320" t="s">
        <v>1469</v>
      </c>
      <c r="B3694" s="320" t="s">
        <v>2</v>
      </c>
      <c r="C3694" s="320" t="s">
        <v>1446</v>
      </c>
      <c r="D3694" s="320" t="s">
        <v>1468</v>
      </c>
      <c r="E3694" s="325">
        <v>40766</v>
      </c>
      <c r="F3694" s="326">
        <v>40756</v>
      </c>
      <c r="G3694" s="320">
        <v>11</v>
      </c>
      <c r="H3694" s="320">
        <v>65314</v>
      </c>
      <c r="I3694" s="323">
        <v>6.52</v>
      </c>
      <c r="J3694" s="323">
        <v>5.69</v>
      </c>
      <c r="K3694" s="323">
        <v>0.83</v>
      </c>
    </row>
    <row r="3695" spans="1:11" x14ac:dyDescent="0.2">
      <c r="A3695" s="320" t="s">
        <v>1469</v>
      </c>
      <c r="B3695" s="320" t="s">
        <v>2</v>
      </c>
      <c r="C3695" s="320" t="s">
        <v>1446</v>
      </c>
      <c r="D3695" s="320" t="s">
        <v>1468</v>
      </c>
      <c r="E3695" s="325">
        <v>40766</v>
      </c>
      <c r="F3695" s="326">
        <v>40756</v>
      </c>
      <c r="G3695" s="320">
        <v>11</v>
      </c>
      <c r="H3695" s="320">
        <v>65423</v>
      </c>
      <c r="I3695" s="323">
        <v>6.22</v>
      </c>
      <c r="J3695" s="323">
        <v>5.68</v>
      </c>
      <c r="K3695" s="323">
        <v>0.54</v>
      </c>
    </row>
    <row r="3696" spans="1:11" x14ac:dyDescent="0.2">
      <c r="A3696" s="320" t="s">
        <v>1469</v>
      </c>
      <c r="B3696" s="320" t="s">
        <v>2</v>
      </c>
      <c r="C3696" s="320" t="s">
        <v>1446</v>
      </c>
      <c r="D3696" s="320" t="s">
        <v>1468</v>
      </c>
      <c r="E3696" s="325">
        <v>40766</v>
      </c>
      <c r="F3696" s="326">
        <v>40756</v>
      </c>
      <c r="G3696" s="320">
        <v>11</v>
      </c>
      <c r="H3696" s="320">
        <v>65503</v>
      </c>
      <c r="I3696" s="323">
        <v>6.45</v>
      </c>
      <c r="J3696" s="323">
        <v>5.67</v>
      </c>
      <c r="K3696" s="323">
        <v>0.78</v>
      </c>
    </row>
    <row r="3697" spans="1:11" x14ac:dyDescent="0.2">
      <c r="A3697" s="320" t="s">
        <v>1467</v>
      </c>
      <c r="B3697" s="320" t="s">
        <v>2</v>
      </c>
      <c r="C3697" s="320" t="s">
        <v>1446</v>
      </c>
      <c r="D3697" s="320" t="s">
        <v>1468</v>
      </c>
      <c r="E3697" s="325">
        <v>40766</v>
      </c>
      <c r="F3697" s="326">
        <v>40756</v>
      </c>
      <c r="G3697" s="320">
        <v>11</v>
      </c>
      <c r="H3697" s="320">
        <v>65357</v>
      </c>
      <c r="I3697" s="323">
        <v>18.149999999999999</v>
      </c>
      <c r="J3697" s="323">
        <v>12.32</v>
      </c>
      <c r="K3697" s="323">
        <v>5.83</v>
      </c>
    </row>
    <row r="3698" spans="1:11" x14ac:dyDescent="0.2">
      <c r="A3698" s="320" t="s">
        <v>1467</v>
      </c>
      <c r="B3698" s="320" t="s">
        <v>2</v>
      </c>
      <c r="C3698" s="320" t="s">
        <v>1446</v>
      </c>
      <c r="D3698" s="320" t="s">
        <v>1468</v>
      </c>
      <c r="E3698" s="325">
        <v>40766</v>
      </c>
      <c r="F3698" s="326">
        <v>40756</v>
      </c>
      <c r="G3698" s="320">
        <v>11</v>
      </c>
      <c r="H3698" s="320">
        <v>65525</v>
      </c>
      <c r="I3698" s="323">
        <v>16.47</v>
      </c>
      <c r="J3698" s="323">
        <v>12.4</v>
      </c>
      <c r="K3698" s="323">
        <v>4.07</v>
      </c>
    </row>
    <row r="3699" spans="1:11" hidden="1" x14ac:dyDescent="0.2">
      <c r="A3699" s="320" t="s">
        <v>1475</v>
      </c>
      <c r="B3699" s="320" t="s">
        <v>2</v>
      </c>
      <c r="C3699" s="320" t="s">
        <v>1446</v>
      </c>
      <c r="D3699" s="320" t="s">
        <v>1466</v>
      </c>
      <c r="E3699" s="325">
        <v>40766</v>
      </c>
      <c r="F3699" s="326">
        <v>40756</v>
      </c>
      <c r="G3699" s="320">
        <v>11</v>
      </c>
      <c r="H3699" s="320">
        <v>65377</v>
      </c>
      <c r="I3699" s="323">
        <v>4.38</v>
      </c>
      <c r="J3699" s="323">
        <v>4.34</v>
      </c>
      <c r="K3699" s="323">
        <v>0.04</v>
      </c>
    </row>
    <row r="3700" spans="1:11" hidden="1" x14ac:dyDescent="0.2">
      <c r="A3700" s="320"/>
      <c r="B3700" s="320" t="s">
        <v>2</v>
      </c>
      <c r="C3700" s="320" t="s">
        <v>1446</v>
      </c>
      <c r="D3700" s="320" t="s">
        <v>1464</v>
      </c>
      <c r="E3700" s="325">
        <v>40766</v>
      </c>
      <c r="F3700" s="326">
        <v>40756</v>
      </c>
      <c r="G3700" s="320">
        <v>11</v>
      </c>
      <c r="H3700" s="320">
        <v>65297</v>
      </c>
      <c r="I3700" s="323">
        <v>6.91</v>
      </c>
      <c r="J3700" s="323">
        <v>6.35</v>
      </c>
      <c r="K3700" s="323">
        <v>0.56000000000000005</v>
      </c>
    </row>
    <row r="3701" spans="1:11" hidden="1" x14ac:dyDescent="0.2">
      <c r="A3701" s="320"/>
      <c r="B3701" s="320" t="s">
        <v>2</v>
      </c>
      <c r="C3701" s="320" t="s">
        <v>1446</v>
      </c>
      <c r="D3701" s="320" t="s">
        <v>1464</v>
      </c>
      <c r="E3701" s="325">
        <v>40766</v>
      </c>
      <c r="F3701" s="326">
        <v>40756</v>
      </c>
      <c r="G3701" s="320">
        <v>11</v>
      </c>
      <c r="H3701" s="320">
        <v>65490</v>
      </c>
      <c r="I3701" s="323">
        <v>7</v>
      </c>
      <c r="J3701" s="323">
        <v>6.34</v>
      </c>
      <c r="K3701" s="323">
        <v>0.66</v>
      </c>
    </row>
    <row r="3702" spans="1:11" hidden="1" x14ac:dyDescent="0.2">
      <c r="A3702" s="320" t="s">
        <v>1458</v>
      </c>
      <c r="B3702" s="320" t="s">
        <v>2</v>
      </c>
      <c r="C3702" s="320" t="s">
        <v>1446</v>
      </c>
      <c r="D3702" s="320" t="s">
        <v>1464</v>
      </c>
      <c r="E3702" s="325">
        <v>40766</v>
      </c>
      <c r="F3702" s="326">
        <v>40756</v>
      </c>
      <c r="G3702" s="320">
        <v>11</v>
      </c>
      <c r="H3702" s="320">
        <v>65405</v>
      </c>
      <c r="I3702" s="323">
        <v>7.59</v>
      </c>
      <c r="J3702" s="323">
        <v>6.61</v>
      </c>
      <c r="K3702" s="323">
        <v>0.98</v>
      </c>
    </row>
    <row r="3703" spans="1:11" hidden="1" x14ac:dyDescent="0.2">
      <c r="A3703" s="320" t="s">
        <v>1458</v>
      </c>
      <c r="B3703" s="320" t="s">
        <v>2</v>
      </c>
      <c r="C3703" s="320" t="s">
        <v>1446</v>
      </c>
      <c r="D3703" s="320" t="s">
        <v>1464</v>
      </c>
      <c r="E3703" s="325">
        <v>40766</v>
      </c>
      <c r="F3703" s="326">
        <v>40756</v>
      </c>
      <c r="G3703" s="320">
        <v>11</v>
      </c>
      <c r="H3703" s="320">
        <v>65492</v>
      </c>
      <c r="I3703" s="323">
        <v>7.25</v>
      </c>
      <c r="J3703" s="323">
        <v>6.59</v>
      </c>
      <c r="K3703" s="323">
        <v>0.66</v>
      </c>
    </row>
    <row r="3704" spans="1:11" x14ac:dyDescent="0.2">
      <c r="A3704" s="320" t="s">
        <v>1469</v>
      </c>
      <c r="B3704" s="320" t="s">
        <v>2</v>
      </c>
      <c r="C3704" s="320" t="s">
        <v>1446</v>
      </c>
      <c r="D3704" s="320" t="s">
        <v>1468</v>
      </c>
      <c r="E3704" s="325">
        <v>40767</v>
      </c>
      <c r="F3704" s="326">
        <v>40756</v>
      </c>
      <c r="G3704" s="320">
        <v>11</v>
      </c>
      <c r="H3704" s="320">
        <v>65657</v>
      </c>
      <c r="I3704" s="323">
        <v>6.23</v>
      </c>
      <c r="J3704" s="323">
        <v>5.71</v>
      </c>
      <c r="K3704" s="323">
        <v>0.52</v>
      </c>
    </row>
    <row r="3705" spans="1:11" x14ac:dyDescent="0.2">
      <c r="A3705" s="320" t="s">
        <v>1467</v>
      </c>
      <c r="B3705" s="320" t="s">
        <v>2</v>
      </c>
      <c r="C3705" s="320" t="s">
        <v>1446</v>
      </c>
      <c r="D3705" s="320" t="s">
        <v>1468</v>
      </c>
      <c r="E3705" s="325">
        <v>40767</v>
      </c>
      <c r="F3705" s="326">
        <v>40756</v>
      </c>
      <c r="G3705" s="320">
        <v>11</v>
      </c>
      <c r="H3705" s="320">
        <v>65599</v>
      </c>
      <c r="I3705" s="323">
        <v>14.12</v>
      </c>
      <c r="J3705" s="323">
        <v>12.39</v>
      </c>
      <c r="K3705" s="323">
        <v>1.73</v>
      </c>
    </row>
    <row r="3706" spans="1:11" x14ac:dyDescent="0.2">
      <c r="A3706" s="320" t="s">
        <v>1456</v>
      </c>
      <c r="B3706" s="320" t="s">
        <v>2</v>
      </c>
      <c r="C3706" s="320" t="s">
        <v>1446</v>
      </c>
      <c r="D3706" s="320" t="s">
        <v>1468</v>
      </c>
      <c r="E3706" s="325">
        <v>40767</v>
      </c>
      <c r="F3706" s="326">
        <v>40756</v>
      </c>
      <c r="G3706" s="320">
        <v>11</v>
      </c>
      <c r="H3706" s="320">
        <v>65658</v>
      </c>
      <c r="I3706" s="323">
        <v>13.04</v>
      </c>
      <c r="J3706" s="323">
        <v>10.87</v>
      </c>
      <c r="K3706" s="323">
        <v>2.17</v>
      </c>
    </row>
    <row r="3707" spans="1:11" hidden="1" x14ac:dyDescent="0.2">
      <c r="A3707" s="320" t="s">
        <v>1458</v>
      </c>
      <c r="B3707" s="320" t="s">
        <v>2</v>
      </c>
      <c r="C3707" s="320" t="s">
        <v>1446</v>
      </c>
      <c r="D3707" s="320" t="s">
        <v>1464</v>
      </c>
      <c r="E3707" s="325">
        <v>40767</v>
      </c>
      <c r="F3707" s="326">
        <v>40756</v>
      </c>
      <c r="G3707" s="320">
        <v>11</v>
      </c>
      <c r="H3707" s="320">
        <v>65683</v>
      </c>
      <c r="I3707" s="323">
        <v>6.88</v>
      </c>
      <c r="J3707" s="323">
        <v>6.57</v>
      </c>
      <c r="K3707" s="323">
        <v>0.31</v>
      </c>
    </row>
    <row r="3708" spans="1:11" x14ac:dyDescent="0.2">
      <c r="A3708" s="320" t="s">
        <v>1467</v>
      </c>
      <c r="B3708" s="320" t="s">
        <v>2</v>
      </c>
      <c r="C3708" s="320" t="s">
        <v>1446</v>
      </c>
      <c r="D3708" s="320" t="s">
        <v>1468</v>
      </c>
      <c r="E3708" s="325">
        <v>40770</v>
      </c>
      <c r="F3708" s="326">
        <v>40756</v>
      </c>
      <c r="G3708" s="320">
        <v>11</v>
      </c>
      <c r="H3708" s="320">
        <v>66021</v>
      </c>
      <c r="I3708" s="323">
        <v>18.09</v>
      </c>
      <c r="J3708" s="323">
        <v>12.48</v>
      </c>
      <c r="K3708" s="323">
        <v>5.61</v>
      </c>
    </row>
    <row r="3709" spans="1:11" x14ac:dyDescent="0.2">
      <c r="A3709" s="320" t="s">
        <v>1467</v>
      </c>
      <c r="B3709" s="320" t="s">
        <v>2</v>
      </c>
      <c r="C3709" s="320" t="s">
        <v>1446</v>
      </c>
      <c r="D3709" s="320" t="s">
        <v>1468</v>
      </c>
      <c r="E3709" s="325">
        <v>40770</v>
      </c>
      <c r="F3709" s="326">
        <v>40756</v>
      </c>
      <c r="G3709" s="320">
        <v>11</v>
      </c>
      <c r="H3709" s="320">
        <v>66138</v>
      </c>
      <c r="I3709" s="323">
        <v>17.350000000000001</v>
      </c>
      <c r="J3709" s="323">
        <v>12.43</v>
      </c>
      <c r="K3709" s="323">
        <v>4.92</v>
      </c>
    </row>
    <row r="3710" spans="1:11" hidden="1" x14ac:dyDescent="0.2">
      <c r="A3710" s="320" t="s">
        <v>1458</v>
      </c>
      <c r="B3710" s="320" t="s">
        <v>2</v>
      </c>
      <c r="C3710" s="320" t="s">
        <v>1446</v>
      </c>
      <c r="D3710" s="320" t="s">
        <v>1464</v>
      </c>
      <c r="E3710" s="325">
        <v>40770</v>
      </c>
      <c r="F3710" s="326">
        <v>40756</v>
      </c>
      <c r="G3710" s="320">
        <v>11</v>
      </c>
      <c r="H3710" s="320">
        <v>65993</v>
      </c>
      <c r="I3710" s="323">
        <v>7.33</v>
      </c>
      <c r="J3710" s="323">
        <v>6.62</v>
      </c>
      <c r="K3710" s="323">
        <v>0.71</v>
      </c>
    </row>
    <row r="3711" spans="1:11" hidden="1" x14ac:dyDescent="0.2">
      <c r="A3711" s="320" t="s">
        <v>1458</v>
      </c>
      <c r="B3711" s="320" t="s">
        <v>2</v>
      </c>
      <c r="C3711" s="320" t="s">
        <v>1446</v>
      </c>
      <c r="D3711" s="320" t="s">
        <v>1464</v>
      </c>
      <c r="E3711" s="325">
        <v>40770</v>
      </c>
      <c r="F3711" s="326">
        <v>40756</v>
      </c>
      <c r="G3711" s="320">
        <v>11</v>
      </c>
      <c r="H3711" s="320">
        <v>66119</v>
      </c>
      <c r="I3711" s="323">
        <v>7.36</v>
      </c>
      <c r="J3711" s="323">
        <v>6.61</v>
      </c>
      <c r="K3711" s="323">
        <v>0.75</v>
      </c>
    </row>
    <row r="3712" spans="1:11" x14ac:dyDescent="0.2">
      <c r="A3712" s="320" t="s">
        <v>1459</v>
      </c>
      <c r="B3712" s="320" t="s">
        <v>2</v>
      </c>
      <c r="C3712" s="320" t="s">
        <v>1446</v>
      </c>
      <c r="D3712" s="320" t="s">
        <v>1468</v>
      </c>
      <c r="E3712" s="325">
        <v>40771</v>
      </c>
      <c r="F3712" s="326">
        <v>40756</v>
      </c>
      <c r="G3712" s="320">
        <v>11</v>
      </c>
      <c r="H3712" s="320">
        <v>66369</v>
      </c>
      <c r="I3712" s="323">
        <v>15.3</v>
      </c>
      <c r="J3712" s="323">
        <v>12.12</v>
      </c>
      <c r="K3712" s="323">
        <v>3.18</v>
      </c>
    </row>
    <row r="3713" spans="1:11" x14ac:dyDescent="0.2">
      <c r="A3713" s="320" t="s">
        <v>1467</v>
      </c>
      <c r="B3713" s="320" t="s">
        <v>2</v>
      </c>
      <c r="C3713" s="320" t="s">
        <v>1446</v>
      </c>
      <c r="D3713" s="320" t="s">
        <v>1468</v>
      </c>
      <c r="E3713" s="325">
        <v>40771</v>
      </c>
      <c r="F3713" s="326">
        <v>40756</v>
      </c>
      <c r="G3713" s="320">
        <v>11</v>
      </c>
      <c r="H3713" s="320">
        <v>66228</v>
      </c>
      <c r="I3713" s="323">
        <v>18.350000000000001</v>
      </c>
      <c r="J3713" s="323">
        <v>12.41</v>
      </c>
      <c r="K3713" s="323">
        <v>5.94</v>
      </c>
    </row>
    <row r="3714" spans="1:11" x14ac:dyDescent="0.2">
      <c r="A3714" s="320" t="s">
        <v>1467</v>
      </c>
      <c r="B3714" s="320" t="s">
        <v>2</v>
      </c>
      <c r="C3714" s="320" t="s">
        <v>1446</v>
      </c>
      <c r="D3714" s="320" t="s">
        <v>1468</v>
      </c>
      <c r="E3714" s="325">
        <v>40771</v>
      </c>
      <c r="F3714" s="326">
        <v>40756</v>
      </c>
      <c r="G3714" s="320">
        <v>11</v>
      </c>
      <c r="H3714" s="320">
        <v>66351</v>
      </c>
      <c r="I3714" s="323">
        <v>16.46</v>
      </c>
      <c r="J3714" s="323">
        <v>12.37</v>
      </c>
      <c r="K3714" s="323">
        <v>4.09</v>
      </c>
    </row>
    <row r="3715" spans="1:11" hidden="1" x14ac:dyDescent="0.2">
      <c r="A3715" s="320" t="s">
        <v>1458</v>
      </c>
      <c r="B3715" s="320" t="s">
        <v>2</v>
      </c>
      <c r="C3715" s="320" t="s">
        <v>1446</v>
      </c>
      <c r="D3715" s="320" t="s">
        <v>1464</v>
      </c>
      <c r="E3715" s="325">
        <v>40771</v>
      </c>
      <c r="F3715" s="326">
        <v>40756</v>
      </c>
      <c r="G3715" s="320">
        <v>11</v>
      </c>
      <c r="H3715" s="320">
        <v>66196</v>
      </c>
      <c r="I3715" s="323">
        <v>7.17</v>
      </c>
      <c r="J3715" s="323">
        <v>6.6</v>
      </c>
      <c r="K3715" s="323">
        <v>0.56999999999999995</v>
      </c>
    </row>
    <row r="3716" spans="1:11" hidden="1" x14ac:dyDescent="0.2">
      <c r="A3716" s="320" t="s">
        <v>1458</v>
      </c>
      <c r="B3716" s="320" t="s">
        <v>2</v>
      </c>
      <c r="C3716" s="320" t="s">
        <v>1446</v>
      </c>
      <c r="D3716" s="320" t="s">
        <v>1464</v>
      </c>
      <c r="E3716" s="325">
        <v>40771</v>
      </c>
      <c r="F3716" s="326">
        <v>40756</v>
      </c>
      <c r="G3716" s="320">
        <v>11</v>
      </c>
      <c r="H3716" s="320">
        <v>66309</v>
      </c>
      <c r="I3716" s="323">
        <v>7.25</v>
      </c>
      <c r="J3716" s="323">
        <v>6.58</v>
      </c>
      <c r="K3716" s="323">
        <v>0.67</v>
      </c>
    </row>
    <row r="3717" spans="1:11" hidden="1" x14ac:dyDescent="0.2">
      <c r="A3717" s="320" t="s">
        <v>1458</v>
      </c>
      <c r="B3717" s="320" t="s">
        <v>2</v>
      </c>
      <c r="C3717" s="320" t="s">
        <v>1446</v>
      </c>
      <c r="D3717" s="320" t="s">
        <v>1464</v>
      </c>
      <c r="E3717" s="325">
        <v>40771</v>
      </c>
      <c r="F3717" s="326">
        <v>40756</v>
      </c>
      <c r="G3717" s="320">
        <v>11</v>
      </c>
      <c r="H3717" s="320">
        <v>66353</v>
      </c>
      <c r="I3717" s="323">
        <v>6.67</v>
      </c>
      <c r="J3717" s="323">
        <v>6.57</v>
      </c>
      <c r="K3717" s="323">
        <v>0.1</v>
      </c>
    </row>
    <row r="3718" spans="1:11" x14ac:dyDescent="0.2">
      <c r="A3718" s="320" t="s">
        <v>1467</v>
      </c>
      <c r="B3718" s="320" t="s">
        <v>2</v>
      </c>
      <c r="C3718" s="320" t="s">
        <v>1446</v>
      </c>
      <c r="D3718" s="320" t="s">
        <v>1468</v>
      </c>
      <c r="E3718" s="325">
        <v>40772</v>
      </c>
      <c r="F3718" s="326">
        <v>40756</v>
      </c>
      <c r="G3718" s="320">
        <v>11</v>
      </c>
      <c r="H3718" s="320">
        <v>66430</v>
      </c>
      <c r="I3718" s="323">
        <v>18.86</v>
      </c>
      <c r="J3718" s="323">
        <v>12.5</v>
      </c>
      <c r="K3718" s="323">
        <v>6.36</v>
      </c>
    </row>
    <row r="3719" spans="1:11" x14ac:dyDescent="0.2">
      <c r="A3719" s="320" t="s">
        <v>1467</v>
      </c>
      <c r="B3719" s="320" t="s">
        <v>2</v>
      </c>
      <c r="C3719" s="320" t="s">
        <v>1446</v>
      </c>
      <c r="D3719" s="320" t="s">
        <v>1468</v>
      </c>
      <c r="E3719" s="325">
        <v>40772</v>
      </c>
      <c r="F3719" s="326">
        <v>40756</v>
      </c>
      <c r="G3719" s="320">
        <v>11</v>
      </c>
      <c r="H3719" s="320">
        <v>66554</v>
      </c>
      <c r="I3719" s="323">
        <v>18.399999999999999</v>
      </c>
      <c r="J3719" s="323">
        <v>12.44</v>
      </c>
      <c r="K3719" s="323">
        <v>5.96</v>
      </c>
    </row>
    <row r="3720" spans="1:11" hidden="1" x14ac:dyDescent="0.2">
      <c r="A3720" s="320" t="s">
        <v>1458</v>
      </c>
      <c r="B3720" s="320" t="s">
        <v>2</v>
      </c>
      <c r="C3720" s="320" t="s">
        <v>1446</v>
      </c>
      <c r="D3720" s="320" t="s">
        <v>1464</v>
      </c>
      <c r="E3720" s="325">
        <v>40772</v>
      </c>
      <c r="F3720" s="326">
        <v>40756</v>
      </c>
      <c r="G3720" s="320">
        <v>11</v>
      </c>
      <c r="H3720" s="320">
        <v>66425</v>
      </c>
      <c r="I3720" s="323">
        <v>7.07</v>
      </c>
      <c r="J3720" s="323">
        <v>6.55</v>
      </c>
      <c r="K3720" s="323">
        <v>0.52</v>
      </c>
    </row>
    <row r="3721" spans="1:11" hidden="1" x14ac:dyDescent="0.2">
      <c r="A3721" s="320" t="s">
        <v>1458</v>
      </c>
      <c r="B3721" s="320" t="s">
        <v>2</v>
      </c>
      <c r="C3721" s="320" t="s">
        <v>1446</v>
      </c>
      <c r="D3721" s="320" t="s">
        <v>1464</v>
      </c>
      <c r="E3721" s="325">
        <v>40772</v>
      </c>
      <c r="F3721" s="326">
        <v>40756</v>
      </c>
      <c r="G3721" s="320">
        <v>11</v>
      </c>
      <c r="H3721" s="320">
        <v>66540</v>
      </c>
      <c r="I3721" s="323">
        <v>6.7</v>
      </c>
      <c r="J3721" s="323">
        <v>6.54</v>
      </c>
      <c r="K3721" s="323">
        <v>0.16</v>
      </c>
    </row>
    <row r="3722" spans="1:11" x14ac:dyDescent="0.2">
      <c r="A3722" s="320" t="s">
        <v>1459</v>
      </c>
      <c r="B3722" s="320" t="s">
        <v>2</v>
      </c>
      <c r="C3722" s="320" t="s">
        <v>1446</v>
      </c>
      <c r="D3722" s="320" t="s">
        <v>1468</v>
      </c>
      <c r="E3722" s="325">
        <v>40773</v>
      </c>
      <c r="F3722" s="326">
        <v>40756</v>
      </c>
      <c r="G3722" s="320">
        <v>11</v>
      </c>
      <c r="H3722" s="320">
        <v>66682</v>
      </c>
      <c r="I3722" s="323">
        <v>17.87</v>
      </c>
      <c r="J3722" s="323">
        <v>12.11</v>
      </c>
      <c r="K3722" s="323">
        <v>5.76</v>
      </c>
    </row>
    <row r="3723" spans="1:11" x14ac:dyDescent="0.2">
      <c r="A3723" s="320" t="s">
        <v>1459</v>
      </c>
      <c r="B3723" s="320" t="s">
        <v>2</v>
      </c>
      <c r="C3723" s="320" t="s">
        <v>1446</v>
      </c>
      <c r="D3723" s="320" t="s">
        <v>1468</v>
      </c>
      <c r="E3723" s="325">
        <v>40773</v>
      </c>
      <c r="F3723" s="326">
        <v>40756</v>
      </c>
      <c r="G3723" s="320">
        <v>11</v>
      </c>
      <c r="H3723" s="320">
        <v>66830</v>
      </c>
      <c r="I3723" s="323">
        <v>14.68</v>
      </c>
      <c r="J3723" s="323">
        <v>12.05</v>
      </c>
      <c r="K3723" s="323">
        <v>2.63</v>
      </c>
    </row>
    <row r="3724" spans="1:11" x14ac:dyDescent="0.2">
      <c r="A3724" s="320" t="s">
        <v>1467</v>
      </c>
      <c r="B3724" s="320" t="s">
        <v>2</v>
      </c>
      <c r="C3724" s="320" t="s">
        <v>1446</v>
      </c>
      <c r="D3724" s="320" t="s">
        <v>1468</v>
      </c>
      <c r="E3724" s="325">
        <v>40773</v>
      </c>
      <c r="F3724" s="326">
        <v>40756</v>
      </c>
      <c r="G3724" s="320">
        <v>11</v>
      </c>
      <c r="H3724" s="320">
        <v>66678</v>
      </c>
      <c r="I3724" s="323">
        <v>19.100000000000001</v>
      </c>
      <c r="J3724" s="323">
        <v>12.44</v>
      </c>
      <c r="K3724" s="323">
        <v>6.66</v>
      </c>
    </row>
    <row r="3725" spans="1:11" x14ac:dyDescent="0.2">
      <c r="A3725" s="320" t="s">
        <v>1467</v>
      </c>
      <c r="B3725" s="320" t="s">
        <v>2</v>
      </c>
      <c r="C3725" s="320" t="s">
        <v>1446</v>
      </c>
      <c r="D3725" s="320" t="s">
        <v>1468</v>
      </c>
      <c r="E3725" s="325">
        <v>40773</v>
      </c>
      <c r="F3725" s="326">
        <v>40756</v>
      </c>
      <c r="G3725" s="320">
        <v>11</v>
      </c>
      <c r="H3725" s="320">
        <v>66832</v>
      </c>
      <c r="I3725" s="323">
        <v>15.81</v>
      </c>
      <c r="J3725" s="323">
        <v>12.44</v>
      </c>
      <c r="K3725" s="323">
        <v>3.37</v>
      </c>
    </row>
    <row r="3726" spans="1:11" hidden="1" x14ac:dyDescent="0.2">
      <c r="A3726" s="320" t="s">
        <v>1458</v>
      </c>
      <c r="B3726" s="320" t="s">
        <v>2</v>
      </c>
      <c r="C3726" s="320" t="s">
        <v>1446</v>
      </c>
      <c r="D3726" s="320" t="s">
        <v>1464</v>
      </c>
      <c r="E3726" s="325">
        <v>40773</v>
      </c>
      <c r="F3726" s="326">
        <v>40756</v>
      </c>
      <c r="G3726" s="320">
        <v>11</v>
      </c>
      <c r="H3726" s="320">
        <v>66719</v>
      </c>
      <c r="I3726" s="323">
        <v>7.64</v>
      </c>
      <c r="J3726" s="323">
        <v>6.61</v>
      </c>
      <c r="K3726" s="323">
        <v>1.03</v>
      </c>
    </row>
    <row r="3727" spans="1:11" hidden="1" x14ac:dyDescent="0.2">
      <c r="A3727" s="320" t="s">
        <v>1458</v>
      </c>
      <c r="B3727" s="320" t="s">
        <v>2</v>
      </c>
      <c r="C3727" s="320" t="s">
        <v>1446</v>
      </c>
      <c r="D3727" s="320" t="s">
        <v>1464</v>
      </c>
      <c r="E3727" s="325">
        <v>40773</v>
      </c>
      <c r="F3727" s="326">
        <v>40756</v>
      </c>
      <c r="G3727" s="320">
        <v>11</v>
      </c>
      <c r="H3727" s="320">
        <v>66818</v>
      </c>
      <c r="I3727" s="323">
        <v>7.22</v>
      </c>
      <c r="J3727" s="323">
        <v>6.6</v>
      </c>
      <c r="K3727" s="323">
        <v>0.62</v>
      </c>
    </row>
    <row r="3728" spans="1:11" hidden="1" x14ac:dyDescent="0.2">
      <c r="A3728" s="320" t="s">
        <v>1470</v>
      </c>
      <c r="B3728" s="320" t="s">
        <v>2</v>
      </c>
      <c r="C3728" s="320" t="s">
        <v>1446</v>
      </c>
      <c r="D3728" s="320" t="s">
        <v>1464</v>
      </c>
      <c r="E3728" s="325">
        <v>40773</v>
      </c>
      <c r="F3728" s="326">
        <v>40756</v>
      </c>
      <c r="G3728" s="320">
        <v>11</v>
      </c>
      <c r="H3728" s="320">
        <v>66598</v>
      </c>
      <c r="I3728" s="323">
        <v>6.88</v>
      </c>
      <c r="J3728" s="323">
        <v>6.37</v>
      </c>
      <c r="K3728" s="323">
        <v>0.51</v>
      </c>
    </row>
    <row r="3729" spans="1:11" hidden="1" x14ac:dyDescent="0.2">
      <c r="A3729" s="320" t="s">
        <v>1470</v>
      </c>
      <c r="B3729" s="320" t="s">
        <v>2</v>
      </c>
      <c r="C3729" s="320" t="s">
        <v>1446</v>
      </c>
      <c r="D3729" s="320" t="s">
        <v>1464</v>
      </c>
      <c r="E3729" s="325">
        <v>40773</v>
      </c>
      <c r="F3729" s="326">
        <v>40756</v>
      </c>
      <c r="G3729" s="320">
        <v>11</v>
      </c>
      <c r="H3729" s="320">
        <v>66665</v>
      </c>
      <c r="I3729" s="323">
        <v>6.78</v>
      </c>
      <c r="J3729" s="323">
        <v>6.36</v>
      </c>
      <c r="K3729" s="323">
        <v>0.42</v>
      </c>
    </row>
    <row r="3730" spans="1:11" hidden="1" x14ac:dyDescent="0.2">
      <c r="A3730" s="320" t="s">
        <v>1470</v>
      </c>
      <c r="B3730" s="320" t="s">
        <v>2</v>
      </c>
      <c r="C3730" s="320" t="s">
        <v>1446</v>
      </c>
      <c r="D3730" s="320" t="s">
        <v>1464</v>
      </c>
      <c r="E3730" s="325">
        <v>40773</v>
      </c>
      <c r="F3730" s="326">
        <v>40756</v>
      </c>
      <c r="G3730" s="320">
        <v>11</v>
      </c>
      <c r="H3730" s="320">
        <v>66811</v>
      </c>
      <c r="I3730" s="323">
        <v>6.62</v>
      </c>
      <c r="J3730" s="323">
        <v>6.35</v>
      </c>
      <c r="K3730" s="323">
        <v>0.27</v>
      </c>
    </row>
    <row r="3731" spans="1:11" x14ac:dyDescent="0.2">
      <c r="A3731" s="320" t="s">
        <v>1467</v>
      </c>
      <c r="B3731" s="320" t="s">
        <v>2</v>
      </c>
      <c r="C3731" s="320" t="s">
        <v>1446</v>
      </c>
      <c r="D3731" s="320" t="s">
        <v>1468</v>
      </c>
      <c r="E3731" s="325">
        <v>40774</v>
      </c>
      <c r="F3731" s="326">
        <v>40756</v>
      </c>
      <c r="G3731" s="320">
        <v>11</v>
      </c>
      <c r="H3731" s="320">
        <v>66924</v>
      </c>
      <c r="I3731" s="323">
        <v>14.03</v>
      </c>
      <c r="J3731" s="323">
        <v>12.39</v>
      </c>
      <c r="K3731" s="323">
        <v>1.64</v>
      </c>
    </row>
    <row r="3732" spans="1:11" hidden="1" x14ac:dyDescent="0.2">
      <c r="A3732" s="320" t="s">
        <v>1458</v>
      </c>
      <c r="B3732" s="320" t="s">
        <v>2</v>
      </c>
      <c r="C3732" s="320" t="s">
        <v>1446</v>
      </c>
      <c r="D3732" s="320" t="s">
        <v>1464</v>
      </c>
      <c r="E3732" s="325">
        <v>40774</v>
      </c>
      <c r="F3732" s="326">
        <v>40756</v>
      </c>
      <c r="G3732" s="320">
        <v>11</v>
      </c>
      <c r="H3732" s="320">
        <v>67034</v>
      </c>
      <c r="I3732" s="323">
        <v>6.91</v>
      </c>
      <c r="J3732" s="323">
        <v>6.68</v>
      </c>
      <c r="K3732" s="323">
        <v>0.23</v>
      </c>
    </row>
    <row r="3733" spans="1:11" x14ac:dyDescent="0.2">
      <c r="A3733" s="320" t="s">
        <v>1469</v>
      </c>
      <c r="B3733" s="320" t="s">
        <v>2</v>
      </c>
      <c r="C3733" s="320" t="s">
        <v>1446</v>
      </c>
      <c r="D3733" s="320" t="s">
        <v>1468</v>
      </c>
      <c r="E3733" s="325">
        <v>40777</v>
      </c>
      <c r="F3733" s="326">
        <v>40756</v>
      </c>
      <c r="G3733" s="320">
        <v>11</v>
      </c>
      <c r="H3733" s="320">
        <v>67305</v>
      </c>
      <c r="I3733" s="323">
        <v>6.31</v>
      </c>
      <c r="J3733" s="323">
        <v>5.75</v>
      </c>
      <c r="K3733" s="323">
        <v>0.56000000000000005</v>
      </c>
    </row>
    <row r="3734" spans="1:11" x14ac:dyDescent="0.2">
      <c r="A3734" s="320" t="s">
        <v>1469</v>
      </c>
      <c r="B3734" s="320" t="s">
        <v>2</v>
      </c>
      <c r="C3734" s="320" t="s">
        <v>1446</v>
      </c>
      <c r="D3734" s="320" t="s">
        <v>1468</v>
      </c>
      <c r="E3734" s="325">
        <v>40777</v>
      </c>
      <c r="F3734" s="326">
        <v>40756</v>
      </c>
      <c r="G3734" s="320">
        <v>11</v>
      </c>
      <c r="H3734" s="320">
        <v>67335</v>
      </c>
      <c r="I3734" s="323">
        <v>6.38</v>
      </c>
      <c r="J3734" s="323">
        <v>5.75</v>
      </c>
      <c r="K3734" s="323">
        <v>0.63</v>
      </c>
    </row>
    <row r="3735" spans="1:11" x14ac:dyDescent="0.2">
      <c r="A3735" s="320" t="s">
        <v>1469</v>
      </c>
      <c r="B3735" s="320" t="s">
        <v>2</v>
      </c>
      <c r="C3735" s="320" t="s">
        <v>1446</v>
      </c>
      <c r="D3735" s="320" t="s">
        <v>1468</v>
      </c>
      <c r="E3735" s="325">
        <v>40777</v>
      </c>
      <c r="F3735" s="326">
        <v>40756</v>
      </c>
      <c r="G3735" s="320">
        <v>11</v>
      </c>
      <c r="H3735" s="320">
        <v>67444</v>
      </c>
      <c r="I3735" s="323">
        <v>6.16</v>
      </c>
      <c r="J3735" s="323">
        <v>5.74</v>
      </c>
      <c r="K3735" s="323">
        <v>0.42</v>
      </c>
    </row>
    <row r="3736" spans="1:11" x14ac:dyDescent="0.2">
      <c r="A3736" s="320" t="s">
        <v>1467</v>
      </c>
      <c r="B3736" s="320" t="s">
        <v>2</v>
      </c>
      <c r="C3736" s="320" t="s">
        <v>1446</v>
      </c>
      <c r="D3736" s="320" t="s">
        <v>1468</v>
      </c>
      <c r="E3736" s="325">
        <v>40777</v>
      </c>
      <c r="F3736" s="326">
        <v>40756</v>
      </c>
      <c r="G3736" s="320">
        <v>11</v>
      </c>
      <c r="H3736" s="320">
        <v>67340</v>
      </c>
      <c r="I3736" s="323">
        <v>18.57</v>
      </c>
      <c r="J3736" s="323">
        <v>12.42</v>
      </c>
      <c r="K3736" s="323">
        <v>6.15</v>
      </c>
    </row>
    <row r="3737" spans="1:11" x14ac:dyDescent="0.2">
      <c r="A3737" s="320" t="s">
        <v>1467</v>
      </c>
      <c r="B3737" s="320" t="s">
        <v>2</v>
      </c>
      <c r="C3737" s="320" t="s">
        <v>1446</v>
      </c>
      <c r="D3737" s="320" t="s">
        <v>1468</v>
      </c>
      <c r="E3737" s="325">
        <v>40777</v>
      </c>
      <c r="F3737" s="326">
        <v>40756</v>
      </c>
      <c r="G3737" s="320">
        <v>11</v>
      </c>
      <c r="H3737" s="320">
        <v>67458</v>
      </c>
      <c r="I3737" s="323">
        <v>17.02</v>
      </c>
      <c r="J3737" s="323">
        <v>12.41</v>
      </c>
      <c r="K3737" s="323">
        <v>4.6100000000000003</v>
      </c>
    </row>
    <row r="3738" spans="1:11" hidden="1" x14ac:dyDescent="0.2">
      <c r="A3738" s="320" t="s">
        <v>1458</v>
      </c>
      <c r="B3738" s="320" t="s">
        <v>2</v>
      </c>
      <c r="C3738" s="320" t="s">
        <v>1446</v>
      </c>
      <c r="D3738" s="320" t="s">
        <v>1464</v>
      </c>
      <c r="E3738" s="325">
        <v>40777</v>
      </c>
      <c r="F3738" s="326">
        <v>40756</v>
      </c>
      <c r="G3738" s="320">
        <v>11</v>
      </c>
      <c r="H3738" s="320">
        <v>67314</v>
      </c>
      <c r="I3738" s="323">
        <v>7.34</v>
      </c>
      <c r="J3738" s="323">
        <v>6.63</v>
      </c>
      <c r="K3738" s="323">
        <v>0.71</v>
      </c>
    </row>
    <row r="3739" spans="1:11" hidden="1" x14ac:dyDescent="0.2">
      <c r="A3739" s="320" t="s">
        <v>1458</v>
      </c>
      <c r="B3739" s="320" t="s">
        <v>2</v>
      </c>
      <c r="C3739" s="320" t="s">
        <v>1446</v>
      </c>
      <c r="D3739" s="320" t="s">
        <v>1464</v>
      </c>
      <c r="E3739" s="325">
        <v>40777</v>
      </c>
      <c r="F3739" s="326">
        <v>40756</v>
      </c>
      <c r="G3739" s="320">
        <v>11</v>
      </c>
      <c r="H3739" s="320">
        <v>67412</v>
      </c>
      <c r="I3739" s="323">
        <v>7.32</v>
      </c>
      <c r="J3739" s="323">
        <v>6.62</v>
      </c>
      <c r="K3739" s="323">
        <v>0.7</v>
      </c>
    </row>
    <row r="3740" spans="1:11" hidden="1" x14ac:dyDescent="0.2">
      <c r="A3740" s="320" t="s">
        <v>1458</v>
      </c>
      <c r="B3740" s="320" t="s">
        <v>2</v>
      </c>
      <c r="C3740" s="320" t="s">
        <v>1446</v>
      </c>
      <c r="D3740" s="320" t="s">
        <v>1464</v>
      </c>
      <c r="E3740" s="325">
        <v>40777</v>
      </c>
      <c r="F3740" s="326">
        <v>40756</v>
      </c>
      <c r="G3740" s="320">
        <v>11</v>
      </c>
      <c r="H3740" s="320">
        <v>67451</v>
      </c>
      <c r="I3740" s="323">
        <v>6.66</v>
      </c>
      <c r="J3740" s="323">
        <v>6.61</v>
      </c>
      <c r="K3740" s="323">
        <v>0.05</v>
      </c>
    </row>
    <row r="3741" spans="1:11" x14ac:dyDescent="0.2">
      <c r="A3741" s="320" t="s">
        <v>1459</v>
      </c>
      <c r="B3741" s="320" t="s">
        <v>2</v>
      </c>
      <c r="C3741" s="320" t="s">
        <v>1446</v>
      </c>
      <c r="D3741" s="320" t="s">
        <v>1468</v>
      </c>
      <c r="E3741" s="325">
        <v>40778</v>
      </c>
      <c r="F3741" s="326">
        <v>40756</v>
      </c>
      <c r="G3741" s="320">
        <v>11</v>
      </c>
      <c r="H3741" s="320">
        <v>67642</v>
      </c>
      <c r="I3741" s="323">
        <v>14.18</v>
      </c>
      <c r="J3741" s="323">
        <v>11.98</v>
      </c>
      <c r="K3741" s="323">
        <v>2.2000000000000002</v>
      </c>
    </row>
    <row r="3742" spans="1:11" x14ac:dyDescent="0.2">
      <c r="A3742" s="320" t="s">
        <v>1469</v>
      </c>
      <c r="B3742" s="320" t="s">
        <v>2</v>
      </c>
      <c r="C3742" s="320" t="s">
        <v>1446</v>
      </c>
      <c r="D3742" s="320" t="s">
        <v>1468</v>
      </c>
      <c r="E3742" s="325">
        <v>40778</v>
      </c>
      <c r="F3742" s="326">
        <v>40756</v>
      </c>
      <c r="G3742" s="320">
        <v>11</v>
      </c>
      <c r="H3742" s="320">
        <v>67506</v>
      </c>
      <c r="I3742" s="323">
        <v>6.19</v>
      </c>
      <c r="J3742" s="323">
        <v>5.68</v>
      </c>
      <c r="K3742" s="323">
        <v>0.51</v>
      </c>
    </row>
    <row r="3743" spans="1:11" x14ac:dyDescent="0.2">
      <c r="A3743" s="320" t="s">
        <v>1469</v>
      </c>
      <c r="B3743" s="320" t="s">
        <v>2</v>
      </c>
      <c r="C3743" s="320" t="s">
        <v>1446</v>
      </c>
      <c r="D3743" s="320" t="s">
        <v>1468</v>
      </c>
      <c r="E3743" s="325">
        <v>40778</v>
      </c>
      <c r="F3743" s="326">
        <v>40756</v>
      </c>
      <c r="G3743" s="320">
        <v>11</v>
      </c>
      <c r="H3743" s="320">
        <v>67595</v>
      </c>
      <c r="I3743" s="323">
        <v>6.45</v>
      </c>
      <c r="J3743" s="323">
        <v>5.67</v>
      </c>
      <c r="K3743" s="323">
        <v>0.78</v>
      </c>
    </row>
    <row r="3744" spans="1:11" x14ac:dyDescent="0.2">
      <c r="A3744" s="320" t="s">
        <v>1469</v>
      </c>
      <c r="B3744" s="320" t="s">
        <v>2</v>
      </c>
      <c r="C3744" s="320" t="s">
        <v>1446</v>
      </c>
      <c r="D3744" s="320" t="s">
        <v>1468</v>
      </c>
      <c r="E3744" s="325">
        <v>40778</v>
      </c>
      <c r="F3744" s="326">
        <v>40756</v>
      </c>
      <c r="G3744" s="320">
        <v>11</v>
      </c>
      <c r="H3744" s="320">
        <v>67647</v>
      </c>
      <c r="I3744" s="323">
        <v>6.25</v>
      </c>
      <c r="J3744" s="323">
        <v>5.66</v>
      </c>
      <c r="K3744" s="323">
        <v>0.59</v>
      </c>
    </row>
    <row r="3745" spans="1:11" x14ac:dyDescent="0.2">
      <c r="A3745" s="320" t="s">
        <v>1467</v>
      </c>
      <c r="B3745" s="320" t="s">
        <v>2</v>
      </c>
      <c r="C3745" s="320" t="s">
        <v>1446</v>
      </c>
      <c r="D3745" s="320" t="s">
        <v>1468</v>
      </c>
      <c r="E3745" s="325">
        <v>40778</v>
      </c>
      <c r="F3745" s="326">
        <v>40756</v>
      </c>
      <c r="G3745" s="320">
        <v>11</v>
      </c>
      <c r="H3745" s="320">
        <v>67525</v>
      </c>
      <c r="I3745" s="323">
        <v>18.05</v>
      </c>
      <c r="J3745" s="323">
        <v>12.37</v>
      </c>
      <c r="K3745" s="323">
        <v>5.68</v>
      </c>
    </row>
    <row r="3746" spans="1:11" x14ac:dyDescent="0.2">
      <c r="A3746" s="320" t="s">
        <v>1467</v>
      </c>
      <c r="B3746" s="320" t="s">
        <v>2</v>
      </c>
      <c r="C3746" s="320" t="s">
        <v>1446</v>
      </c>
      <c r="D3746" s="320" t="s">
        <v>1468</v>
      </c>
      <c r="E3746" s="325">
        <v>40778</v>
      </c>
      <c r="F3746" s="326">
        <v>40756</v>
      </c>
      <c r="G3746" s="320">
        <v>11</v>
      </c>
      <c r="H3746" s="320">
        <v>67627</v>
      </c>
      <c r="I3746" s="323">
        <v>15.9</v>
      </c>
      <c r="J3746" s="323">
        <v>12.03</v>
      </c>
      <c r="K3746" s="323">
        <v>3.87</v>
      </c>
    </row>
    <row r="3747" spans="1:11" hidden="1" x14ac:dyDescent="0.2">
      <c r="A3747" s="320" t="s">
        <v>1458</v>
      </c>
      <c r="B3747" s="320" t="s">
        <v>2</v>
      </c>
      <c r="C3747" s="320" t="s">
        <v>1446</v>
      </c>
      <c r="D3747" s="320" t="s">
        <v>1464</v>
      </c>
      <c r="E3747" s="325">
        <v>40778</v>
      </c>
      <c r="F3747" s="326">
        <v>40756</v>
      </c>
      <c r="G3747" s="320">
        <v>11</v>
      </c>
      <c r="H3747" s="320">
        <v>67512</v>
      </c>
      <c r="I3747" s="323">
        <v>7.13</v>
      </c>
      <c r="J3747" s="323">
        <v>6.6</v>
      </c>
      <c r="K3747" s="323">
        <v>0.53</v>
      </c>
    </row>
    <row r="3748" spans="1:11" hidden="1" x14ac:dyDescent="0.2">
      <c r="A3748" s="320" t="s">
        <v>1458</v>
      </c>
      <c r="B3748" s="320" t="s">
        <v>2</v>
      </c>
      <c r="C3748" s="320" t="s">
        <v>1446</v>
      </c>
      <c r="D3748" s="320" t="s">
        <v>1464</v>
      </c>
      <c r="E3748" s="325">
        <v>40778</v>
      </c>
      <c r="F3748" s="326">
        <v>40756</v>
      </c>
      <c r="G3748" s="320">
        <v>11</v>
      </c>
      <c r="H3748" s="320">
        <v>67643</v>
      </c>
      <c r="I3748" s="323">
        <v>7.29</v>
      </c>
      <c r="J3748" s="323">
        <v>6.57</v>
      </c>
      <c r="K3748" s="323">
        <v>0.72</v>
      </c>
    </row>
    <row r="3749" spans="1:11" x14ac:dyDescent="0.2">
      <c r="A3749" s="320" t="s">
        <v>1469</v>
      </c>
      <c r="B3749" s="320" t="s">
        <v>2</v>
      </c>
      <c r="C3749" s="320" t="s">
        <v>1446</v>
      </c>
      <c r="D3749" s="320" t="s">
        <v>1468</v>
      </c>
      <c r="E3749" s="325">
        <v>40779</v>
      </c>
      <c r="F3749" s="326">
        <v>40756</v>
      </c>
      <c r="G3749" s="320">
        <v>11</v>
      </c>
      <c r="H3749" s="320">
        <v>67688</v>
      </c>
      <c r="I3749" s="323">
        <v>6.32</v>
      </c>
      <c r="J3749" s="323">
        <v>5.65</v>
      </c>
      <c r="K3749" s="323">
        <v>0.67</v>
      </c>
    </row>
    <row r="3750" spans="1:11" x14ac:dyDescent="0.2">
      <c r="A3750" s="320" t="s">
        <v>1469</v>
      </c>
      <c r="B3750" s="320" t="s">
        <v>2</v>
      </c>
      <c r="C3750" s="320" t="s">
        <v>1446</v>
      </c>
      <c r="D3750" s="320" t="s">
        <v>1468</v>
      </c>
      <c r="E3750" s="325">
        <v>40779</v>
      </c>
      <c r="F3750" s="326">
        <v>40756</v>
      </c>
      <c r="G3750" s="320">
        <v>11</v>
      </c>
      <c r="H3750" s="320">
        <v>67778</v>
      </c>
      <c r="I3750" s="323">
        <v>6.16</v>
      </c>
      <c r="J3750" s="323">
        <v>5.65</v>
      </c>
      <c r="K3750" s="323">
        <v>0.51</v>
      </c>
    </row>
    <row r="3751" spans="1:11" x14ac:dyDescent="0.2">
      <c r="A3751" s="320" t="s">
        <v>1469</v>
      </c>
      <c r="B3751" s="320" t="s">
        <v>2</v>
      </c>
      <c r="C3751" s="320" t="s">
        <v>1446</v>
      </c>
      <c r="D3751" s="320" t="s">
        <v>1468</v>
      </c>
      <c r="E3751" s="325">
        <v>40779</v>
      </c>
      <c r="F3751" s="326">
        <v>40756</v>
      </c>
      <c r="G3751" s="320">
        <v>11</v>
      </c>
      <c r="H3751" s="320">
        <v>67833</v>
      </c>
      <c r="I3751" s="323">
        <v>6</v>
      </c>
      <c r="J3751" s="323">
        <v>5.63</v>
      </c>
      <c r="K3751" s="323">
        <v>0.37</v>
      </c>
    </row>
    <row r="3752" spans="1:11" x14ac:dyDescent="0.2">
      <c r="A3752" s="320" t="s">
        <v>1467</v>
      </c>
      <c r="B3752" s="320" t="s">
        <v>2</v>
      </c>
      <c r="C3752" s="320" t="s">
        <v>1446</v>
      </c>
      <c r="D3752" s="320" t="s">
        <v>1468</v>
      </c>
      <c r="E3752" s="325">
        <v>40779</v>
      </c>
      <c r="F3752" s="326">
        <v>40756</v>
      </c>
      <c r="G3752" s="320">
        <v>11</v>
      </c>
      <c r="H3752" s="320">
        <v>67724</v>
      </c>
      <c r="I3752" s="323">
        <v>18.36</v>
      </c>
      <c r="J3752" s="323">
        <v>12.45</v>
      </c>
      <c r="K3752" s="323">
        <v>5.91</v>
      </c>
    </row>
    <row r="3753" spans="1:11" x14ac:dyDescent="0.2">
      <c r="A3753" s="320" t="s">
        <v>1467</v>
      </c>
      <c r="B3753" s="320" t="s">
        <v>2</v>
      </c>
      <c r="C3753" s="320" t="s">
        <v>1446</v>
      </c>
      <c r="D3753" s="320" t="s">
        <v>1468</v>
      </c>
      <c r="E3753" s="325">
        <v>40779</v>
      </c>
      <c r="F3753" s="326">
        <v>40756</v>
      </c>
      <c r="G3753" s="320">
        <v>11</v>
      </c>
      <c r="H3753" s="320">
        <v>67842</v>
      </c>
      <c r="I3753" s="323">
        <v>17.47</v>
      </c>
      <c r="J3753" s="323">
        <v>12.43</v>
      </c>
      <c r="K3753" s="323">
        <v>5.04</v>
      </c>
    </row>
    <row r="3754" spans="1:11" hidden="1" x14ac:dyDescent="0.2">
      <c r="A3754" s="320" t="s">
        <v>1458</v>
      </c>
      <c r="B3754" s="320" t="s">
        <v>2</v>
      </c>
      <c r="C3754" s="320" t="s">
        <v>1446</v>
      </c>
      <c r="D3754" s="320" t="s">
        <v>1464</v>
      </c>
      <c r="E3754" s="325">
        <v>40779</v>
      </c>
      <c r="F3754" s="326">
        <v>40756</v>
      </c>
      <c r="G3754" s="320">
        <v>11</v>
      </c>
      <c r="H3754" s="320">
        <v>67728</v>
      </c>
      <c r="I3754" s="323">
        <v>7.07</v>
      </c>
      <c r="J3754" s="323">
        <v>6.56</v>
      </c>
      <c r="K3754" s="323">
        <v>0.51</v>
      </c>
    </row>
    <row r="3755" spans="1:11" hidden="1" x14ac:dyDescent="0.2">
      <c r="A3755" s="320" t="s">
        <v>1458</v>
      </c>
      <c r="B3755" s="320" t="s">
        <v>2</v>
      </c>
      <c r="C3755" s="320" t="s">
        <v>1446</v>
      </c>
      <c r="D3755" s="320" t="s">
        <v>1464</v>
      </c>
      <c r="E3755" s="325">
        <v>40779</v>
      </c>
      <c r="F3755" s="326">
        <v>40756</v>
      </c>
      <c r="G3755" s="320">
        <v>11</v>
      </c>
      <c r="H3755" s="320">
        <v>67831</v>
      </c>
      <c r="I3755" s="323">
        <v>6.75</v>
      </c>
      <c r="J3755" s="323">
        <v>6.54</v>
      </c>
      <c r="K3755" s="323">
        <v>0.21</v>
      </c>
    </row>
    <row r="3756" spans="1:11" x14ac:dyDescent="0.2">
      <c r="A3756" s="320" t="s">
        <v>1459</v>
      </c>
      <c r="B3756" s="320" t="s">
        <v>2</v>
      </c>
      <c r="C3756" s="320" t="s">
        <v>1446</v>
      </c>
      <c r="D3756" s="320" t="s">
        <v>1468</v>
      </c>
      <c r="E3756" s="325">
        <v>40780</v>
      </c>
      <c r="F3756" s="326">
        <v>40756</v>
      </c>
      <c r="G3756" s="320">
        <v>11</v>
      </c>
      <c r="H3756" s="320">
        <v>67960</v>
      </c>
      <c r="I3756" s="323">
        <v>17.91</v>
      </c>
      <c r="J3756" s="323">
        <v>12.06</v>
      </c>
      <c r="K3756" s="323">
        <v>5.85</v>
      </c>
    </row>
    <row r="3757" spans="1:11" x14ac:dyDescent="0.2">
      <c r="A3757" s="320" t="s">
        <v>1459</v>
      </c>
      <c r="B3757" s="320" t="s">
        <v>2</v>
      </c>
      <c r="C3757" s="320" t="s">
        <v>1446</v>
      </c>
      <c r="D3757" s="320" t="s">
        <v>1468</v>
      </c>
      <c r="E3757" s="325">
        <v>40780</v>
      </c>
      <c r="F3757" s="326">
        <v>40756</v>
      </c>
      <c r="G3757" s="320">
        <v>11</v>
      </c>
      <c r="H3757" s="320">
        <v>68142</v>
      </c>
      <c r="I3757" s="323">
        <v>14.86</v>
      </c>
      <c r="J3757" s="323">
        <v>12.04</v>
      </c>
      <c r="K3757" s="323">
        <v>2.82</v>
      </c>
    </row>
    <row r="3758" spans="1:11" x14ac:dyDescent="0.2">
      <c r="A3758" s="320" t="s">
        <v>1469</v>
      </c>
      <c r="B3758" s="320" t="s">
        <v>2</v>
      </c>
      <c r="C3758" s="320" t="s">
        <v>1446</v>
      </c>
      <c r="D3758" s="320" t="s">
        <v>1468</v>
      </c>
      <c r="E3758" s="325">
        <v>40780</v>
      </c>
      <c r="F3758" s="326">
        <v>40756</v>
      </c>
      <c r="G3758" s="320">
        <v>11</v>
      </c>
      <c r="H3758" s="320">
        <v>68061</v>
      </c>
      <c r="I3758" s="323">
        <v>6.47</v>
      </c>
      <c r="J3758" s="323">
        <v>5.72</v>
      </c>
      <c r="K3758" s="323">
        <v>0.75</v>
      </c>
    </row>
    <row r="3759" spans="1:11" x14ac:dyDescent="0.2">
      <c r="A3759" s="320" t="s">
        <v>1469</v>
      </c>
      <c r="B3759" s="320" t="s">
        <v>2</v>
      </c>
      <c r="C3759" s="320" t="s">
        <v>1446</v>
      </c>
      <c r="D3759" s="320" t="s">
        <v>1468</v>
      </c>
      <c r="E3759" s="325">
        <v>40780</v>
      </c>
      <c r="F3759" s="326">
        <v>40756</v>
      </c>
      <c r="G3759" s="320">
        <v>11</v>
      </c>
      <c r="H3759" s="320">
        <v>68145</v>
      </c>
      <c r="I3759" s="323">
        <v>6.3</v>
      </c>
      <c r="J3759" s="323">
        <v>5.71</v>
      </c>
      <c r="K3759" s="323">
        <v>0.59</v>
      </c>
    </row>
    <row r="3760" spans="1:11" x14ac:dyDescent="0.2">
      <c r="A3760" s="320" t="s">
        <v>1467</v>
      </c>
      <c r="B3760" s="320" t="s">
        <v>2</v>
      </c>
      <c r="C3760" s="320" t="s">
        <v>1446</v>
      </c>
      <c r="D3760" s="320" t="s">
        <v>1468</v>
      </c>
      <c r="E3760" s="325">
        <v>40780</v>
      </c>
      <c r="F3760" s="326">
        <v>40756</v>
      </c>
      <c r="G3760" s="320">
        <v>11</v>
      </c>
      <c r="H3760" s="320">
        <v>67953</v>
      </c>
      <c r="I3760" s="323">
        <v>17.91</v>
      </c>
      <c r="J3760" s="323">
        <v>12.42</v>
      </c>
      <c r="K3760" s="323">
        <v>5.49</v>
      </c>
    </row>
    <row r="3761" spans="1:11" x14ac:dyDescent="0.2">
      <c r="A3761" s="320" t="s">
        <v>1467</v>
      </c>
      <c r="B3761" s="320" t="s">
        <v>2</v>
      </c>
      <c r="C3761" s="320" t="s">
        <v>1446</v>
      </c>
      <c r="D3761" s="320" t="s">
        <v>1468</v>
      </c>
      <c r="E3761" s="325">
        <v>40780</v>
      </c>
      <c r="F3761" s="326">
        <v>40756</v>
      </c>
      <c r="G3761" s="320">
        <v>11</v>
      </c>
      <c r="H3761" s="320">
        <v>68140</v>
      </c>
      <c r="I3761" s="323">
        <v>15.57</v>
      </c>
      <c r="J3761" s="323">
        <v>12.39</v>
      </c>
      <c r="K3761" s="323">
        <v>3.18</v>
      </c>
    </row>
    <row r="3762" spans="1:11" hidden="1" x14ac:dyDescent="0.2">
      <c r="A3762" s="320"/>
      <c r="B3762" s="320" t="s">
        <v>2</v>
      </c>
      <c r="C3762" s="320" t="s">
        <v>1446</v>
      </c>
      <c r="D3762" s="320" t="s">
        <v>1464</v>
      </c>
      <c r="E3762" s="325">
        <v>40780</v>
      </c>
      <c r="F3762" s="326">
        <v>40756</v>
      </c>
      <c r="G3762" s="320">
        <v>11</v>
      </c>
      <c r="H3762" s="320">
        <v>67899</v>
      </c>
      <c r="I3762" s="323">
        <v>6.94</v>
      </c>
      <c r="J3762" s="323">
        <v>6.35</v>
      </c>
      <c r="K3762" s="323">
        <v>0.59</v>
      </c>
    </row>
    <row r="3763" spans="1:11" hidden="1" x14ac:dyDescent="0.2">
      <c r="A3763" s="320"/>
      <c r="B3763" s="320" t="s">
        <v>2</v>
      </c>
      <c r="C3763" s="320" t="s">
        <v>1446</v>
      </c>
      <c r="D3763" s="320" t="s">
        <v>1464</v>
      </c>
      <c r="E3763" s="325">
        <v>40780</v>
      </c>
      <c r="F3763" s="326">
        <v>40756</v>
      </c>
      <c r="G3763" s="320">
        <v>11</v>
      </c>
      <c r="H3763" s="320">
        <v>68118</v>
      </c>
      <c r="I3763" s="323">
        <v>7.03</v>
      </c>
      <c r="J3763" s="323">
        <v>6.33</v>
      </c>
      <c r="K3763" s="323">
        <v>0.7</v>
      </c>
    </row>
    <row r="3764" spans="1:11" hidden="1" x14ac:dyDescent="0.2">
      <c r="A3764" s="320" t="s">
        <v>1458</v>
      </c>
      <c r="B3764" s="320" t="s">
        <v>2</v>
      </c>
      <c r="C3764" s="320" t="s">
        <v>1446</v>
      </c>
      <c r="D3764" s="320" t="s">
        <v>1464</v>
      </c>
      <c r="E3764" s="325">
        <v>40780</v>
      </c>
      <c r="F3764" s="326">
        <v>40756</v>
      </c>
      <c r="G3764" s="320">
        <v>11</v>
      </c>
      <c r="H3764" s="320">
        <v>68012</v>
      </c>
      <c r="I3764" s="323">
        <v>7.64</v>
      </c>
      <c r="J3764" s="323">
        <v>6.61</v>
      </c>
      <c r="K3764" s="323">
        <v>1.03</v>
      </c>
    </row>
    <row r="3765" spans="1:11" hidden="1" x14ac:dyDescent="0.2">
      <c r="A3765" s="320" t="s">
        <v>1458</v>
      </c>
      <c r="B3765" s="320" t="s">
        <v>2</v>
      </c>
      <c r="C3765" s="320" t="s">
        <v>1446</v>
      </c>
      <c r="D3765" s="320" t="s">
        <v>1464</v>
      </c>
      <c r="E3765" s="325">
        <v>40780</v>
      </c>
      <c r="F3765" s="326">
        <v>40756</v>
      </c>
      <c r="G3765" s="320">
        <v>11</v>
      </c>
      <c r="H3765" s="320">
        <v>68129</v>
      </c>
      <c r="I3765" s="323">
        <v>7.2</v>
      </c>
      <c r="J3765" s="323">
        <v>6.59</v>
      </c>
      <c r="K3765" s="323">
        <v>0.61</v>
      </c>
    </row>
    <row r="3766" spans="1:11" x14ac:dyDescent="0.2">
      <c r="A3766" s="320" t="s">
        <v>1469</v>
      </c>
      <c r="B3766" s="320" t="s">
        <v>2</v>
      </c>
      <c r="C3766" s="320" t="s">
        <v>1446</v>
      </c>
      <c r="D3766" s="320" t="s">
        <v>1468</v>
      </c>
      <c r="E3766" s="325">
        <v>40781</v>
      </c>
      <c r="F3766" s="326">
        <v>40756</v>
      </c>
      <c r="G3766" s="320">
        <v>11</v>
      </c>
      <c r="H3766" s="320">
        <v>68303</v>
      </c>
      <c r="I3766" s="323">
        <v>5.97</v>
      </c>
      <c r="J3766" s="323">
        <v>5.67</v>
      </c>
      <c r="K3766" s="323">
        <v>0.3</v>
      </c>
    </row>
    <row r="3767" spans="1:11" x14ac:dyDescent="0.2">
      <c r="A3767" s="320" t="s">
        <v>1467</v>
      </c>
      <c r="B3767" s="320" t="s">
        <v>2</v>
      </c>
      <c r="C3767" s="320" t="s">
        <v>1446</v>
      </c>
      <c r="D3767" s="320" t="s">
        <v>1468</v>
      </c>
      <c r="E3767" s="325">
        <v>40781</v>
      </c>
      <c r="F3767" s="326">
        <v>40756</v>
      </c>
      <c r="G3767" s="320">
        <v>11</v>
      </c>
      <c r="H3767" s="320">
        <v>68271</v>
      </c>
      <c r="I3767" s="323">
        <v>14.14</v>
      </c>
      <c r="J3767" s="323">
        <v>12.35</v>
      </c>
      <c r="K3767" s="323">
        <v>1.79</v>
      </c>
    </row>
    <row r="3768" spans="1:11" hidden="1" x14ac:dyDescent="0.2">
      <c r="A3768" s="320" t="s">
        <v>1458</v>
      </c>
      <c r="B3768" s="320" t="s">
        <v>2</v>
      </c>
      <c r="C3768" s="320" t="s">
        <v>1446</v>
      </c>
      <c r="D3768" s="320" t="s">
        <v>1464</v>
      </c>
      <c r="E3768" s="325">
        <v>40781</v>
      </c>
      <c r="F3768" s="326">
        <v>40756</v>
      </c>
      <c r="G3768" s="320">
        <v>11</v>
      </c>
      <c r="H3768" s="320">
        <v>68311</v>
      </c>
      <c r="I3768" s="323">
        <v>6.87</v>
      </c>
      <c r="J3768" s="323">
        <v>6.57</v>
      </c>
      <c r="K3768" s="323">
        <v>0.3</v>
      </c>
    </row>
    <row r="3769" spans="1:11" x14ac:dyDescent="0.2">
      <c r="A3769" s="320" t="s">
        <v>1467</v>
      </c>
      <c r="B3769" s="320" t="s">
        <v>2</v>
      </c>
      <c r="C3769" s="320" t="s">
        <v>1446</v>
      </c>
      <c r="D3769" s="320" t="s">
        <v>1468</v>
      </c>
      <c r="E3769" s="325">
        <v>40784</v>
      </c>
      <c r="F3769" s="326">
        <v>40756</v>
      </c>
      <c r="G3769" s="320">
        <v>11</v>
      </c>
      <c r="H3769" s="320">
        <v>68628</v>
      </c>
      <c r="I3769" s="323">
        <v>17.579999999999998</v>
      </c>
      <c r="J3769" s="323">
        <v>12.41</v>
      </c>
      <c r="K3769" s="323">
        <v>5.17</v>
      </c>
    </row>
    <row r="3770" spans="1:11" x14ac:dyDescent="0.2">
      <c r="A3770" s="320" t="s">
        <v>1467</v>
      </c>
      <c r="B3770" s="320" t="s">
        <v>2</v>
      </c>
      <c r="C3770" s="320" t="s">
        <v>1446</v>
      </c>
      <c r="D3770" s="320" t="s">
        <v>1468</v>
      </c>
      <c r="E3770" s="325">
        <v>40784</v>
      </c>
      <c r="F3770" s="326">
        <v>40756</v>
      </c>
      <c r="G3770" s="320">
        <v>11</v>
      </c>
      <c r="H3770" s="320">
        <v>68758</v>
      </c>
      <c r="I3770" s="323">
        <v>16.93</v>
      </c>
      <c r="J3770" s="323">
        <v>12.39</v>
      </c>
      <c r="K3770" s="323">
        <v>4.54</v>
      </c>
    </row>
    <row r="3771" spans="1:11" hidden="1" x14ac:dyDescent="0.2">
      <c r="A3771" s="320" t="s">
        <v>1458</v>
      </c>
      <c r="B3771" s="320" t="s">
        <v>2</v>
      </c>
      <c r="C3771" s="320" t="s">
        <v>1446</v>
      </c>
      <c r="D3771" s="320" t="s">
        <v>1464</v>
      </c>
      <c r="E3771" s="325">
        <v>40784</v>
      </c>
      <c r="F3771" s="326">
        <v>40756</v>
      </c>
      <c r="G3771" s="320">
        <v>11</v>
      </c>
      <c r="H3771" s="320">
        <v>68600</v>
      </c>
      <c r="I3771" s="323">
        <v>7.34</v>
      </c>
      <c r="J3771" s="323">
        <v>6.62</v>
      </c>
      <c r="K3771" s="323">
        <v>0.72</v>
      </c>
    </row>
    <row r="3772" spans="1:11" hidden="1" x14ac:dyDescent="0.2">
      <c r="A3772" s="320" t="s">
        <v>1458</v>
      </c>
      <c r="B3772" s="320" t="s">
        <v>2</v>
      </c>
      <c r="C3772" s="320" t="s">
        <v>1446</v>
      </c>
      <c r="D3772" s="320" t="s">
        <v>1464</v>
      </c>
      <c r="E3772" s="325">
        <v>40784</v>
      </c>
      <c r="F3772" s="326">
        <v>40756</v>
      </c>
      <c r="G3772" s="320">
        <v>11</v>
      </c>
      <c r="H3772" s="320">
        <v>68733</v>
      </c>
      <c r="I3772" s="323">
        <v>7.36</v>
      </c>
      <c r="J3772" s="323">
        <v>6.62</v>
      </c>
      <c r="K3772" s="323">
        <v>0.74</v>
      </c>
    </row>
    <row r="3773" spans="1:11" x14ac:dyDescent="0.2">
      <c r="A3773" s="320" t="s">
        <v>1459</v>
      </c>
      <c r="B3773" s="320" t="s">
        <v>2</v>
      </c>
      <c r="C3773" s="320" t="s">
        <v>1446</v>
      </c>
      <c r="D3773" s="320" t="s">
        <v>1468</v>
      </c>
      <c r="E3773" s="325">
        <v>40785</v>
      </c>
      <c r="F3773" s="326">
        <v>40756</v>
      </c>
      <c r="G3773" s="320">
        <v>11</v>
      </c>
      <c r="H3773" s="320">
        <v>68943</v>
      </c>
      <c r="I3773" s="323">
        <v>14.3</v>
      </c>
      <c r="J3773" s="323">
        <v>12.01</v>
      </c>
      <c r="K3773" s="323">
        <v>2.29</v>
      </c>
    </row>
    <row r="3774" spans="1:11" x14ac:dyDescent="0.2">
      <c r="A3774" s="320" t="s">
        <v>1467</v>
      </c>
      <c r="B3774" s="320" t="s">
        <v>2</v>
      </c>
      <c r="C3774" s="320" t="s">
        <v>1446</v>
      </c>
      <c r="D3774" s="320" t="s">
        <v>1468</v>
      </c>
      <c r="E3774" s="325">
        <v>40785</v>
      </c>
      <c r="F3774" s="326">
        <v>40756</v>
      </c>
      <c r="G3774" s="320">
        <v>11</v>
      </c>
      <c r="H3774" s="320">
        <v>68828</v>
      </c>
      <c r="I3774" s="323">
        <v>18.46</v>
      </c>
      <c r="J3774" s="323">
        <v>12.36</v>
      </c>
      <c r="K3774" s="323">
        <v>6.1</v>
      </c>
    </row>
    <row r="3775" spans="1:11" x14ac:dyDescent="0.2">
      <c r="A3775" s="320" t="s">
        <v>1467</v>
      </c>
      <c r="B3775" s="320" t="s">
        <v>2</v>
      </c>
      <c r="C3775" s="320" t="s">
        <v>1446</v>
      </c>
      <c r="D3775" s="320" t="s">
        <v>1468</v>
      </c>
      <c r="E3775" s="325">
        <v>40785</v>
      </c>
      <c r="F3775" s="326">
        <v>40756</v>
      </c>
      <c r="G3775" s="320">
        <v>11</v>
      </c>
      <c r="H3775" s="320">
        <v>68941</v>
      </c>
      <c r="I3775" s="323">
        <v>15.99</v>
      </c>
      <c r="J3775" s="323">
        <v>12.35</v>
      </c>
      <c r="K3775" s="323">
        <v>3.64</v>
      </c>
    </row>
    <row r="3776" spans="1:11" hidden="1" x14ac:dyDescent="0.2">
      <c r="A3776" s="320" t="s">
        <v>1458</v>
      </c>
      <c r="B3776" s="320" t="s">
        <v>2</v>
      </c>
      <c r="C3776" s="320" t="s">
        <v>1446</v>
      </c>
      <c r="D3776" s="320" t="s">
        <v>1464</v>
      </c>
      <c r="E3776" s="325">
        <v>40785</v>
      </c>
      <c r="F3776" s="326">
        <v>40756</v>
      </c>
      <c r="G3776" s="320">
        <v>11</v>
      </c>
      <c r="H3776" s="320">
        <v>68811</v>
      </c>
      <c r="I3776" s="323">
        <v>7.2</v>
      </c>
      <c r="J3776" s="323">
        <v>6.59</v>
      </c>
      <c r="K3776" s="323">
        <v>0.61</v>
      </c>
    </row>
    <row r="3777" spans="1:11" hidden="1" x14ac:dyDescent="0.2">
      <c r="A3777" s="320" t="s">
        <v>1458</v>
      </c>
      <c r="B3777" s="320" t="s">
        <v>2</v>
      </c>
      <c r="C3777" s="320" t="s">
        <v>1446</v>
      </c>
      <c r="D3777" s="320" t="s">
        <v>1464</v>
      </c>
      <c r="E3777" s="325">
        <v>40785</v>
      </c>
      <c r="F3777" s="326">
        <v>40756</v>
      </c>
      <c r="G3777" s="320">
        <v>11</v>
      </c>
      <c r="H3777" s="320">
        <v>68935</v>
      </c>
      <c r="I3777" s="323">
        <v>7.35</v>
      </c>
      <c r="J3777" s="323">
        <v>6.57</v>
      </c>
      <c r="K3777" s="323">
        <v>0.78</v>
      </c>
    </row>
    <row r="3778" spans="1:11" x14ac:dyDescent="0.2">
      <c r="A3778" s="320" t="s">
        <v>1467</v>
      </c>
      <c r="B3778" s="320" t="s">
        <v>2</v>
      </c>
      <c r="C3778" s="320" t="s">
        <v>1446</v>
      </c>
      <c r="D3778" s="320" t="s">
        <v>1468</v>
      </c>
      <c r="E3778" s="325">
        <v>40786</v>
      </c>
      <c r="F3778" s="326">
        <v>40756</v>
      </c>
      <c r="G3778" s="320">
        <v>11</v>
      </c>
      <c r="H3778" s="320">
        <v>69017</v>
      </c>
      <c r="I3778" s="323">
        <v>18.27</v>
      </c>
      <c r="J3778" s="323">
        <v>12.45</v>
      </c>
      <c r="K3778" s="323">
        <v>5.82</v>
      </c>
    </row>
    <row r="3779" spans="1:11" x14ac:dyDescent="0.2">
      <c r="A3779" s="320" t="s">
        <v>1467</v>
      </c>
      <c r="B3779" s="320" t="s">
        <v>2</v>
      </c>
      <c r="C3779" s="320" t="s">
        <v>1446</v>
      </c>
      <c r="D3779" s="320" t="s">
        <v>1468</v>
      </c>
      <c r="E3779" s="325">
        <v>40786</v>
      </c>
      <c r="F3779" s="326">
        <v>40756</v>
      </c>
      <c r="G3779" s="320">
        <v>11</v>
      </c>
      <c r="H3779" s="320">
        <v>69124</v>
      </c>
      <c r="I3779" s="323">
        <v>16.36</v>
      </c>
      <c r="J3779" s="323">
        <v>12.41</v>
      </c>
      <c r="K3779" s="323">
        <v>3.95</v>
      </c>
    </row>
    <row r="3780" spans="1:11" hidden="1" x14ac:dyDescent="0.2">
      <c r="A3780" s="320"/>
      <c r="B3780" s="320" t="s">
        <v>2</v>
      </c>
      <c r="C3780" s="320" t="s">
        <v>1446</v>
      </c>
      <c r="D3780" s="320" t="s">
        <v>1466</v>
      </c>
      <c r="E3780" s="325">
        <v>40786</v>
      </c>
      <c r="F3780" s="326">
        <v>40756</v>
      </c>
      <c r="G3780" s="320">
        <v>11</v>
      </c>
      <c r="H3780" s="320">
        <v>68964</v>
      </c>
      <c r="I3780" s="323">
        <v>3.37</v>
      </c>
      <c r="J3780" s="323">
        <v>3.36</v>
      </c>
      <c r="K3780" s="323">
        <v>0.01</v>
      </c>
    </row>
    <row r="3781" spans="1:11" hidden="1" x14ac:dyDescent="0.2">
      <c r="A3781" s="320" t="s">
        <v>1458</v>
      </c>
      <c r="B3781" s="320" t="s">
        <v>2</v>
      </c>
      <c r="C3781" s="320" t="s">
        <v>1446</v>
      </c>
      <c r="D3781" s="320" t="s">
        <v>1464</v>
      </c>
      <c r="E3781" s="325">
        <v>40786</v>
      </c>
      <c r="F3781" s="326">
        <v>40756</v>
      </c>
      <c r="G3781" s="320">
        <v>11</v>
      </c>
      <c r="H3781" s="320">
        <v>69024</v>
      </c>
      <c r="I3781" s="323">
        <v>7.1</v>
      </c>
      <c r="J3781" s="323">
        <v>6.57</v>
      </c>
      <c r="K3781" s="323">
        <v>0.53</v>
      </c>
    </row>
    <row r="3782" spans="1:11" hidden="1" x14ac:dyDescent="0.2">
      <c r="A3782" s="320" t="s">
        <v>1458</v>
      </c>
      <c r="B3782" s="320" t="s">
        <v>2</v>
      </c>
      <c r="C3782" s="320" t="s">
        <v>1446</v>
      </c>
      <c r="D3782" s="320" t="s">
        <v>1464</v>
      </c>
      <c r="E3782" s="325">
        <v>40786</v>
      </c>
      <c r="F3782" s="326">
        <v>40756</v>
      </c>
      <c r="G3782" s="320">
        <v>11</v>
      </c>
      <c r="H3782" s="320">
        <v>69117</v>
      </c>
      <c r="I3782" s="323">
        <v>6.63</v>
      </c>
      <c r="J3782" s="323">
        <v>6.53</v>
      </c>
      <c r="K3782" s="323">
        <v>0.1</v>
      </c>
    </row>
    <row r="3783" spans="1:11" x14ac:dyDescent="0.2">
      <c r="A3783" s="320" t="s">
        <v>1459</v>
      </c>
      <c r="B3783" s="320" t="s">
        <v>2</v>
      </c>
      <c r="C3783" s="320" t="s">
        <v>1446</v>
      </c>
      <c r="D3783" s="320" t="s">
        <v>1468</v>
      </c>
      <c r="E3783" s="325">
        <v>40787</v>
      </c>
      <c r="F3783" s="326">
        <v>40787</v>
      </c>
      <c r="G3783" s="320">
        <v>11</v>
      </c>
      <c r="H3783" s="320">
        <v>69232</v>
      </c>
      <c r="I3783" s="323">
        <v>16.28</v>
      </c>
      <c r="J3783" s="323">
        <v>12.14</v>
      </c>
      <c r="K3783" s="323">
        <v>4.1399999999999997</v>
      </c>
    </row>
    <row r="3784" spans="1:11" x14ac:dyDescent="0.2">
      <c r="A3784" s="320" t="s">
        <v>1459</v>
      </c>
      <c r="B3784" s="320" t="s">
        <v>2</v>
      </c>
      <c r="C3784" s="320" t="s">
        <v>1446</v>
      </c>
      <c r="D3784" s="320" t="s">
        <v>1468</v>
      </c>
      <c r="E3784" s="325">
        <v>40787</v>
      </c>
      <c r="F3784" s="326">
        <v>40787</v>
      </c>
      <c r="G3784" s="320">
        <v>11</v>
      </c>
      <c r="H3784" s="320">
        <v>69431</v>
      </c>
      <c r="I3784" s="323">
        <v>15.53</v>
      </c>
      <c r="J3784" s="323">
        <v>12.12</v>
      </c>
      <c r="K3784" s="323">
        <v>3.41</v>
      </c>
    </row>
    <row r="3785" spans="1:11" x14ac:dyDescent="0.2">
      <c r="A3785" s="320" t="s">
        <v>1467</v>
      </c>
      <c r="B3785" s="320" t="s">
        <v>2</v>
      </c>
      <c r="C3785" s="320" t="s">
        <v>1446</v>
      </c>
      <c r="D3785" s="320" t="s">
        <v>1468</v>
      </c>
      <c r="E3785" s="325">
        <v>40787</v>
      </c>
      <c r="F3785" s="326">
        <v>40787</v>
      </c>
      <c r="G3785" s="320">
        <v>11</v>
      </c>
      <c r="H3785" s="320">
        <v>69233</v>
      </c>
      <c r="I3785" s="323">
        <v>18.010000000000002</v>
      </c>
      <c r="J3785" s="323">
        <v>12.42</v>
      </c>
      <c r="K3785" s="323">
        <v>5.59</v>
      </c>
    </row>
    <row r="3786" spans="1:11" x14ac:dyDescent="0.2">
      <c r="A3786" s="320" t="s">
        <v>1467</v>
      </c>
      <c r="B3786" s="320" t="s">
        <v>2</v>
      </c>
      <c r="C3786" s="320" t="s">
        <v>1446</v>
      </c>
      <c r="D3786" s="320" t="s">
        <v>1468</v>
      </c>
      <c r="E3786" s="325">
        <v>40787</v>
      </c>
      <c r="F3786" s="326">
        <v>40787</v>
      </c>
      <c r="G3786" s="320">
        <v>11</v>
      </c>
      <c r="H3786" s="320">
        <v>69424</v>
      </c>
      <c r="I3786" s="323">
        <v>15.42</v>
      </c>
      <c r="J3786" s="323">
        <v>12.39</v>
      </c>
      <c r="K3786" s="323">
        <v>3.03</v>
      </c>
    </row>
    <row r="3787" spans="1:11" hidden="1" x14ac:dyDescent="0.2">
      <c r="A3787" s="320"/>
      <c r="B3787" s="320" t="s">
        <v>2</v>
      </c>
      <c r="C3787" s="320" t="s">
        <v>1446</v>
      </c>
      <c r="D3787" s="320" t="s">
        <v>1464</v>
      </c>
      <c r="E3787" s="325">
        <v>40787</v>
      </c>
      <c r="F3787" s="326">
        <v>40787</v>
      </c>
      <c r="G3787" s="320">
        <v>11</v>
      </c>
      <c r="H3787" s="320">
        <v>69166</v>
      </c>
      <c r="I3787" s="323">
        <v>6.96</v>
      </c>
      <c r="J3787" s="323">
        <v>6.4</v>
      </c>
      <c r="K3787" s="323">
        <v>0.56000000000000005</v>
      </c>
    </row>
    <row r="3788" spans="1:11" hidden="1" x14ac:dyDescent="0.2">
      <c r="A3788" s="320"/>
      <c r="B3788" s="320" t="s">
        <v>2</v>
      </c>
      <c r="C3788" s="320" t="s">
        <v>1446</v>
      </c>
      <c r="D3788" s="320" t="s">
        <v>1464</v>
      </c>
      <c r="E3788" s="325">
        <v>40787</v>
      </c>
      <c r="F3788" s="326">
        <v>40787</v>
      </c>
      <c r="G3788" s="320">
        <v>11</v>
      </c>
      <c r="H3788" s="320">
        <v>69401</v>
      </c>
      <c r="I3788" s="323">
        <v>7.04</v>
      </c>
      <c r="J3788" s="323">
        <v>6.37</v>
      </c>
      <c r="K3788" s="323">
        <v>0.67</v>
      </c>
    </row>
    <row r="3789" spans="1:11" hidden="1" x14ac:dyDescent="0.2">
      <c r="A3789" s="320" t="s">
        <v>1458</v>
      </c>
      <c r="B3789" s="320" t="s">
        <v>2</v>
      </c>
      <c r="C3789" s="320" t="s">
        <v>1446</v>
      </c>
      <c r="D3789" s="320" t="s">
        <v>1464</v>
      </c>
      <c r="E3789" s="325">
        <v>40787</v>
      </c>
      <c r="F3789" s="326">
        <v>40787</v>
      </c>
      <c r="G3789" s="320">
        <v>11</v>
      </c>
      <c r="H3789" s="320">
        <v>69283</v>
      </c>
      <c r="I3789" s="323">
        <v>7.61</v>
      </c>
      <c r="J3789" s="323">
        <v>6.63</v>
      </c>
      <c r="K3789" s="323">
        <v>0.98</v>
      </c>
    </row>
    <row r="3790" spans="1:11" hidden="1" x14ac:dyDescent="0.2">
      <c r="A3790" s="320" t="s">
        <v>1458</v>
      </c>
      <c r="B3790" s="320" t="s">
        <v>2</v>
      </c>
      <c r="C3790" s="320" t="s">
        <v>1446</v>
      </c>
      <c r="D3790" s="320" t="s">
        <v>1464</v>
      </c>
      <c r="E3790" s="325">
        <v>40787</v>
      </c>
      <c r="F3790" s="326">
        <v>40787</v>
      </c>
      <c r="G3790" s="320">
        <v>11</v>
      </c>
      <c r="H3790" s="320">
        <v>69399</v>
      </c>
      <c r="I3790" s="323">
        <v>7.17</v>
      </c>
      <c r="J3790" s="323">
        <v>6.6</v>
      </c>
      <c r="K3790" s="323">
        <v>0.56999999999999995</v>
      </c>
    </row>
    <row r="3791" spans="1:11" x14ac:dyDescent="0.2">
      <c r="A3791" s="320" t="s">
        <v>1467</v>
      </c>
      <c r="B3791" s="320" t="s">
        <v>2</v>
      </c>
      <c r="C3791" s="320" t="s">
        <v>1446</v>
      </c>
      <c r="D3791" s="320" t="s">
        <v>1468</v>
      </c>
      <c r="E3791" s="325">
        <v>40788</v>
      </c>
      <c r="F3791" s="326">
        <v>40787</v>
      </c>
      <c r="G3791" s="320">
        <v>11</v>
      </c>
      <c r="H3791" s="320">
        <v>69501</v>
      </c>
      <c r="I3791" s="323">
        <v>13.94</v>
      </c>
      <c r="J3791" s="323">
        <v>12.37</v>
      </c>
      <c r="K3791" s="323">
        <v>1.57</v>
      </c>
    </row>
    <row r="3792" spans="1:11" hidden="1" x14ac:dyDescent="0.2">
      <c r="A3792" s="320"/>
      <c r="B3792" s="320" t="s">
        <v>2</v>
      </c>
      <c r="C3792" s="320" t="s">
        <v>1446</v>
      </c>
      <c r="D3792" s="320" t="s">
        <v>1476</v>
      </c>
      <c r="E3792" s="325">
        <v>40788</v>
      </c>
      <c r="F3792" s="326">
        <v>40787</v>
      </c>
      <c r="G3792" s="320">
        <v>11</v>
      </c>
      <c r="H3792" s="320">
        <v>69475</v>
      </c>
      <c r="I3792" s="323">
        <v>5.78</v>
      </c>
      <c r="J3792" s="323">
        <v>5.44</v>
      </c>
      <c r="K3792" s="323">
        <v>0.34</v>
      </c>
    </row>
    <row r="3793" spans="1:11" hidden="1" x14ac:dyDescent="0.2">
      <c r="A3793" s="320"/>
      <c r="B3793" s="320" t="s">
        <v>2</v>
      </c>
      <c r="C3793" s="320" t="s">
        <v>1446</v>
      </c>
      <c r="D3793" s="320" t="s">
        <v>1476</v>
      </c>
      <c r="E3793" s="325">
        <v>40788</v>
      </c>
      <c r="F3793" s="326">
        <v>40787</v>
      </c>
      <c r="G3793" s="320">
        <v>11</v>
      </c>
      <c r="H3793" s="320">
        <v>69494</v>
      </c>
      <c r="I3793" s="323">
        <v>5.91</v>
      </c>
      <c r="J3793" s="323">
        <v>5.44</v>
      </c>
      <c r="K3793" s="323">
        <v>0.47</v>
      </c>
    </row>
    <row r="3794" spans="1:11" hidden="1" x14ac:dyDescent="0.2">
      <c r="A3794" s="320" t="s">
        <v>1458</v>
      </c>
      <c r="B3794" s="320" t="s">
        <v>2</v>
      </c>
      <c r="C3794" s="320" t="s">
        <v>1446</v>
      </c>
      <c r="D3794" s="320" t="s">
        <v>1464</v>
      </c>
      <c r="E3794" s="325">
        <v>40788</v>
      </c>
      <c r="F3794" s="326">
        <v>40787</v>
      </c>
      <c r="G3794" s="320">
        <v>11</v>
      </c>
      <c r="H3794" s="320">
        <v>69565</v>
      </c>
      <c r="I3794" s="323">
        <v>6.83</v>
      </c>
      <c r="J3794" s="323">
        <v>6.58</v>
      </c>
      <c r="K3794" s="323">
        <v>0.25</v>
      </c>
    </row>
    <row r="3795" spans="1:11" x14ac:dyDescent="0.2">
      <c r="A3795" s="320" t="s">
        <v>1459</v>
      </c>
      <c r="B3795" s="320" t="s">
        <v>2</v>
      </c>
      <c r="C3795" s="320" t="s">
        <v>1446</v>
      </c>
      <c r="D3795" s="320" t="s">
        <v>1468</v>
      </c>
      <c r="E3795" s="325">
        <v>40792</v>
      </c>
      <c r="F3795" s="326">
        <v>40787</v>
      </c>
      <c r="G3795" s="320">
        <v>11</v>
      </c>
      <c r="H3795" s="320">
        <v>70081</v>
      </c>
      <c r="I3795" s="323">
        <v>14.99</v>
      </c>
      <c r="J3795" s="323">
        <v>12.03</v>
      </c>
      <c r="K3795" s="323">
        <v>2.96</v>
      </c>
    </row>
    <row r="3796" spans="1:11" x14ac:dyDescent="0.2">
      <c r="A3796" s="320" t="s">
        <v>1467</v>
      </c>
      <c r="B3796" s="320" t="s">
        <v>2</v>
      </c>
      <c r="C3796" s="320" t="s">
        <v>1446</v>
      </c>
      <c r="D3796" s="320" t="s">
        <v>1468</v>
      </c>
      <c r="E3796" s="325">
        <v>40792</v>
      </c>
      <c r="F3796" s="326">
        <v>40787</v>
      </c>
      <c r="G3796" s="320">
        <v>11</v>
      </c>
      <c r="H3796" s="320">
        <v>69951</v>
      </c>
      <c r="I3796" s="323">
        <v>19.059999999999999</v>
      </c>
      <c r="J3796" s="323">
        <v>12.46</v>
      </c>
      <c r="K3796" s="323">
        <v>6.6</v>
      </c>
    </row>
    <row r="3797" spans="1:11" x14ac:dyDescent="0.2">
      <c r="A3797" s="320" t="s">
        <v>1467</v>
      </c>
      <c r="B3797" s="320" t="s">
        <v>2</v>
      </c>
      <c r="C3797" s="320" t="s">
        <v>1446</v>
      </c>
      <c r="D3797" s="320" t="s">
        <v>1468</v>
      </c>
      <c r="E3797" s="325">
        <v>40792</v>
      </c>
      <c r="F3797" s="326">
        <v>40787</v>
      </c>
      <c r="G3797" s="320">
        <v>11</v>
      </c>
      <c r="H3797" s="320">
        <v>70078</v>
      </c>
      <c r="I3797" s="323">
        <v>16.86</v>
      </c>
      <c r="J3797" s="323">
        <v>12.36</v>
      </c>
      <c r="K3797" s="323">
        <v>4.5</v>
      </c>
    </row>
    <row r="3798" spans="1:11" x14ac:dyDescent="0.2">
      <c r="A3798" s="320" t="s">
        <v>1456</v>
      </c>
      <c r="B3798" s="320" t="s">
        <v>2</v>
      </c>
      <c r="C3798" s="320" t="s">
        <v>1446</v>
      </c>
      <c r="D3798" s="320" t="s">
        <v>1468</v>
      </c>
      <c r="E3798" s="325">
        <v>40792</v>
      </c>
      <c r="F3798" s="326">
        <v>40787</v>
      </c>
      <c r="G3798" s="320">
        <v>11</v>
      </c>
      <c r="H3798" s="320">
        <v>69946</v>
      </c>
      <c r="I3798" s="323">
        <v>16.760000000000002</v>
      </c>
      <c r="J3798" s="323">
        <v>10.99</v>
      </c>
      <c r="K3798" s="323">
        <v>5.77</v>
      </c>
    </row>
    <row r="3799" spans="1:11" x14ac:dyDescent="0.2">
      <c r="A3799" s="320" t="s">
        <v>1456</v>
      </c>
      <c r="B3799" s="320" t="s">
        <v>2</v>
      </c>
      <c r="C3799" s="320" t="s">
        <v>1446</v>
      </c>
      <c r="D3799" s="320" t="s">
        <v>1468</v>
      </c>
      <c r="E3799" s="325">
        <v>40792</v>
      </c>
      <c r="F3799" s="326">
        <v>40787</v>
      </c>
      <c r="G3799" s="320">
        <v>11</v>
      </c>
      <c r="H3799" s="320">
        <v>70079</v>
      </c>
      <c r="I3799" s="323">
        <v>14.79</v>
      </c>
      <c r="J3799" s="323">
        <v>10.97</v>
      </c>
      <c r="K3799" s="323">
        <v>3.82</v>
      </c>
    </row>
    <row r="3800" spans="1:11" hidden="1" x14ac:dyDescent="0.2">
      <c r="A3800" s="320" t="s">
        <v>1458</v>
      </c>
      <c r="B3800" s="320" t="s">
        <v>2</v>
      </c>
      <c r="C3800" s="320" t="s">
        <v>1446</v>
      </c>
      <c r="D3800" s="320" t="s">
        <v>1464</v>
      </c>
      <c r="E3800" s="325">
        <v>40792</v>
      </c>
      <c r="F3800" s="326">
        <v>40787</v>
      </c>
      <c r="G3800" s="320">
        <v>11</v>
      </c>
      <c r="H3800" s="320">
        <v>69914</v>
      </c>
      <c r="I3800" s="323">
        <v>7.23</v>
      </c>
      <c r="J3800" s="323">
        <v>6.63</v>
      </c>
      <c r="K3800" s="323">
        <v>0.6</v>
      </c>
    </row>
    <row r="3801" spans="1:11" hidden="1" x14ac:dyDescent="0.2">
      <c r="A3801" s="320" t="s">
        <v>1458</v>
      </c>
      <c r="B3801" s="320" t="s">
        <v>2</v>
      </c>
      <c r="C3801" s="320" t="s">
        <v>1446</v>
      </c>
      <c r="D3801" s="320" t="s">
        <v>1464</v>
      </c>
      <c r="E3801" s="325">
        <v>40792</v>
      </c>
      <c r="F3801" s="326">
        <v>40787</v>
      </c>
      <c r="G3801" s="320">
        <v>11</v>
      </c>
      <c r="H3801" s="320">
        <v>70080</v>
      </c>
      <c r="I3801" s="323">
        <v>7.3</v>
      </c>
      <c r="J3801" s="323">
        <v>6.61</v>
      </c>
      <c r="K3801" s="323">
        <v>0.69</v>
      </c>
    </row>
    <row r="3802" spans="1:11" hidden="1" x14ac:dyDescent="0.2">
      <c r="A3802" s="320" t="s">
        <v>1470</v>
      </c>
      <c r="B3802" s="320" t="s">
        <v>2</v>
      </c>
      <c r="C3802" s="320" t="s">
        <v>1446</v>
      </c>
      <c r="D3802" s="320" t="s">
        <v>1464</v>
      </c>
      <c r="E3802" s="325">
        <v>40792</v>
      </c>
      <c r="F3802" s="326">
        <v>40787</v>
      </c>
      <c r="G3802" s="320">
        <v>11</v>
      </c>
      <c r="H3802" s="320">
        <v>69943</v>
      </c>
      <c r="I3802" s="323">
        <v>7.19</v>
      </c>
      <c r="J3802" s="323">
        <v>6.47</v>
      </c>
      <c r="K3802" s="323">
        <v>0.72</v>
      </c>
    </row>
    <row r="3803" spans="1:11" hidden="1" x14ac:dyDescent="0.2">
      <c r="A3803" s="320" t="s">
        <v>1470</v>
      </c>
      <c r="B3803" s="320" t="s">
        <v>2</v>
      </c>
      <c r="C3803" s="320" t="s">
        <v>1446</v>
      </c>
      <c r="D3803" s="320" t="s">
        <v>1464</v>
      </c>
      <c r="E3803" s="325">
        <v>40792</v>
      </c>
      <c r="F3803" s="326">
        <v>40787</v>
      </c>
      <c r="G3803" s="320">
        <v>11</v>
      </c>
      <c r="H3803" s="320">
        <v>70088</v>
      </c>
      <c r="I3803" s="323">
        <v>7.13</v>
      </c>
      <c r="J3803" s="323">
        <v>6.44</v>
      </c>
      <c r="K3803" s="323">
        <v>0.69</v>
      </c>
    </row>
    <row r="3804" spans="1:11" x14ac:dyDescent="0.2">
      <c r="A3804" s="320" t="s">
        <v>1467</v>
      </c>
      <c r="B3804" s="320" t="s">
        <v>2</v>
      </c>
      <c r="C3804" s="320" t="s">
        <v>1446</v>
      </c>
      <c r="D3804" s="320" t="s">
        <v>1468</v>
      </c>
      <c r="E3804" s="325">
        <v>40793</v>
      </c>
      <c r="F3804" s="326">
        <v>40787</v>
      </c>
      <c r="G3804" s="320">
        <v>11</v>
      </c>
      <c r="H3804" s="320">
        <v>70168</v>
      </c>
      <c r="I3804" s="323">
        <v>18.63</v>
      </c>
      <c r="J3804" s="323">
        <v>12.43</v>
      </c>
      <c r="K3804" s="323">
        <v>6.2</v>
      </c>
    </row>
    <row r="3805" spans="1:11" x14ac:dyDescent="0.2">
      <c r="A3805" s="320" t="s">
        <v>1467</v>
      </c>
      <c r="B3805" s="320" t="s">
        <v>2</v>
      </c>
      <c r="C3805" s="320" t="s">
        <v>1446</v>
      </c>
      <c r="D3805" s="320" t="s">
        <v>1468</v>
      </c>
      <c r="E3805" s="325">
        <v>40793</v>
      </c>
      <c r="F3805" s="326">
        <v>40787</v>
      </c>
      <c r="G3805" s="320">
        <v>11</v>
      </c>
      <c r="H3805" s="320">
        <v>70317</v>
      </c>
      <c r="I3805" s="323">
        <v>18.739999999999998</v>
      </c>
      <c r="J3805" s="323">
        <v>12.31</v>
      </c>
      <c r="K3805" s="323">
        <v>6.43</v>
      </c>
    </row>
    <row r="3806" spans="1:11" hidden="1" x14ac:dyDescent="0.2">
      <c r="A3806" s="320" t="s">
        <v>1458</v>
      </c>
      <c r="B3806" s="320" t="s">
        <v>2</v>
      </c>
      <c r="C3806" s="320" t="s">
        <v>1446</v>
      </c>
      <c r="D3806" s="320" t="s">
        <v>1464</v>
      </c>
      <c r="E3806" s="325">
        <v>40793</v>
      </c>
      <c r="F3806" s="326">
        <v>40787</v>
      </c>
      <c r="G3806" s="320">
        <v>11</v>
      </c>
      <c r="H3806" s="320">
        <v>70169</v>
      </c>
      <c r="I3806" s="323">
        <v>7.17</v>
      </c>
      <c r="J3806" s="323">
        <v>6.59</v>
      </c>
      <c r="K3806" s="323">
        <v>0.57999999999999996</v>
      </c>
    </row>
    <row r="3807" spans="1:11" hidden="1" x14ac:dyDescent="0.2">
      <c r="A3807" s="320" t="s">
        <v>1458</v>
      </c>
      <c r="B3807" s="320" t="s">
        <v>2</v>
      </c>
      <c r="C3807" s="320" t="s">
        <v>1446</v>
      </c>
      <c r="D3807" s="320" t="s">
        <v>1464</v>
      </c>
      <c r="E3807" s="325">
        <v>40793</v>
      </c>
      <c r="F3807" s="326">
        <v>40787</v>
      </c>
      <c r="G3807" s="320">
        <v>11</v>
      </c>
      <c r="H3807" s="320">
        <v>70300</v>
      </c>
      <c r="I3807" s="323">
        <v>6.8</v>
      </c>
      <c r="J3807" s="323">
        <v>6.58</v>
      </c>
      <c r="K3807" s="323">
        <v>0.22</v>
      </c>
    </row>
    <row r="3808" spans="1:11" x14ac:dyDescent="0.2">
      <c r="A3808" s="320" t="s">
        <v>1459</v>
      </c>
      <c r="B3808" s="320" t="s">
        <v>2</v>
      </c>
      <c r="C3808" s="320" t="s">
        <v>1446</v>
      </c>
      <c r="D3808" s="320" t="s">
        <v>1468</v>
      </c>
      <c r="E3808" s="325">
        <v>40794</v>
      </c>
      <c r="F3808" s="326">
        <v>40787</v>
      </c>
      <c r="G3808" s="320">
        <v>11</v>
      </c>
      <c r="H3808" s="320">
        <v>70413</v>
      </c>
      <c r="I3808" s="323">
        <v>17.329999999999998</v>
      </c>
      <c r="J3808" s="323">
        <v>12.06</v>
      </c>
      <c r="K3808" s="323">
        <v>5.27</v>
      </c>
    </row>
    <row r="3809" spans="1:11" x14ac:dyDescent="0.2">
      <c r="A3809" s="320" t="s">
        <v>1459</v>
      </c>
      <c r="B3809" s="320" t="s">
        <v>2</v>
      </c>
      <c r="C3809" s="320" t="s">
        <v>1446</v>
      </c>
      <c r="D3809" s="320" t="s">
        <v>1468</v>
      </c>
      <c r="E3809" s="325">
        <v>40794</v>
      </c>
      <c r="F3809" s="326">
        <v>40787</v>
      </c>
      <c r="G3809" s="320">
        <v>11</v>
      </c>
      <c r="H3809" s="320">
        <v>70562</v>
      </c>
      <c r="I3809" s="323">
        <v>15.27</v>
      </c>
      <c r="J3809" s="323">
        <v>12.1</v>
      </c>
      <c r="K3809" s="323">
        <v>3.17</v>
      </c>
    </row>
    <row r="3810" spans="1:11" x14ac:dyDescent="0.2">
      <c r="A3810" s="320" t="s">
        <v>1467</v>
      </c>
      <c r="B3810" s="320" t="s">
        <v>2</v>
      </c>
      <c r="C3810" s="320" t="s">
        <v>1446</v>
      </c>
      <c r="D3810" s="320" t="s">
        <v>1468</v>
      </c>
      <c r="E3810" s="325">
        <v>40794</v>
      </c>
      <c r="F3810" s="326">
        <v>40787</v>
      </c>
      <c r="G3810" s="320">
        <v>11</v>
      </c>
      <c r="H3810" s="320">
        <v>70411</v>
      </c>
      <c r="I3810" s="323">
        <v>17.54</v>
      </c>
      <c r="J3810" s="323">
        <v>12.41</v>
      </c>
      <c r="K3810" s="323">
        <v>5.13</v>
      </c>
    </row>
    <row r="3811" spans="1:11" x14ac:dyDescent="0.2">
      <c r="A3811" s="320" t="s">
        <v>1467</v>
      </c>
      <c r="B3811" s="320" t="s">
        <v>2</v>
      </c>
      <c r="C3811" s="320" t="s">
        <v>1446</v>
      </c>
      <c r="D3811" s="320" t="s">
        <v>1468</v>
      </c>
      <c r="E3811" s="325">
        <v>40794</v>
      </c>
      <c r="F3811" s="326">
        <v>40787</v>
      </c>
      <c r="G3811" s="320">
        <v>11</v>
      </c>
      <c r="H3811" s="320">
        <v>70556</v>
      </c>
      <c r="I3811" s="323">
        <v>16.29</v>
      </c>
      <c r="J3811" s="323">
        <v>12.33</v>
      </c>
      <c r="K3811" s="323">
        <v>3.96</v>
      </c>
    </row>
    <row r="3812" spans="1:11" hidden="1" x14ac:dyDescent="0.2">
      <c r="A3812" s="320" t="s">
        <v>1458</v>
      </c>
      <c r="B3812" s="320" t="s">
        <v>2</v>
      </c>
      <c r="C3812" s="320" t="s">
        <v>1446</v>
      </c>
      <c r="D3812" s="320" t="s">
        <v>1464</v>
      </c>
      <c r="E3812" s="325">
        <v>40794</v>
      </c>
      <c r="F3812" s="326">
        <v>40787</v>
      </c>
      <c r="G3812" s="320">
        <v>11</v>
      </c>
      <c r="H3812" s="320">
        <v>70456</v>
      </c>
      <c r="I3812" s="323">
        <v>7.62</v>
      </c>
      <c r="J3812" s="323">
        <v>6.61</v>
      </c>
      <c r="K3812" s="323">
        <v>1.01</v>
      </c>
    </row>
    <row r="3813" spans="1:11" hidden="1" x14ac:dyDescent="0.2">
      <c r="A3813" s="320" t="s">
        <v>1458</v>
      </c>
      <c r="B3813" s="320" t="s">
        <v>2</v>
      </c>
      <c r="C3813" s="320" t="s">
        <v>1446</v>
      </c>
      <c r="D3813" s="320" t="s">
        <v>1464</v>
      </c>
      <c r="E3813" s="325">
        <v>40794</v>
      </c>
      <c r="F3813" s="326">
        <v>40787</v>
      </c>
      <c r="G3813" s="320">
        <v>11</v>
      </c>
      <c r="H3813" s="320">
        <v>70533</v>
      </c>
      <c r="I3813" s="323">
        <v>7.1</v>
      </c>
      <c r="J3813" s="323">
        <v>6.61</v>
      </c>
      <c r="K3813" s="323">
        <v>0.49</v>
      </c>
    </row>
    <row r="3814" spans="1:11" hidden="1" x14ac:dyDescent="0.2">
      <c r="A3814" s="320" t="s">
        <v>1470</v>
      </c>
      <c r="B3814" s="320" t="s">
        <v>2</v>
      </c>
      <c r="C3814" s="320" t="s">
        <v>1446</v>
      </c>
      <c r="D3814" s="320" t="s">
        <v>1464</v>
      </c>
      <c r="E3814" s="325">
        <v>40794</v>
      </c>
      <c r="F3814" s="326">
        <v>40787</v>
      </c>
      <c r="G3814" s="320">
        <v>11</v>
      </c>
      <c r="H3814" s="320">
        <v>70401</v>
      </c>
      <c r="I3814" s="323">
        <v>7.1</v>
      </c>
      <c r="J3814" s="323">
        <v>6.41</v>
      </c>
      <c r="K3814" s="323">
        <v>0.69</v>
      </c>
    </row>
    <row r="3815" spans="1:11" hidden="1" x14ac:dyDescent="0.2">
      <c r="A3815" s="320" t="s">
        <v>1470</v>
      </c>
      <c r="B3815" s="320" t="s">
        <v>2</v>
      </c>
      <c r="C3815" s="320" t="s">
        <v>1446</v>
      </c>
      <c r="D3815" s="320" t="s">
        <v>1464</v>
      </c>
      <c r="E3815" s="325">
        <v>40794</v>
      </c>
      <c r="F3815" s="326">
        <v>40787</v>
      </c>
      <c r="G3815" s="320">
        <v>11</v>
      </c>
      <c r="H3815" s="320">
        <v>70527</v>
      </c>
      <c r="I3815" s="323">
        <v>6.98</v>
      </c>
      <c r="J3815" s="323">
        <v>6.39</v>
      </c>
      <c r="K3815" s="323">
        <v>0.59</v>
      </c>
    </row>
    <row r="3816" spans="1:11" x14ac:dyDescent="0.2">
      <c r="A3816" s="320" t="s">
        <v>1467</v>
      </c>
      <c r="B3816" s="320" t="s">
        <v>2</v>
      </c>
      <c r="C3816" s="320" t="s">
        <v>1446</v>
      </c>
      <c r="D3816" s="320" t="s">
        <v>1468</v>
      </c>
      <c r="E3816" s="325">
        <v>40795</v>
      </c>
      <c r="F3816" s="326">
        <v>40787</v>
      </c>
      <c r="G3816" s="320">
        <v>11</v>
      </c>
      <c r="H3816" s="320">
        <v>70642</v>
      </c>
      <c r="I3816" s="323">
        <v>14.01</v>
      </c>
      <c r="J3816" s="323">
        <v>12.31</v>
      </c>
      <c r="K3816" s="323">
        <v>1.7</v>
      </c>
    </row>
    <row r="3817" spans="1:11" hidden="1" x14ac:dyDescent="0.2">
      <c r="A3817" s="320" t="s">
        <v>1458</v>
      </c>
      <c r="B3817" s="320" t="s">
        <v>2</v>
      </c>
      <c r="C3817" s="320" t="s">
        <v>1446</v>
      </c>
      <c r="D3817" s="320" t="s">
        <v>1464</v>
      </c>
      <c r="E3817" s="325">
        <v>40795</v>
      </c>
      <c r="F3817" s="326">
        <v>40787</v>
      </c>
      <c r="G3817" s="320">
        <v>11</v>
      </c>
      <c r="H3817" s="320">
        <v>70643</v>
      </c>
      <c r="I3817" s="323">
        <v>6.75</v>
      </c>
      <c r="J3817" s="323">
        <v>6.59</v>
      </c>
      <c r="K3817" s="323">
        <v>0.16</v>
      </c>
    </row>
    <row r="3818" spans="1:11" x14ac:dyDescent="0.2">
      <c r="A3818" s="320" t="s">
        <v>1469</v>
      </c>
      <c r="B3818" s="320" t="s">
        <v>2</v>
      </c>
      <c r="C3818" s="320" t="s">
        <v>1446</v>
      </c>
      <c r="D3818" s="320" t="s">
        <v>1468</v>
      </c>
      <c r="E3818" s="325">
        <v>40798</v>
      </c>
      <c r="F3818" s="326">
        <v>40787</v>
      </c>
      <c r="G3818" s="320">
        <v>11</v>
      </c>
      <c r="H3818" s="320">
        <v>71024</v>
      </c>
      <c r="I3818" s="323">
        <v>6.39</v>
      </c>
      <c r="J3818" s="323">
        <v>5.7</v>
      </c>
      <c r="K3818" s="323">
        <v>0.69</v>
      </c>
    </row>
    <row r="3819" spans="1:11" x14ac:dyDescent="0.2">
      <c r="A3819" s="320" t="s">
        <v>1469</v>
      </c>
      <c r="B3819" s="320" t="s">
        <v>2</v>
      </c>
      <c r="C3819" s="320" t="s">
        <v>1446</v>
      </c>
      <c r="D3819" s="320" t="s">
        <v>1468</v>
      </c>
      <c r="E3819" s="325">
        <v>40798</v>
      </c>
      <c r="F3819" s="326">
        <v>40787</v>
      </c>
      <c r="G3819" s="320">
        <v>11</v>
      </c>
      <c r="H3819" s="320">
        <v>71140</v>
      </c>
      <c r="I3819" s="323">
        <v>6.37</v>
      </c>
      <c r="J3819" s="323">
        <v>5.68</v>
      </c>
      <c r="K3819" s="323">
        <v>0.69</v>
      </c>
    </row>
    <row r="3820" spans="1:11" x14ac:dyDescent="0.2">
      <c r="A3820" s="320" t="s">
        <v>1469</v>
      </c>
      <c r="B3820" s="320" t="s">
        <v>2</v>
      </c>
      <c r="C3820" s="320" t="s">
        <v>1446</v>
      </c>
      <c r="D3820" s="320" t="s">
        <v>1468</v>
      </c>
      <c r="E3820" s="325">
        <v>40798</v>
      </c>
      <c r="F3820" s="326">
        <v>40787</v>
      </c>
      <c r="G3820" s="320">
        <v>11</v>
      </c>
      <c r="H3820" s="320">
        <v>71193</v>
      </c>
      <c r="I3820" s="323">
        <v>6.24</v>
      </c>
      <c r="J3820" s="323">
        <v>5.67</v>
      </c>
      <c r="K3820" s="323">
        <v>0.56999999999999995</v>
      </c>
    </row>
    <row r="3821" spans="1:11" x14ac:dyDescent="0.2">
      <c r="A3821" s="320" t="s">
        <v>1467</v>
      </c>
      <c r="B3821" s="320" t="s">
        <v>2</v>
      </c>
      <c r="C3821" s="320" t="s">
        <v>1446</v>
      </c>
      <c r="D3821" s="320" t="s">
        <v>1468</v>
      </c>
      <c r="E3821" s="325">
        <v>40798</v>
      </c>
      <c r="F3821" s="326">
        <v>40787</v>
      </c>
      <c r="G3821" s="320">
        <v>11</v>
      </c>
      <c r="H3821" s="320">
        <v>71049</v>
      </c>
      <c r="I3821" s="323">
        <v>17.989999999999998</v>
      </c>
      <c r="J3821" s="323">
        <v>12.39</v>
      </c>
      <c r="K3821" s="323">
        <v>5.6</v>
      </c>
    </row>
    <row r="3822" spans="1:11" x14ac:dyDescent="0.2">
      <c r="A3822" s="320" t="s">
        <v>1467</v>
      </c>
      <c r="B3822" s="320" t="s">
        <v>2</v>
      </c>
      <c r="C3822" s="320" t="s">
        <v>1446</v>
      </c>
      <c r="D3822" s="320" t="s">
        <v>1468</v>
      </c>
      <c r="E3822" s="325">
        <v>40798</v>
      </c>
      <c r="F3822" s="326">
        <v>40787</v>
      </c>
      <c r="G3822" s="320">
        <v>11</v>
      </c>
      <c r="H3822" s="320">
        <v>71175</v>
      </c>
      <c r="I3822" s="323">
        <v>16.45</v>
      </c>
      <c r="J3822" s="323">
        <v>12.35</v>
      </c>
      <c r="K3822" s="323">
        <v>4.0999999999999996</v>
      </c>
    </row>
    <row r="3823" spans="1:11" hidden="1" x14ac:dyDescent="0.2">
      <c r="A3823" s="320" t="s">
        <v>1458</v>
      </c>
      <c r="B3823" s="320" t="s">
        <v>2</v>
      </c>
      <c r="C3823" s="320" t="s">
        <v>1446</v>
      </c>
      <c r="D3823" s="320" t="s">
        <v>1464</v>
      </c>
      <c r="E3823" s="325">
        <v>40798</v>
      </c>
      <c r="F3823" s="326">
        <v>40787</v>
      </c>
      <c r="G3823" s="320">
        <v>11</v>
      </c>
      <c r="H3823" s="320">
        <v>71023</v>
      </c>
      <c r="I3823" s="323">
        <v>7.31</v>
      </c>
      <c r="J3823" s="323">
        <v>6.57</v>
      </c>
      <c r="K3823" s="323">
        <v>0.74</v>
      </c>
    </row>
    <row r="3824" spans="1:11" hidden="1" x14ac:dyDescent="0.2">
      <c r="A3824" s="320" t="s">
        <v>1458</v>
      </c>
      <c r="B3824" s="320" t="s">
        <v>2</v>
      </c>
      <c r="C3824" s="320" t="s">
        <v>1446</v>
      </c>
      <c r="D3824" s="320" t="s">
        <v>1464</v>
      </c>
      <c r="E3824" s="325">
        <v>40798</v>
      </c>
      <c r="F3824" s="326">
        <v>40787</v>
      </c>
      <c r="G3824" s="320">
        <v>11</v>
      </c>
      <c r="H3824" s="320">
        <v>71168</v>
      </c>
      <c r="I3824" s="323">
        <v>7.18</v>
      </c>
      <c r="J3824" s="323">
        <v>6.57</v>
      </c>
      <c r="K3824" s="323">
        <v>0.61</v>
      </c>
    </row>
    <row r="3825" spans="1:11" x14ac:dyDescent="0.2">
      <c r="A3825" s="320" t="s">
        <v>1459</v>
      </c>
      <c r="B3825" s="320" t="s">
        <v>2</v>
      </c>
      <c r="C3825" s="320" t="s">
        <v>1446</v>
      </c>
      <c r="D3825" s="320" t="s">
        <v>1468</v>
      </c>
      <c r="E3825" s="325">
        <v>40799</v>
      </c>
      <c r="F3825" s="326">
        <v>40787</v>
      </c>
      <c r="G3825" s="320">
        <v>11</v>
      </c>
      <c r="H3825" s="320">
        <v>71375</v>
      </c>
      <c r="I3825" s="323">
        <v>14.44</v>
      </c>
      <c r="J3825" s="323">
        <v>12.07</v>
      </c>
      <c r="K3825" s="323">
        <v>2.37</v>
      </c>
    </row>
    <row r="3826" spans="1:11" x14ac:dyDescent="0.2">
      <c r="A3826" s="320" t="s">
        <v>1469</v>
      </c>
      <c r="B3826" s="320" t="s">
        <v>2</v>
      </c>
      <c r="C3826" s="320" t="s">
        <v>1446</v>
      </c>
      <c r="D3826" s="320" t="s">
        <v>1468</v>
      </c>
      <c r="E3826" s="325">
        <v>40799</v>
      </c>
      <c r="F3826" s="326">
        <v>40787</v>
      </c>
      <c r="G3826" s="320">
        <v>11</v>
      </c>
      <c r="H3826" s="320">
        <v>71224</v>
      </c>
      <c r="I3826" s="323">
        <v>6.25</v>
      </c>
      <c r="J3826" s="323">
        <v>5.67</v>
      </c>
      <c r="K3826" s="323">
        <v>0.57999999999999996</v>
      </c>
    </row>
    <row r="3827" spans="1:11" x14ac:dyDescent="0.2">
      <c r="A3827" s="320" t="s">
        <v>1469</v>
      </c>
      <c r="B3827" s="320" t="s">
        <v>2</v>
      </c>
      <c r="C3827" s="320" t="s">
        <v>1446</v>
      </c>
      <c r="D3827" s="320" t="s">
        <v>1468</v>
      </c>
      <c r="E3827" s="325">
        <v>40799</v>
      </c>
      <c r="F3827" s="326">
        <v>40787</v>
      </c>
      <c r="G3827" s="320">
        <v>11</v>
      </c>
      <c r="H3827" s="320">
        <v>71311</v>
      </c>
      <c r="I3827" s="323">
        <v>6.16</v>
      </c>
      <c r="J3827" s="323">
        <v>5.66</v>
      </c>
      <c r="K3827" s="323">
        <v>0.5</v>
      </c>
    </row>
    <row r="3828" spans="1:11" x14ac:dyDescent="0.2">
      <c r="A3828" s="320" t="s">
        <v>1469</v>
      </c>
      <c r="B3828" s="320" t="s">
        <v>2</v>
      </c>
      <c r="C3828" s="320" t="s">
        <v>1446</v>
      </c>
      <c r="D3828" s="320" t="s">
        <v>1468</v>
      </c>
      <c r="E3828" s="325">
        <v>40799</v>
      </c>
      <c r="F3828" s="326">
        <v>40787</v>
      </c>
      <c r="G3828" s="320">
        <v>11</v>
      </c>
      <c r="H3828" s="320">
        <v>71355</v>
      </c>
      <c r="I3828" s="323">
        <v>6.4</v>
      </c>
      <c r="J3828" s="323">
        <v>5.65</v>
      </c>
      <c r="K3828" s="323">
        <v>0.75</v>
      </c>
    </row>
    <row r="3829" spans="1:11" x14ac:dyDescent="0.2">
      <c r="A3829" s="320" t="s">
        <v>1467</v>
      </c>
      <c r="B3829" s="320" t="s">
        <v>2</v>
      </c>
      <c r="C3829" s="320" t="s">
        <v>1446</v>
      </c>
      <c r="D3829" s="320" t="s">
        <v>1468</v>
      </c>
      <c r="E3829" s="325">
        <v>40799</v>
      </c>
      <c r="F3829" s="326">
        <v>40787</v>
      </c>
      <c r="G3829" s="320">
        <v>11</v>
      </c>
      <c r="H3829" s="320">
        <v>71265</v>
      </c>
      <c r="I3829" s="323">
        <v>18.54</v>
      </c>
      <c r="J3829" s="323">
        <v>12.33</v>
      </c>
      <c r="K3829" s="323">
        <v>6.21</v>
      </c>
    </row>
    <row r="3830" spans="1:11" x14ac:dyDescent="0.2">
      <c r="A3830" s="320" t="s">
        <v>1467</v>
      </c>
      <c r="B3830" s="320" t="s">
        <v>2</v>
      </c>
      <c r="C3830" s="320" t="s">
        <v>1446</v>
      </c>
      <c r="D3830" s="320" t="s">
        <v>1468</v>
      </c>
      <c r="E3830" s="325">
        <v>40799</v>
      </c>
      <c r="F3830" s="326">
        <v>40787</v>
      </c>
      <c r="G3830" s="320">
        <v>11</v>
      </c>
      <c r="H3830" s="320">
        <v>71359</v>
      </c>
      <c r="I3830" s="323">
        <v>16.260000000000002</v>
      </c>
      <c r="J3830" s="323">
        <v>12.29</v>
      </c>
      <c r="K3830" s="323">
        <v>3.97</v>
      </c>
    </row>
    <row r="3831" spans="1:11" hidden="1" x14ac:dyDescent="0.2">
      <c r="A3831" s="320" t="s">
        <v>1458</v>
      </c>
      <c r="B3831" s="320" t="s">
        <v>2</v>
      </c>
      <c r="C3831" s="320" t="s">
        <v>1446</v>
      </c>
      <c r="D3831" s="320" t="s">
        <v>1464</v>
      </c>
      <c r="E3831" s="325">
        <v>40799</v>
      </c>
      <c r="F3831" s="326">
        <v>40787</v>
      </c>
      <c r="G3831" s="320">
        <v>11</v>
      </c>
      <c r="H3831" s="320">
        <v>71248</v>
      </c>
      <c r="I3831" s="323">
        <v>7.33</v>
      </c>
      <c r="J3831" s="323">
        <v>6.63</v>
      </c>
      <c r="K3831" s="323">
        <v>0.7</v>
      </c>
    </row>
    <row r="3832" spans="1:11" hidden="1" x14ac:dyDescent="0.2">
      <c r="A3832" s="320" t="s">
        <v>1458</v>
      </c>
      <c r="B3832" s="320" t="s">
        <v>2</v>
      </c>
      <c r="C3832" s="320" t="s">
        <v>1446</v>
      </c>
      <c r="D3832" s="320" t="s">
        <v>1464</v>
      </c>
      <c r="E3832" s="325">
        <v>40799</v>
      </c>
      <c r="F3832" s="326">
        <v>40787</v>
      </c>
      <c r="G3832" s="320">
        <v>11</v>
      </c>
      <c r="H3832" s="320">
        <v>71371</v>
      </c>
      <c r="I3832" s="323">
        <v>7.28</v>
      </c>
      <c r="J3832" s="323">
        <v>6.61</v>
      </c>
      <c r="K3832" s="323">
        <v>0.67</v>
      </c>
    </row>
    <row r="3833" spans="1:11" x14ac:dyDescent="0.2">
      <c r="A3833" s="320" t="s">
        <v>1469</v>
      </c>
      <c r="B3833" s="320" t="s">
        <v>2</v>
      </c>
      <c r="C3833" s="320" t="s">
        <v>1446</v>
      </c>
      <c r="D3833" s="320" t="s">
        <v>1468</v>
      </c>
      <c r="E3833" s="325">
        <v>40800</v>
      </c>
      <c r="F3833" s="326">
        <v>40787</v>
      </c>
      <c r="G3833" s="320">
        <v>11</v>
      </c>
      <c r="H3833" s="320">
        <v>71426</v>
      </c>
      <c r="I3833" s="323">
        <v>6.51</v>
      </c>
      <c r="J3833" s="323">
        <v>5.72</v>
      </c>
      <c r="K3833" s="323">
        <v>0.79</v>
      </c>
    </row>
    <row r="3834" spans="1:11" x14ac:dyDescent="0.2">
      <c r="A3834" s="320" t="s">
        <v>1469</v>
      </c>
      <c r="B3834" s="320" t="s">
        <v>2</v>
      </c>
      <c r="C3834" s="320" t="s">
        <v>1446</v>
      </c>
      <c r="D3834" s="320" t="s">
        <v>1468</v>
      </c>
      <c r="E3834" s="325">
        <v>40800</v>
      </c>
      <c r="F3834" s="326">
        <v>40787</v>
      </c>
      <c r="G3834" s="320">
        <v>11</v>
      </c>
      <c r="H3834" s="320">
        <v>71521</v>
      </c>
      <c r="I3834" s="323">
        <v>6.63</v>
      </c>
      <c r="J3834" s="323">
        <v>5.72</v>
      </c>
      <c r="K3834" s="323">
        <v>0.91</v>
      </c>
    </row>
    <row r="3835" spans="1:11" x14ac:dyDescent="0.2">
      <c r="A3835" s="320" t="s">
        <v>1469</v>
      </c>
      <c r="B3835" s="320" t="s">
        <v>2</v>
      </c>
      <c r="C3835" s="320" t="s">
        <v>1446</v>
      </c>
      <c r="D3835" s="320" t="s">
        <v>1468</v>
      </c>
      <c r="E3835" s="325">
        <v>40800</v>
      </c>
      <c r="F3835" s="326">
        <v>40787</v>
      </c>
      <c r="G3835" s="320">
        <v>11</v>
      </c>
      <c r="H3835" s="320">
        <v>71573</v>
      </c>
      <c r="I3835" s="323">
        <v>6.34</v>
      </c>
      <c r="J3835" s="323">
        <v>5.71</v>
      </c>
      <c r="K3835" s="323">
        <v>0.63</v>
      </c>
    </row>
    <row r="3836" spans="1:11" x14ac:dyDescent="0.2">
      <c r="A3836" s="320" t="s">
        <v>1467</v>
      </c>
      <c r="B3836" s="320" t="s">
        <v>2</v>
      </c>
      <c r="C3836" s="320" t="s">
        <v>1446</v>
      </c>
      <c r="D3836" s="320" t="s">
        <v>1468</v>
      </c>
      <c r="E3836" s="325">
        <v>40800</v>
      </c>
      <c r="F3836" s="326">
        <v>40787</v>
      </c>
      <c r="G3836" s="320">
        <v>11</v>
      </c>
      <c r="H3836" s="320">
        <v>71466</v>
      </c>
      <c r="I3836" s="323">
        <v>17.739999999999998</v>
      </c>
      <c r="J3836" s="323">
        <v>12.41</v>
      </c>
      <c r="K3836" s="323">
        <v>5.33</v>
      </c>
    </row>
    <row r="3837" spans="1:11" x14ac:dyDescent="0.2">
      <c r="A3837" s="320" t="s">
        <v>1467</v>
      </c>
      <c r="B3837" s="320" t="s">
        <v>2</v>
      </c>
      <c r="C3837" s="320" t="s">
        <v>1446</v>
      </c>
      <c r="D3837" s="320" t="s">
        <v>1468</v>
      </c>
      <c r="E3837" s="325">
        <v>40800</v>
      </c>
      <c r="F3837" s="326">
        <v>40787</v>
      </c>
      <c r="G3837" s="320">
        <v>11</v>
      </c>
      <c r="H3837" s="320">
        <v>71562</v>
      </c>
      <c r="I3837" s="323">
        <v>17.100000000000001</v>
      </c>
      <c r="J3837" s="323">
        <v>10.65</v>
      </c>
      <c r="K3837" s="323">
        <v>6.45</v>
      </c>
    </row>
    <row r="3838" spans="1:11" hidden="1" x14ac:dyDescent="0.2">
      <c r="A3838" s="320" t="s">
        <v>1458</v>
      </c>
      <c r="B3838" s="320" t="s">
        <v>2</v>
      </c>
      <c r="C3838" s="320" t="s">
        <v>1446</v>
      </c>
      <c r="D3838" s="320" t="s">
        <v>1464</v>
      </c>
      <c r="E3838" s="325">
        <v>40800</v>
      </c>
      <c r="F3838" s="326">
        <v>40787</v>
      </c>
      <c r="G3838" s="320">
        <v>11</v>
      </c>
      <c r="H3838" s="320">
        <v>71469</v>
      </c>
      <c r="I3838" s="323">
        <v>7.06</v>
      </c>
      <c r="J3838" s="323">
        <v>6.61</v>
      </c>
      <c r="K3838" s="323">
        <v>0.45</v>
      </c>
    </row>
    <row r="3839" spans="1:11" hidden="1" x14ac:dyDescent="0.2">
      <c r="A3839" s="320" t="s">
        <v>1458</v>
      </c>
      <c r="B3839" s="320" t="s">
        <v>2</v>
      </c>
      <c r="C3839" s="320" t="s">
        <v>1446</v>
      </c>
      <c r="D3839" s="320" t="s">
        <v>1464</v>
      </c>
      <c r="E3839" s="325">
        <v>40800</v>
      </c>
      <c r="F3839" s="326">
        <v>40787</v>
      </c>
      <c r="G3839" s="320">
        <v>11</v>
      </c>
      <c r="H3839" s="320">
        <v>71566</v>
      </c>
      <c r="I3839" s="323">
        <v>6.76</v>
      </c>
      <c r="J3839" s="323">
        <v>6.56</v>
      </c>
      <c r="K3839" s="323">
        <v>0.2</v>
      </c>
    </row>
    <row r="3840" spans="1:11" x14ac:dyDescent="0.2">
      <c r="A3840" s="320" t="s">
        <v>1459</v>
      </c>
      <c r="B3840" s="320" t="s">
        <v>2</v>
      </c>
      <c r="C3840" s="320" t="s">
        <v>1446</v>
      </c>
      <c r="D3840" s="320" t="s">
        <v>1468</v>
      </c>
      <c r="E3840" s="325">
        <v>40801</v>
      </c>
      <c r="F3840" s="326">
        <v>40787</v>
      </c>
      <c r="G3840" s="320">
        <v>11</v>
      </c>
      <c r="H3840" s="320">
        <v>71675</v>
      </c>
      <c r="I3840" s="323">
        <v>17.489999999999998</v>
      </c>
      <c r="J3840" s="323">
        <v>12.07</v>
      </c>
      <c r="K3840" s="323">
        <v>5.42</v>
      </c>
    </row>
    <row r="3841" spans="1:11" x14ac:dyDescent="0.2">
      <c r="A3841" s="320" t="s">
        <v>1459</v>
      </c>
      <c r="B3841" s="320" t="s">
        <v>2</v>
      </c>
      <c r="C3841" s="320" t="s">
        <v>1446</v>
      </c>
      <c r="D3841" s="320" t="s">
        <v>1468</v>
      </c>
      <c r="E3841" s="325">
        <v>40801</v>
      </c>
      <c r="F3841" s="326">
        <v>40787</v>
      </c>
      <c r="G3841" s="320">
        <v>11</v>
      </c>
      <c r="H3841" s="320">
        <v>71824</v>
      </c>
      <c r="I3841" s="323">
        <v>14.25</v>
      </c>
      <c r="J3841" s="323">
        <v>12.03</v>
      </c>
      <c r="K3841" s="323">
        <v>2.2200000000000002</v>
      </c>
    </row>
    <row r="3842" spans="1:11" x14ac:dyDescent="0.2">
      <c r="A3842" s="320" t="s">
        <v>1469</v>
      </c>
      <c r="B3842" s="320" t="s">
        <v>2</v>
      </c>
      <c r="C3842" s="320" t="s">
        <v>1446</v>
      </c>
      <c r="D3842" s="320" t="s">
        <v>1468</v>
      </c>
      <c r="E3842" s="325">
        <v>40801</v>
      </c>
      <c r="F3842" s="326">
        <v>40787</v>
      </c>
      <c r="G3842" s="320">
        <v>11</v>
      </c>
      <c r="H3842" s="320">
        <v>71647</v>
      </c>
      <c r="I3842" s="323">
        <v>6.34</v>
      </c>
      <c r="J3842" s="323">
        <v>5.69</v>
      </c>
      <c r="K3842" s="323">
        <v>0.65</v>
      </c>
    </row>
    <row r="3843" spans="1:11" x14ac:dyDescent="0.2">
      <c r="A3843" s="320" t="s">
        <v>1469</v>
      </c>
      <c r="B3843" s="320" t="s">
        <v>2</v>
      </c>
      <c r="C3843" s="320" t="s">
        <v>1446</v>
      </c>
      <c r="D3843" s="320" t="s">
        <v>1468</v>
      </c>
      <c r="E3843" s="325">
        <v>40801</v>
      </c>
      <c r="F3843" s="326">
        <v>40787</v>
      </c>
      <c r="G3843" s="320">
        <v>11</v>
      </c>
      <c r="H3843" s="320">
        <v>71758</v>
      </c>
      <c r="I3843" s="323">
        <v>6.36</v>
      </c>
      <c r="J3843" s="323">
        <v>5.69</v>
      </c>
      <c r="K3843" s="323">
        <v>0.67</v>
      </c>
    </row>
    <row r="3844" spans="1:11" x14ac:dyDescent="0.2">
      <c r="A3844" s="320" t="s">
        <v>1467</v>
      </c>
      <c r="B3844" s="320" t="s">
        <v>2</v>
      </c>
      <c r="C3844" s="320" t="s">
        <v>1446</v>
      </c>
      <c r="D3844" s="320" t="s">
        <v>1468</v>
      </c>
      <c r="E3844" s="325">
        <v>40801</v>
      </c>
      <c r="F3844" s="326">
        <v>40787</v>
      </c>
      <c r="G3844" s="320">
        <v>11</v>
      </c>
      <c r="H3844" s="320">
        <v>71668</v>
      </c>
      <c r="I3844" s="323">
        <v>18.3</v>
      </c>
      <c r="J3844" s="323">
        <v>12.39</v>
      </c>
      <c r="K3844" s="323">
        <v>5.91</v>
      </c>
    </row>
    <row r="3845" spans="1:11" x14ac:dyDescent="0.2">
      <c r="A3845" s="320" t="s">
        <v>1467</v>
      </c>
      <c r="B3845" s="320" t="s">
        <v>2</v>
      </c>
      <c r="C3845" s="320" t="s">
        <v>1446</v>
      </c>
      <c r="D3845" s="320" t="s">
        <v>1468</v>
      </c>
      <c r="E3845" s="325">
        <v>40801</v>
      </c>
      <c r="F3845" s="326">
        <v>40787</v>
      </c>
      <c r="G3845" s="320">
        <v>11</v>
      </c>
      <c r="H3845" s="320">
        <v>71831</v>
      </c>
      <c r="I3845" s="323">
        <v>15.46</v>
      </c>
      <c r="J3845" s="323">
        <v>12.35</v>
      </c>
      <c r="K3845" s="323">
        <v>3.11</v>
      </c>
    </row>
    <row r="3846" spans="1:11" hidden="1" x14ac:dyDescent="0.2">
      <c r="A3846" s="320"/>
      <c r="B3846" s="320" t="s">
        <v>2</v>
      </c>
      <c r="C3846" s="320" t="s">
        <v>1446</v>
      </c>
      <c r="D3846" s="320" t="s">
        <v>1464</v>
      </c>
      <c r="E3846" s="325">
        <v>40801</v>
      </c>
      <c r="F3846" s="326">
        <v>40787</v>
      </c>
      <c r="G3846" s="320">
        <v>11</v>
      </c>
      <c r="H3846" s="320">
        <v>71649</v>
      </c>
      <c r="I3846" s="323">
        <v>7.03</v>
      </c>
      <c r="J3846" s="323">
        <v>6.41</v>
      </c>
      <c r="K3846" s="323">
        <v>0.62</v>
      </c>
    </row>
    <row r="3847" spans="1:11" hidden="1" x14ac:dyDescent="0.2">
      <c r="A3847" s="320"/>
      <c r="B3847" s="320" t="s">
        <v>2</v>
      </c>
      <c r="C3847" s="320" t="s">
        <v>1446</v>
      </c>
      <c r="D3847" s="320" t="s">
        <v>1464</v>
      </c>
      <c r="E3847" s="325">
        <v>40801</v>
      </c>
      <c r="F3847" s="326">
        <v>40787</v>
      </c>
      <c r="G3847" s="320">
        <v>11</v>
      </c>
      <c r="H3847" s="320">
        <v>71798</v>
      </c>
      <c r="I3847" s="323">
        <v>7.1</v>
      </c>
      <c r="J3847" s="323">
        <v>6.4</v>
      </c>
      <c r="K3847" s="323">
        <v>0.7</v>
      </c>
    </row>
    <row r="3848" spans="1:11" hidden="1" x14ac:dyDescent="0.2">
      <c r="A3848" s="320" t="s">
        <v>1458</v>
      </c>
      <c r="B3848" s="320" t="s">
        <v>2</v>
      </c>
      <c r="C3848" s="320" t="s">
        <v>1446</v>
      </c>
      <c r="D3848" s="320" t="s">
        <v>1464</v>
      </c>
      <c r="E3848" s="325">
        <v>40801</v>
      </c>
      <c r="F3848" s="326">
        <v>40787</v>
      </c>
      <c r="G3848" s="320">
        <v>11</v>
      </c>
      <c r="H3848" s="320">
        <v>71709</v>
      </c>
      <c r="I3848" s="323">
        <v>7.57</v>
      </c>
      <c r="J3848" s="323">
        <v>6.61</v>
      </c>
      <c r="K3848" s="323">
        <v>0.96</v>
      </c>
    </row>
    <row r="3849" spans="1:11" hidden="1" x14ac:dyDescent="0.2">
      <c r="A3849" s="320" t="s">
        <v>1458</v>
      </c>
      <c r="B3849" s="320" t="s">
        <v>2</v>
      </c>
      <c r="C3849" s="320" t="s">
        <v>1446</v>
      </c>
      <c r="D3849" s="320" t="s">
        <v>1464</v>
      </c>
      <c r="E3849" s="325">
        <v>40801</v>
      </c>
      <c r="F3849" s="326">
        <v>40787</v>
      </c>
      <c r="G3849" s="320">
        <v>11</v>
      </c>
      <c r="H3849" s="320">
        <v>71821</v>
      </c>
      <c r="I3849" s="323">
        <v>7.06</v>
      </c>
      <c r="J3849" s="323">
        <v>6.59</v>
      </c>
      <c r="K3849" s="323">
        <v>0.47</v>
      </c>
    </row>
    <row r="3850" spans="1:11" x14ac:dyDescent="0.2">
      <c r="A3850" s="320" t="s">
        <v>1469</v>
      </c>
      <c r="B3850" s="320" t="s">
        <v>2</v>
      </c>
      <c r="C3850" s="320" t="s">
        <v>1446</v>
      </c>
      <c r="D3850" s="320" t="s">
        <v>1468</v>
      </c>
      <c r="E3850" s="325">
        <v>40802</v>
      </c>
      <c r="F3850" s="326">
        <v>40787</v>
      </c>
      <c r="G3850" s="320">
        <v>11</v>
      </c>
      <c r="H3850" s="320">
        <v>71855</v>
      </c>
      <c r="I3850" s="323">
        <v>6.57</v>
      </c>
      <c r="J3850" s="323">
        <v>5.71</v>
      </c>
      <c r="K3850" s="323">
        <v>0.86</v>
      </c>
    </row>
    <row r="3851" spans="1:11" x14ac:dyDescent="0.2">
      <c r="A3851" s="320" t="s">
        <v>1469</v>
      </c>
      <c r="B3851" s="320" t="s">
        <v>2</v>
      </c>
      <c r="C3851" s="320" t="s">
        <v>1446</v>
      </c>
      <c r="D3851" s="320" t="s">
        <v>1468</v>
      </c>
      <c r="E3851" s="325">
        <v>40802</v>
      </c>
      <c r="F3851" s="326">
        <v>40787</v>
      </c>
      <c r="G3851" s="320">
        <v>11</v>
      </c>
      <c r="H3851" s="320">
        <v>71962</v>
      </c>
      <c r="I3851" s="323">
        <v>6.19</v>
      </c>
      <c r="J3851" s="323">
        <v>5.7</v>
      </c>
      <c r="K3851" s="323">
        <v>0.49</v>
      </c>
    </row>
    <row r="3852" spans="1:11" x14ac:dyDescent="0.2">
      <c r="A3852" s="320" t="s">
        <v>1467</v>
      </c>
      <c r="B3852" s="320" t="s">
        <v>2</v>
      </c>
      <c r="C3852" s="320" t="s">
        <v>1446</v>
      </c>
      <c r="D3852" s="320" t="s">
        <v>1468</v>
      </c>
      <c r="E3852" s="325">
        <v>40802</v>
      </c>
      <c r="F3852" s="326">
        <v>40787</v>
      </c>
      <c r="G3852" s="320">
        <v>11</v>
      </c>
      <c r="H3852" s="320">
        <v>71910</v>
      </c>
      <c r="I3852" s="323">
        <v>14.03</v>
      </c>
      <c r="J3852" s="323">
        <v>12.31</v>
      </c>
      <c r="K3852" s="323">
        <v>1.72</v>
      </c>
    </row>
    <row r="3853" spans="1:11" hidden="1" x14ac:dyDescent="0.2">
      <c r="A3853" s="320" t="s">
        <v>1458</v>
      </c>
      <c r="B3853" s="320" t="s">
        <v>2</v>
      </c>
      <c r="C3853" s="320" t="s">
        <v>1446</v>
      </c>
      <c r="D3853" s="320" t="s">
        <v>1464</v>
      </c>
      <c r="E3853" s="325">
        <v>40802</v>
      </c>
      <c r="F3853" s="326">
        <v>40787</v>
      </c>
      <c r="G3853" s="320">
        <v>11</v>
      </c>
      <c r="H3853" s="320">
        <v>71912</v>
      </c>
      <c r="I3853" s="323">
        <v>6.81</v>
      </c>
      <c r="J3853" s="323">
        <v>6.58</v>
      </c>
      <c r="K3853" s="323">
        <v>0.23</v>
      </c>
    </row>
    <row r="3854" spans="1:11" x14ac:dyDescent="0.2">
      <c r="A3854" s="320" t="s">
        <v>1467</v>
      </c>
      <c r="B3854" s="320" t="s">
        <v>2</v>
      </c>
      <c r="C3854" s="320" t="s">
        <v>1446</v>
      </c>
      <c r="D3854" s="320" t="s">
        <v>1468</v>
      </c>
      <c r="E3854" s="325">
        <v>40805</v>
      </c>
      <c r="F3854" s="326">
        <v>40787</v>
      </c>
      <c r="G3854" s="320">
        <v>11</v>
      </c>
      <c r="H3854" s="320">
        <v>72285</v>
      </c>
      <c r="I3854" s="323">
        <v>17.53</v>
      </c>
      <c r="J3854" s="323">
        <v>12.38</v>
      </c>
      <c r="K3854" s="323">
        <v>5.15</v>
      </c>
    </row>
    <row r="3855" spans="1:11" x14ac:dyDescent="0.2">
      <c r="A3855" s="320" t="s">
        <v>1467</v>
      </c>
      <c r="B3855" s="320" t="s">
        <v>2</v>
      </c>
      <c r="C3855" s="320" t="s">
        <v>1446</v>
      </c>
      <c r="D3855" s="320" t="s">
        <v>1468</v>
      </c>
      <c r="E3855" s="325">
        <v>40805</v>
      </c>
      <c r="F3855" s="326">
        <v>40787</v>
      </c>
      <c r="G3855" s="320">
        <v>11</v>
      </c>
      <c r="H3855" s="320">
        <v>72442</v>
      </c>
      <c r="I3855" s="323">
        <v>16.78</v>
      </c>
      <c r="J3855" s="323">
        <v>12.34</v>
      </c>
      <c r="K3855" s="323">
        <v>4.4400000000000004</v>
      </c>
    </row>
    <row r="3856" spans="1:11" hidden="1" x14ac:dyDescent="0.2">
      <c r="A3856" s="320" t="s">
        <v>1458</v>
      </c>
      <c r="B3856" s="320" t="s">
        <v>2</v>
      </c>
      <c r="C3856" s="320" t="s">
        <v>1446</v>
      </c>
      <c r="D3856" s="320" t="s">
        <v>1464</v>
      </c>
      <c r="E3856" s="325">
        <v>40805</v>
      </c>
      <c r="F3856" s="326">
        <v>40787</v>
      </c>
      <c r="G3856" s="320">
        <v>11</v>
      </c>
      <c r="H3856" s="320">
        <v>72269</v>
      </c>
      <c r="I3856" s="323">
        <v>7.24</v>
      </c>
      <c r="J3856" s="323">
        <v>6.62</v>
      </c>
      <c r="K3856" s="323">
        <v>0.62</v>
      </c>
    </row>
    <row r="3857" spans="1:11" hidden="1" x14ac:dyDescent="0.2">
      <c r="A3857" s="320" t="s">
        <v>1458</v>
      </c>
      <c r="B3857" s="320" t="s">
        <v>2</v>
      </c>
      <c r="C3857" s="320" t="s">
        <v>1446</v>
      </c>
      <c r="D3857" s="320" t="s">
        <v>1464</v>
      </c>
      <c r="E3857" s="325">
        <v>40805</v>
      </c>
      <c r="F3857" s="326">
        <v>40787</v>
      </c>
      <c r="G3857" s="320">
        <v>11</v>
      </c>
      <c r="H3857" s="320">
        <v>72398</v>
      </c>
      <c r="I3857" s="323">
        <v>7.23</v>
      </c>
      <c r="J3857" s="323">
        <v>6.61</v>
      </c>
      <c r="K3857" s="323">
        <v>0.62</v>
      </c>
    </row>
    <row r="3858" spans="1:11" x14ac:dyDescent="0.2">
      <c r="A3858" s="320" t="s">
        <v>1459</v>
      </c>
      <c r="B3858" s="320" t="s">
        <v>2</v>
      </c>
      <c r="C3858" s="320" t="s">
        <v>1446</v>
      </c>
      <c r="D3858" s="320" t="s">
        <v>1468</v>
      </c>
      <c r="E3858" s="325">
        <v>40806</v>
      </c>
      <c r="F3858" s="326">
        <v>40787</v>
      </c>
      <c r="G3858" s="320">
        <v>11</v>
      </c>
      <c r="H3858" s="320">
        <v>72601</v>
      </c>
      <c r="I3858" s="323">
        <v>13.87</v>
      </c>
      <c r="J3858" s="323">
        <v>12.14</v>
      </c>
      <c r="K3858" s="323">
        <v>1.73</v>
      </c>
    </row>
    <row r="3859" spans="1:11" x14ac:dyDescent="0.2">
      <c r="A3859" s="320" t="s">
        <v>1467</v>
      </c>
      <c r="B3859" s="320" t="s">
        <v>2</v>
      </c>
      <c r="C3859" s="320" t="s">
        <v>1446</v>
      </c>
      <c r="D3859" s="320" t="s">
        <v>1468</v>
      </c>
      <c r="E3859" s="325">
        <v>40806</v>
      </c>
      <c r="F3859" s="326">
        <v>40787</v>
      </c>
      <c r="G3859" s="320">
        <v>11</v>
      </c>
      <c r="H3859" s="320">
        <v>72520</v>
      </c>
      <c r="I3859" s="323">
        <v>17.8</v>
      </c>
      <c r="J3859" s="323">
        <v>12.34</v>
      </c>
      <c r="K3859" s="323">
        <v>5.46</v>
      </c>
    </row>
    <row r="3860" spans="1:11" x14ac:dyDescent="0.2">
      <c r="A3860" s="320" t="s">
        <v>1467</v>
      </c>
      <c r="B3860" s="320" t="s">
        <v>2</v>
      </c>
      <c r="C3860" s="320" t="s">
        <v>1446</v>
      </c>
      <c r="D3860" s="320" t="s">
        <v>1468</v>
      </c>
      <c r="E3860" s="325">
        <v>40806</v>
      </c>
      <c r="F3860" s="326">
        <v>40787</v>
      </c>
      <c r="G3860" s="320">
        <v>11</v>
      </c>
      <c r="H3860" s="320">
        <v>72586</v>
      </c>
      <c r="I3860" s="323">
        <v>15.86</v>
      </c>
      <c r="J3860" s="323">
        <v>12.32</v>
      </c>
      <c r="K3860" s="323">
        <v>3.54</v>
      </c>
    </row>
    <row r="3861" spans="1:11" hidden="1" x14ac:dyDescent="0.2">
      <c r="A3861" s="320" t="s">
        <v>1458</v>
      </c>
      <c r="B3861" s="320" t="s">
        <v>2</v>
      </c>
      <c r="C3861" s="320" t="s">
        <v>1446</v>
      </c>
      <c r="D3861" s="320" t="s">
        <v>1464</v>
      </c>
      <c r="E3861" s="325">
        <v>40806</v>
      </c>
      <c r="F3861" s="326">
        <v>40787</v>
      </c>
      <c r="G3861" s="320">
        <v>11</v>
      </c>
      <c r="H3861" s="320">
        <v>72498</v>
      </c>
      <c r="I3861" s="323">
        <v>7.1</v>
      </c>
      <c r="J3861" s="323">
        <v>6.6</v>
      </c>
      <c r="K3861" s="323">
        <v>0.5</v>
      </c>
    </row>
    <row r="3862" spans="1:11" hidden="1" x14ac:dyDescent="0.2">
      <c r="A3862" s="320" t="s">
        <v>1458</v>
      </c>
      <c r="B3862" s="320" t="s">
        <v>2</v>
      </c>
      <c r="C3862" s="320" t="s">
        <v>1446</v>
      </c>
      <c r="D3862" s="320" t="s">
        <v>1464</v>
      </c>
      <c r="E3862" s="325">
        <v>40806</v>
      </c>
      <c r="F3862" s="326">
        <v>40787</v>
      </c>
      <c r="G3862" s="320">
        <v>11</v>
      </c>
      <c r="H3862" s="320">
        <v>72600</v>
      </c>
      <c r="I3862" s="323">
        <v>7.25</v>
      </c>
      <c r="J3862" s="323">
        <v>6.58</v>
      </c>
      <c r="K3862" s="323">
        <v>0.67</v>
      </c>
    </row>
    <row r="3863" spans="1:11" x14ac:dyDescent="0.2">
      <c r="A3863" s="320" t="s">
        <v>1467</v>
      </c>
      <c r="B3863" s="320" t="s">
        <v>2</v>
      </c>
      <c r="C3863" s="320" t="s">
        <v>1446</v>
      </c>
      <c r="D3863" s="320" t="s">
        <v>1468</v>
      </c>
      <c r="E3863" s="325">
        <v>40807</v>
      </c>
      <c r="F3863" s="326">
        <v>40787</v>
      </c>
      <c r="G3863" s="320">
        <v>11</v>
      </c>
      <c r="H3863" s="320">
        <v>72693</v>
      </c>
      <c r="I3863" s="323">
        <v>18.25</v>
      </c>
      <c r="J3863" s="323">
        <v>12.41</v>
      </c>
      <c r="K3863" s="323">
        <v>5.84</v>
      </c>
    </row>
    <row r="3864" spans="1:11" x14ac:dyDescent="0.2">
      <c r="A3864" s="320" t="s">
        <v>1467</v>
      </c>
      <c r="B3864" s="320" t="s">
        <v>2</v>
      </c>
      <c r="C3864" s="320" t="s">
        <v>1446</v>
      </c>
      <c r="D3864" s="320" t="s">
        <v>1468</v>
      </c>
      <c r="E3864" s="325">
        <v>40807</v>
      </c>
      <c r="F3864" s="326">
        <v>40787</v>
      </c>
      <c r="G3864" s="320">
        <v>11</v>
      </c>
      <c r="H3864" s="320">
        <v>72762</v>
      </c>
      <c r="I3864" s="323">
        <v>17.43</v>
      </c>
      <c r="J3864" s="323">
        <v>12.38</v>
      </c>
      <c r="K3864" s="323">
        <v>5.05</v>
      </c>
    </row>
    <row r="3865" spans="1:11" hidden="1" x14ac:dyDescent="0.2">
      <c r="A3865" s="320" t="s">
        <v>1458</v>
      </c>
      <c r="B3865" s="320" t="s">
        <v>2</v>
      </c>
      <c r="C3865" s="320" t="s">
        <v>1446</v>
      </c>
      <c r="D3865" s="320" t="s">
        <v>1464</v>
      </c>
      <c r="E3865" s="325">
        <v>40807</v>
      </c>
      <c r="F3865" s="326">
        <v>40787</v>
      </c>
      <c r="G3865" s="320">
        <v>11</v>
      </c>
      <c r="H3865" s="320">
        <v>72685</v>
      </c>
      <c r="I3865" s="323">
        <v>7.15</v>
      </c>
      <c r="J3865" s="323">
        <v>6.57</v>
      </c>
      <c r="K3865" s="323">
        <v>0.57999999999999996</v>
      </c>
    </row>
    <row r="3866" spans="1:11" hidden="1" x14ac:dyDescent="0.2">
      <c r="A3866" s="320" t="s">
        <v>1458</v>
      </c>
      <c r="B3866" s="320" t="s">
        <v>2</v>
      </c>
      <c r="C3866" s="320" t="s">
        <v>1446</v>
      </c>
      <c r="D3866" s="320" t="s">
        <v>1464</v>
      </c>
      <c r="E3866" s="325">
        <v>40807</v>
      </c>
      <c r="F3866" s="326">
        <v>40787</v>
      </c>
      <c r="G3866" s="320">
        <v>11</v>
      </c>
      <c r="H3866" s="320">
        <v>72764</v>
      </c>
      <c r="I3866" s="323">
        <v>6.8</v>
      </c>
      <c r="J3866" s="323">
        <v>6.55</v>
      </c>
      <c r="K3866" s="323">
        <v>0.25</v>
      </c>
    </row>
    <row r="3867" spans="1:11" x14ac:dyDescent="0.2">
      <c r="A3867" s="320" t="s">
        <v>1459</v>
      </c>
      <c r="B3867" s="320" t="s">
        <v>2</v>
      </c>
      <c r="C3867" s="320" t="s">
        <v>1446</v>
      </c>
      <c r="D3867" s="320" t="s">
        <v>1468</v>
      </c>
      <c r="E3867" s="325">
        <v>40808</v>
      </c>
      <c r="F3867" s="326">
        <v>40787</v>
      </c>
      <c r="G3867" s="320">
        <v>11</v>
      </c>
      <c r="H3867" s="320">
        <v>72871</v>
      </c>
      <c r="I3867" s="323">
        <v>17.25</v>
      </c>
      <c r="J3867" s="323">
        <v>12.14</v>
      </c>
      <c r="K3867" s="323">
        <v>5.1100000000000003</v>
      </c>
    </row>
    <row r="3868" spans="1:11" x14ac:dyDescent="0.2">
      <c r="A3868" s="320" t="s">
        <v>1459</v>
      </c>
      <c r="B3868" s="320" t="s">
        <v>2</v>
      </c>
      <c r="C3868" s="320" t="s">
        <v>1446</v>
      </c>
      <c r="D3868" s="320" t="s">
        <v>1468</v>
      </c>
      <c r="E3868" s="325">
        <v>40808</v>
      </c>
      <c r="F3868" s="326">
        <v>40787</v>
      </c>
      <c r="G3868" s="320">
        <v>11</v>
      </c>
      <c r="H3868" s="320">
        <v>73048</v>
      </c>
      <c r="I3868" s="323">
        <v>14.86</v>
      </c>
      <c r="J3868" s="323">
        <v>12.09</v>
      </c>
      <c r="K3868" s="323">
        <v>2.77</v>
      </c>
    </row>
    <row r="3869" spans="1:11" x14ac:dyDescent="0.2">
      <c r="A3869" s="320" t="s">
        <v>1467</v>
      </c>
      <c r="B3869" s="320" t="s">
        <v>2</v>
      </c>
      <c r="C3869" s="320" t="s">
        <v>1446</v>
      </c>
      <c r="D3869" s="320" t="s">
        <v>1468</v>
      </c>
      <c r="E3869" s="325">
        <v>40808</v>
      </c>
      <c r="F3869" s="326">
        <v>40787</v>
      </c>
      <c r="G3869" s="320">
        <v>11</v>
      </c>
      <c r="H3869" s="320">
        <v>72879</v>
      </c>
      <c r="I3869" s="323">
        <v>17.440000000000001</v>
      </c>
      <c r="J3869" s="323">
        <v>12.39</v>
      </c>
      <c r="K3869" s="323">
        <v>5.05</v>
      </c>
    </row>
    <row r="3870" spans="1:11" x14ac:dyDescent="0.2">
      <c r="A3870" s="320" t="s">
        <v>1467</v>
      </c>
      <c r="B3870" s="320" t="s">
        <v>2</v>
      </c>
      <c r="C3870" s="320" t="s">
        <v>1446</v>
      </c>
      <c r="D3870" s="320" t="s">
        <v>1468</v>
      </c>
      <c r="E3870" s="325">
        <v>40808</v>
      </c>
      <c r="F3870" s="326">
        <v>40787</v>
      </c>
      <c r="G3870" s="320">
        <v>11</v>
      </c>
      <c r="H3870" s="320">
        <v>73041</v>
      </c>
      <c r="I3870" s="323">
        <v>15.41</v>
      </c>
      <c r="J3870" s="323">
        <v>12.36</v>
      </c>
      <c r="K3870" s="323">
        <v>3.05</v>
      </c>
    </row>
    <row r="3871" spans="1:11" hidden="1" x14ac:dyDescent="0.2">
      <c r="A3871" s="320" t="s">
        <v>1458</v>
      </c>
      <c r="B3871" s="320" t="s">
        <v>2</v>
      </c>
      <c r="C3871" s="320" t="s">
        <v>1446</v>
      </c>
      <c r="D3871" s="320" t="s">
        <v>1464</v>
      </c>
      <c r="E3871" s="325">
        <v>40808</v>
      </c>
      <c r="F3871" s="326">
        <v>40787</v>
      </c>
      <c r="G3871" s="320">
        <v>11</v>
      </c>
      <c r="H3871" s="320">
        <v>72924</v>
      </c>
      <c r="I3871" s="323">
        <v>7.51</v>
      </c>
      <c r="J3871" s="323">
        <v>6.66</v>
      </c>
      <c r="K3871" s="323">
        <v>0.85</v>
      </c>
    </row>
    <row r="3872" spans="1:11" hidden="1" x14ac:dyDescent="0.2">
      <c r="A3872" s="320" t="s">
        <v>1458</v>
      </c>
      <c r="B3872" s="320" t="s">
        <v>2</v>
      </c>
      <c r="C3872" s="320" t="s">
        <v>1446</v>
      </c>
      <c r="D3872" s="320" t="s">
        <v>1464</v>
      </c>
      <c r="E3872" s="325">
        <v>40808</v>
      </c>
      <c r="F3872" s="326">
        <v>40787</v>
      </c>
      <c r="G3872" s="320">
        <v>11</v>
      </c>
      <c r="H3872" s="320">
        <v>73022</v>
      </c>
      <c r="I3872" s="323">
        <v>7.19</v>
      </c>
      <c r="J3872" s="323">
        <v>6.64</v>
      </c>
      <c r="K3872" s="323">
        <v>0.55000000000000004</v>
      </c>
    </row>
    <row r="3873" spans="1:11" hidden="1" x14ac:dyDescent="0.2">
      <c r="A3873" s="320" t="s">
        <v>1470</v>
      </c>
      <c r="B3873" s="320" t="s">
        <v>2</v>
      </c>
      <c r="C3873" s="320" t="s">
        <v>1446</v>
      </c>
      <c r="D3873" s="320" t="s">
        <v>1464</v>
      </c>
      <c r="E3873" s="325">
        <v>40808</v>
      </c>
      <c r="F3873" s="326">
        <v>40787</v>
      </c>
      <c r="G3873" s="320">
        <v>11</v>
      </c>
      <c r="H3873" s="320">
        <v>72828</v>
      </c>
      <c r="I3873" s="323">
        <v>6.88</v>
      </c>
      <c r="J3873" s="323">
        <v>6.43</v>
      </c>
      <c r="K3873" s="323">
        <v>0.45</v>
      </c>
    </row>
    <row r="3874" spans="1:11" hidden="1" x14ac:dyDescent="0.2">
      <c r="A3874" s="320" t="s">
        <v>1470</v>
      </c>
      <c r="B3874" s="320" t="s">
        <v>2</v>
      </c>
      <c r="C3874" s="320" t="s">
        <v>1446</v>
      </c>
      <c r="D3874" s="320" t="s">
        <v>1464</v>
      </c>
      <c r="E3874" s="325">
        <v>40808</v>
      </c>
      <c r="F3874" s="326">
        <v>40787</v>
      </c>
      <c r="G3874" s="320">
        <v>11</v>
      </c>
      <c r="H3874" s="320">
        <v>72862</v>
      </c>
      <c r="I3874" s="323">
        <v>6.75</v>
      </c>
      <c r="J3874" s="323">
        <v>6.42</v>
      </c>
      <c r="K3874" s="323">
        <v>0.33</v>
      </c>
    </row>
    <row r="3875" spans="1:11" hidden="1" x14ac:dyDescent="0.2">
      <c r="A3875" s="320" t="s">
        <v>1470</v>
      </c>
      <c r="B3875" s="320" t="s">
        <v>2</v>
      </c>
      <c r="C3875" s="320" t="s">
        <v>1446</v>
      </c>
      <c r="D3875" s="320" t="s">
        <v>1464</v>
      </c>
      <c r="E3875" s="325">
        <v>40808</v>
      </c>
      <c r="F3875" s="326">
        <v>40787</v>
      </c>
      <c r="G3875" s="320">
        <v>11</v>
      </c>
      <c r="H3875" s="320">
        <v>73023</v>
      </c>
      <c r="I3875" s="323">
        <v>6.7</v>
      </c>
      <c r="J3875" s="323">
        <v>6.38</v>
      </c>
      <c r="K3875" s="323">
        <v>0.32</v>
      </c>
    </row>
    <row r="3876" spans="1:11" x14ac:dyDescent="0.2">
      <c r="A3876" s="320" t="s">
        <v>1467</v>
      </c>
      <c r="B3876" s="320" t="s">
        <v>2</v>
      </c>
      <c r="C3876" s="320" t="s">
        <v>1446</v>
      </c>
      <c r="D3876" s="320" t="s">
        <v>1468</v>
      </c>
      <c r="E3876" s="325">
        <v>40809</v>
      </c>
      <c r="F3876" s="326">
        <v>40787</v>
      </c>
      <c r="G3876" s="320">
        <v>11</v>
      </c>
      <c r="H3876" s="320">
        <v>73109</v>
      </c>
      <c r="I3876" s="323">
        <v>14.54</v>
      </c>
      <c r="J3876" s="323">
        <v>12.31</v>
      </c>
      <c r="K3876" s="323">
        <v>2.23</v>
      </c>
    </row>
    <row r="3877" spans="1:11" hidden="1" x14ac:dyDescent="0.2">
      <c r="A3877" s="320" t="s">
        <v>1458</v>
      </c>
      <c r="B3877" s="320" t="s">
        <v>2</v>
      </c>
      <c r="C3877" s="320" t="s">
        <v>1446</v>
      </c>
      <c r="D3877" s="320" t="s">
        <v>1464</v>
      </c>
      <c r="E3877" s="325">
        <v>40809</v>
      </c>
      <c r="F3877" s="326">
        <v>40787</v>
      </c>
      <c r="G3877" s="320">
        <v>11</v>
      </c>
      <c r="H3877" s="320">
        <v>73183</v>
      </c>
      <c r="I3877" s="323">
        <v>7.02</v>
      </c>
      <c r="J3877" s="323">
        <v>6.6</v>
      </c>
      <c r="K3877" s="323">
        <v>0.42</v>
      </c>
    </row>
    <row r="3878" spans="1:11" x14ac:dyDescent="0.2">
      <c r="A3878" s="320" t="s">
        <v>1469</v>
      </c>
      <c r="B3878" s="320" t="s">
        <v>2</v>
      </c>
      <c r="C3878" s="320" t="s">
        <v>1446</v>
      </c>
      <c r="D3878" s="320" t="s">
        <v>1468</v>
      </c>
      <c r="E3878" s="325">
        <v>40812</v>
      </c>
      <c r="F3878" s="326">
        <v>40787</v>
      </c>
      <c r="G3878" s="320">
        <v>11</v>
      </c>
      <c r="H3878" s="320">
        <v>73487</v>
      </c>
      <c r="I3878" s="323">
        <v>6.45</v>
      </c>
      <c r="J3878" s="323">
        <v>5.67</v>
      </c>
      <c r="K3878" s="323">
        <v>0.78</v>
      </c>
    </row>
    <row r="3879" spans="1:11" x14ac:dyDescent="0.2">
      <c r="A3879" s="320" t="s">
        <v>1469</v>
      </c>
      <c r="B3879" s="320" t="s">
        <v>2</v>
      </c>
      <c r="C3879" s="320" t="s">
        <v>1446</v>
      </c>
      <c r="D3879" s="320" t="s">
        <v>1468</v>
      </c>
      <c r="E3879" s="325">
        <v>40812</v>
      </c>
      <c r="F3879" s="326">
        <v>40787</v>
      </c>
      <c r="G3879" s="320">
        <v>11</v>
      </c>
      <c r="H3879" s="320">
        <v>73644</v>
      </c>
      <c r="I3879" s="323">
        <v>6.38</v>
      </c>
      <c r="J3879" s="323">
        <v>5.66</v>
      </c>
      <c r="K3879" s="323">
        <v>0.72</v>
      </c>
    </row>
    <row r="3880" spans="1:11" x14ac:dyDescent="0.2">
      <c r="A3880" s="320" t="s">
        <v>1467</v>
      </c>
      <c r="B3880" s="320" t="s">
        <v>2</v>
      </c>
      <c r="C3880" s="320" t="s">
        <v>1446</v>
      </c>
      <c r="D3880" s="320" t="s">
        <v>1468</v>
      </c>
      <c r="E3880" s="325">
        <v>40812</v>
      </c>
      <c r="F3880" s="326">
        <v>40787</v>
      </c>
      <c r="G3880" s="320">
        <v>11</v>
      </c>
      <c r="H3880" s="320">
        <v>73511</v>
      </c>
      <c r="I3880" s="323">
        <v>17.690000000000001</v>
      </c>
      <c r="J3880" s="323">
        <v>12.35</v>
      </c>
      <c r="K3880" s="323">
        <v>5.34</v>
      </c>
    </row>
    <row r="3881" spans="1:11" x14ac:dyDescent="0.2">
      <c r="A3881" s="320" t="s">
        <v>1467</v>
      </c>
      <c r="B3881" s="320" t="s">
        <v>2</v>
      </c>
      <c r="C3881" s="320" t="s">
        <v>1446</v>
      </c>
      <c r="D3881" s="320" t="s">
        <v>1468</v>
      </c>
      <c r="E3881" s="325">
        <v>40812</v>
      </c>
      <c r="F3881" s="326">
        <v>40787</v>
      </c>
      <c r="G3881" s="320">
        <v>11</v>
      </c>
      <c r="H3881" s="320">
        <v>73648</v>
      </c>
      <c r="I3881" s="323">
        <v>16.64</v>
      </c>
      <c r="J3881" s="323">
        <v>12.33</v>
      </c>
      <c r="K3881" s="323">
        <v>4.3099999999999996</v>
      </c>
    </row>
    <row r="3882" spans="1:11" hidden="1" x14ac:dyDescent="0.2">
      <c r="A3882" s="320" t="s">
        <v>1458</v>
      </c>
      <c r="B3882" s="320" t="s">
        <v>2</v>
      </c>
      <c r="C3882" s="320" t="s">
        <v>1446</v>
      </c>
      <c r="D3882" s="320" t="s">
        <v>1464</v>
      </c>
      <c r="E3882" s="325">
        <v>40812</v>
      </c>
      <c r="F3882" s="326">
        <v>40787</v>
      </c>
      <c r="G3882" s="320">
        <v>11</v>
      </c>
      <c r="H3882" s="320">
        <v>73482</v>
      </c>
      <c r="I3882" s="323">
        <v>7.2</v>
      </c>
      <c r="J3882" s="323">
        <v>6.65</v>
      </c>
      <c r="K3882" s="323">
        <v>0.55000000000000004</v>
      </c>
    </row>
    <row r="3883" spans="1:11" hidden="1" x14ac:dyDescent="0.2">
      <c r="A3883" s="320" t="s">
        <v>1458</v>
      </c>
      <c r="B3883" s="320" t="s">
        <v>2</v>
      </c>
      <c r="C3883" s="320" t="s">
        <v>1446</v>
      </c>
      <c r="D3883" s="320" t="s">
        <v>1464</v>
      </c>
      <c r="E3883" s="325">
        <v>40812</v>
      </c>
      <c r="F3883" s="326">
        <v>40787</v>
      </c>
      <c r="G3883" s="320">
        <v>11</v>
      </c>
      <c r="H3883" s="320">
        <v>73517</v>
      </c>
      <c r="I3883" s="323">
        <v>6.97</v>
      </c>
      <c r="J3883" s="323">
        <v>6.63</v>
      </c>
      <c r="K3883" s="323">
        <v>0.34</v>
      </c>
    </row>
    <row r="3884" spans="1:11" hidden="1" x14ac:dyDescent="0.2">
      <c r="A3884" s="320" t="s">
        <v>1458</v>
      </c>
      <c r="B3884" s="320" t="s">
        <v>2</v>
      </c>
      <c r="C3884" s="320" t="s">
        <v>1446</v>
      </c>
      <c r="D3884" s="320" t="s">
        <v>1464</v>
      </c>
      <c r="E3884" s="325">
        <v>40812</v>
      </c>
      <c r="F3884" s="326">
        <v>40787</v>
      </c>
      <c r="G3884" s="320">
        <v>11</v>
      </c>
      <c r="H3884" s="320">
        <v>73633</v>
      </c>
      <c r="I3884" s="323">
        <v>7.02</v>
      </c>
      <c r="J3884" s="323">
        <v>6.63</v>
      </c>
      <c r="K3884" s="323">
        <v>0.39</v>
      </c>
    </row>
    <row r="3885" spans="1:11" x14ac:dyDescent="0.2">
      <c r="A3885" s="320" t="s">
        <v>1459</v>
      </c>
      <c r="B3885" s="320" t="s">
        <v>2</v>
      </c>
      <c r="C3885" s="320" t="s">
        <v>1446</v>
      </c>
      <c r="D3885" s="320" t="s">
        <v>1468</v>
      </c>
      <c r="E3885" s="325">
        <v>40813</v>
      </c>
      <c r="F3885" s="326">
        <v>40787</v>
      </c>
      <c r="G3885" s="320">
        <v>11</v>
      </c>
      <c r="H3885" s="320">
        <v>73827</v>
      </c>
      <c r="I3885" s="323">
        <v>14.99</v>
      </c>
      <c r="J3885" s="323">
        <v>12.08</v>
      </c>
      <c r="K3885" s="323">
        <v>2.91</v>
      </c>
    </row>
    <row r="3886" spans="1:11" x14ac:dyDescent="0.2">
      <c r="A3886" s="320" t="s">
        <v>1469</v>
      </c>
      <c r="B3886" s="320" t="s">
        <v>2</v>
      </c>
      <c r="C3886" s="320" t="s">
        <v>1446</v>
      </c>
      <c r="D3886" s="320" t="s">
        <v>1468</v>
      </c>
      <c r="E3886" s="325">
        <v>40813</v>
      </c>
      <c r="F3886" s="326">
        <v>40787</v>
      </c>
      <c r="G3886" s="320">
        <v>11</v>
      </c>
      <c r="H3886" s="320">
        <v>73685</v>
      </c>
      <c r="I3886" s="323">
        <v>6.46</v>
      </c>
      <c r="J3886" s="323">
        <v>5.72</v>
      </c>
      <c r="K3886" s="323">
        <v>0.74</v>
      </c>
    </row>
    <row r="3887" spans="1:11" x14ac:dyDescent="0.2">
      <c r="A3887" s="320" t="s">
        <v>1469</v>
      </c>
      <c r="B3887" s="320" t="s">
        <v>2</v>
      </c>
      <c r="C3887" s="320" t="s">
        <v>1446</v>
      </c>
      <c r="D3887" s="320" t="s">
        <v>1468</v>
      </c>
      <c r="E3887" s="325">
        <v>40813</v>
      </c>
      <c r="F3887" s="326">
        <v>40787</v>
      </c>
      <c r="G3887" s="320">
        <v>11</v>
      </c>
      <c r="H3887" s="320">
        <v>73788</v>
      </c>
      <c r="I3887" s="323">
        <v>6.16</v>
      </c>
      <c r="J3887" s="323">
        <v>5.71</v>
      </c>
      <c r="K3887" s="323">
        <v>0.45</v>
      </c>
    </row>
    <row r="3888" spans="1:11" x14ac:dyDescent="0.2">
      <c r="A3888" s="320" t="s">
        <v>1467</v>
      </c>
      <c r="B3888" s="320" t="s">
        <v>2</v>
      </c>
      <c r="C3888" s="320" t="s">
        <v>1446</v>
      </c>
      <c r="D3888" s="320" t="s">
        <v>1468</v>
      </c>
      <c r="E3888" s="325">
        <v>40813</v>
      </c>
      <c r="F3888" s="326">
        <v>40787</v>
      </c>
      <c r="G3888" s="320">
        <v>11</v>
      </c>
      <c r="H3888" s="320">
        <v>73711</v>
      </c>
      <c r="I3888" s="323">
        <v>17.760000000000002</v>
      </c>
      <c r="J3888" s="323">
        <v>12.33</v>
      </c>
      <c r="K3888" s="323">
        <v>5.43</v>
      </c>
    </row>
    <row r="3889" spans="1:11" x14ac:dyDescent="0.2">
      <c r="A3889" s="320" t="s">
        <v>1467</v>
      </c>
      <c r="B3889" s="320" t="s">
        <v>2</v>
      </c>
      <c r="C3889" s="320" t="s">
        <v>1446</v>
      </c>
      <c r="D3889" s="320" t="s">
        <v>1468</v>
      </c>
      <c r="E3889" s="325">
        <v>40813</v>
      </c>
      <c r="F3889" s="326">
        <v>40787</v>
      </c>
      <c r="G3889" s="320">
        <v>11</v>
      </c>
      <c r="H3889" s="320">
        <v>73811</v>
      </c>
      <c r="I3889" s="323">
        <v>16.170000000000002</v>
      </c>
      <c r="J3889" s="323">
        <v>12.29</v>
      </c>
      <c r="K3889" s="323">
        <v>3.88</v>
      </c>
    </row>
    <row r="3890" spans="1:11" hidden="1" x14ac:dyDescent="0.2">
      <c r="A3890" s="320" t="s">
        <v>1458</v>
      </c>
      <c r="B3890" s="320" t="s">
        <v>2</v>
      </c>
      <c r="C3890" s="320" t="s">
        <v>1446</v>
      </c>
      <c r="D3890" s="320" t="s">
        <v>1464</v>
      </c>
      <c r="E3890" s="325">
        <v>40813</v>
      </c>
      <c r="F3890" s="326">
        <v>40787</v>
      </c>
      <c r="G3890" s="320">
        <v>11</v>
      </c>
      <c r="H3890" s="320">
        <v>73692</v>
      </c>
      <c r="I3890" s="323">
        <v>7.05</v>
      </c>
      <c r="J3890" s="323">
        <v>6.63</v>
      </c>
      <c r="K3890" s="323">
        <v>0.42</v>
      </c>
    </row>
    <row r="3891" spans="1:11" hidden="1" x14ac:dyDescent="0.2">
      <c r="A3891" s="320" t="s">
        <v>1458</v>
      </c>
      <c r="B3891" s="320" t="s">
        <v>2</v>
      </c>
      <c r="C3891" s="320" t="s">
        <v>1446</v>
      </c>
      <c r="D3891" s="320" t="s">
        <v>1464</v>
      </c>
      <c r="E3891" s="325">
        <v>40813</v>
      </c>
      <c r="F3891" s="326">
        <v>40787</v>
      </c>
      <c r="G3891" s="320">
        <v>11</v>
      </c>
      <c r="H3891" s="320">
        <v>73795</v>
      </c>
      <c r="I3891" s="323">
        <v>7.31</v>
      </c>
      <c r="J3891" s="323">
        <v>6.61</v>
      </c>
      <c r="K3891" s="323">
        <v>0.7</v>
      </c>
    </row>
    <row r="3892" spans="1:11" hidden="1" x14ac:dyDescent="0.2">
      <c r="A3892" s="320" t="s">
        <v>1458</v>
      </c>
      <c r="B3892" s="320" t="s">
        <v>2</v>
      </c>
      <c r="C3892" s="320" t="s">
        <v>1446</v>
      </c>
      <c r="D3892" s="320" t="s">
        <v>1464</v>
      </c>
      <c r="E3892" s="325">
        <v>40813</v>
      </c>
      <c r="F3892" s="326">
        <v>40787</v>
      </c>
      <c r="G3892" s="320">
        <v>11</v>
      </c>
      <c r="H3892" s="320">
        <v>73837</v>
      </c>
      <c r="I3892" s="323">
        <v>6.9</v>
      </c>
      <c r="J3892" s="323">
        <v>6.59</v>
      </c>
      <c r="K3892" s="323">
        <v>0.31</v>
      </c>
    </row>
    <row r="3893" spans="1:11" x14ac:dyDescent="0.2">
      <c r="A3893" s="320" t="s">
        <v>1469</v>
      </c>
      <c r="B3893" s="320" t="s">
        <v>2</v>
      </c>
      <c r="C3893" s="320" t="s">
        <v>1446</v>
      </c>
      <c r="D3893" s="320" t="s">
        <v>1468</v>
      </c>
      <c r="E3893" s="325">
        <v>40814</v>
      </c>
      <c r="F3893" s="326">
        <v>40787</v>
      </c>
      <c r="G3893" s="320">
        <v>11</v>
      </c>
      <c r="H3893" s="320">
        <v>73845</v>
      </c>
      <c r="I3893" s="323">
        <v>6.41</v>
      </c>
      <c r="J3893" s="323">
        <v>5.71</v>
      </c>
      <c r="K3893" s="323">
        <v>0.7</v>
      </c>
    </row>
    <row r="3894" spans="1:11" x14ac:dyDescent="0.2">
      <c r="A3894" s="320" t="s">
        <v>1469</v>
      </c>
      <c r="B3894" s="320" t="s">
        <v>2</v>
      </c>
      <c r="C3894" s="320" t="s">
        <v>1446</v>
      </c>
      <c r="D3894" s="320" t="s">
        <v>1468</v>
      </c>
      <c r="E3894" s="325">
        <v>40814</v>
      </c>
      <c r="F3894" s="326">
        <v>40787</v>
      </c>
      <c r="G3894" s="320">
        <v>11</v>
      </c>
      <c r="H3894" s="320">
        <v>73936</v>
      </c>
      <c r="I3894" s="323">
        <v>6.26</v>
      </c>
      <c r="J3894" s="323">
        <v>5.69</v>
      </c>
      <c r="K3894" s="323">
        <v>0.56999999999999995</v>
      </c>
    </row>
    <row r="3895" spans="1:11" x14ac:dyDescent="0.2">
      <c r="A3895" s="320" t="s">
        <v>1467</v>
      </c>
      <c r="B3895" s="320" t="s">
        <v>2</v>
      </c>
      <c r="C3895" s="320" t="s">
        <v>1446</v>
      </c>
      <c r="D3895" s="320" t="s">
        <v>1468</v>
      </c>
      <c r="E3895" s="325">
        <v>40814</v>
      </c>
      <c r="F3895" s="326">
        <v>40787</v>
      </c>
      <c r="G3895" s="320">
        <v>11</v>
      </c>
      <c r="H3895" s="320">
        <v>73882</v>
      </c>
      <c r="I3895" s="323">
        <v>17.95</v>
      </c>
      <c r="J3895" s="323">
        <v>12.38</v>
      </c>
      <c r="K3895" s="323">
        <v>5.57</v>
      </c>
    </row>
    <row r="3896" spans="1:11" x14ac:dyDescent="0.2">
      <c r="A3896" s="320" t="s">
        <v>1467</v>
      </c>
      <c r="B3896" s="320" t="s">
        <v>2</v>
      </c>
      <c r="C3896" s="320" t="s">
        <v>1446</v>
      </c>
      <c r="D3896" s="320" t="s">
        <v>1468</v>
      </c>
      <c r="E3896" s="325">
        <v>40814</v>
      </c>
      <c r="F3896" s="326">
        <v>40787</v>
      </c>
      <c r="G3896" s="320">
        <v>11</v>
      </c>
      <c r="H3896" s="320">
        <v>73997</v>
      </c>
      <c r="I3896" s="323">
        <v>17.12</v>
      </c>
      <c r="J3896" s="323">
        <v>12.35</v>
      </c>
      <c r="K3896" s="323">
        <v>4.7699999999999996</v>
      </c>
    </row>
    <row r="3897" spans="1:11" hidden="1" x14ac:dyDescent="0.2">
      <c r="A3897" s="320" t="s">
        <v>1458</v>
      </c>
      <c r="B3897" s="320" t="s">
        <v>2</v>
      </c>
      <c r="C3897" s="320" t="s">
        <v>1446</v>
      </c>
      <c r="D3897" s="320" t="s">
        <v>1464</v>
      </c>
      <c r="E3897" s="325">
        <v>40814</v>
      </c>
      <c r="F3897" s="326">
        <v>40787</v>
      </c>
      <c r="G3897" s="320">
        <v>11</v>
      </c>
      <c r="H3897" s="320">
        <v>73859</v>
      </c>
      <c r="I3897" s="323">
        <v>6.98</v>
      </c>
      <c r="J3897" s="323">
        <v>6.6</v>
      </c>
      <c r="K3897" s="323">
        <v>0.38</v>
      </c>
    </row>
    <row r="3898" spans="1:11" hidden="1" x14ac:dyDescent="0.2">
      <c r="A3898" s="320" t="s">
        <v>1458</v>
      </c>
      <c r="B3898" s="320" t="s">
        <v>2</v>
      </c>
      <c r="C3898" s="320" t="s">
        <v>1446</v>
      </c>
      <c r="D3898" s="320" t="s">
        <v>1464</v>
      </c>
      <c r="E3898" s="325">
        <v>40814</v>
      </c>
      <c r="F3898" s="326">
        <v>40787</v>
      </c>
      <c r="G3898" s="320">
        <v>11</v>
      </c>
      <c r="H3898" s="320">
        <v>73980</v>
      </c>
      <c r="I3898" s="323">
        <v>6.98</v>
      </c>
      <c r="J3898" s="323">
        <v>6.64</v>
      </c>
      <c r="K3898" s="323">
        <v>0.34</v>
      </c>
    </row>
    <row r="3899" spans="1:11" x14ac:dyDescent="0.2">
      <c r="A3899" s="320" t="s">
        <v>1459</v>
      </c>
      <c r="B3899" s="320" t="s">
        <v>2</v>
      </c>
      <c r="C3899" s="320" t="s">
        <v>1446</v>
      </c>
      <c r="D3899" s="320" t="s">
        <v>1468</v>
      </c>
      <c r="E3899" s="325">
        <v>40815</v>
      </c>
      <c r="F3899" s="326">
        <v>40787</v>
      </c>
      <c r="G3899" s="320">
        <v>11</v>
      </c>
      <c r="H3899" s="320">
        <v>74092</v>
      </c>
      <c r="I3899" s="323">
        <v>16.62</v>
      </c>
      <c r="J3899" s="323">
        <v>12.1</v>
      </c>
      <c r="K3899" s="323">
        <v>4.5199999999999996</v>
      </c>
    </row>
    <row r="3900" spans="1:11" x14ac:dyDescent="0.2">
      <c r="A3900" s="320" t="s">
        <v>1459</v>
      </c>
      <c r="B3900" s="320" t="s">
        <v>2</v>
      </c>
      <c r="C3900" s="320" t="s">
        <v>1446</v>
      </c>
      <c r="D3900" s="320" t="s">
        <v>1468</v>
      </c>
      <c r="E3900" s="325">
        <v>40815</v>
      </c>
      <c r="F3900" s="326">
        <v>40787</v>
      </c>
      <c r="G3900" s="320">
        <v>11</v>
      </c>
      <c r="H3900" s="320">
        <v>74248</v>
      </c>
      <c r="I3900" s="323">
        <v>14.29</v>
      </c>
      <c r="J3900" s="323">
        <v>12.03</v>
      </c>
      <c r="K3900" s="323">
        <v>2.2599999999999998</v>
      </c>
    </row>
    <row r="3901" spans="1:11" x14ac:dyDescent="0.2">
      <c r="A3901" s="320" t="s">
        <v>1469</v>
      </c>
      <c r="B3901" s="320" t="s">
        <v>2</v>
      </c>
      <c r="C3901" s="320" t="s">
        <v>1446</v>
      </c>
      <c r="D3901" s="320" t="s">
        <v>1468</v>
      </c>
      <c r="E3901" s="325">
        <v>40815</v>
      </c>
      <c r="F3901" s="326">
        <v>40787</v>
      </c>
      <c r="G3901" s="320">
        <v>11</v>
      </c>
      <c r="H3901" s="320">
        <v>74024</v>
      </c>
      <c r="I3901" s="323">
        <v>6.57</v>
      </c>
      <c r="J3901" s="323">
        <v>5.69</v>
      </c>
      <c r="K3901" s="323">
        <v>0.88</v>
      </c>
    </row>
    <row r="3902" spans="1:11" x14ac:dyDescent="0.2">
      <c r="A3902" s="320" t="s">
        <v>1469</v>
      </c>
      <c r="B3902" s="320" t="s">
        <v>2</v>
      </c>
      <c r="C3902" s="320" t="s">
        <v>1446</v>
      </c>
      <c r="D3902" s="320" t="s">
        <v>1468</v>
      </c>
      <c r="E3902" s="325">
        <v>40815</v>
      </c>
      <c r="F3902" s="326">
        <v>40787</v>
      </c>
      <c r="G3902" s="320">
        <v>11</v>
      </c>
      <c r="H3902" s="320">
        <v>74085</v>
      </c>
      <c r="I3902" s="323">
        <v>6.33</v>
      </c>
      <c r="J3902" s="323">
        <v>5.67</v>
      </c>
      <c r="K3902" s="323">
        <v>0.66</v>
      </c>
    </row>
    <row r="3903" spans="1:11" x14ac:dyDescent="0.2">
      <c r="A3903" s="320" t="s">
        <v>1469</v>
      </c>
      <c r="B3903" s="320" t="s">
        <v>2</v>
      </c>
      <c r="C3903" s="320" t="s">
        <v>1446</v>
      </c>
      <c r="D3903" s="320" t="s">
        <v>1468</v>
      </c>
      <c r="E3903" s="325">
        <v>40815</v>
      </c>
      <c r="F3903" s="326">
        <v>40787</v>
      </c>
      <c r="G3903" s="320">
        <v>11</v>
      </c>
      <c r="H3903" s="320">
        <v>74258</v>
      </c>
      <c r="I3903" s="323">
        <v>6.32</v>
      </c>
      <c r="J3903" s="323">
        <v>5.65</v>
      </c>
      <c r="K3903" s="323">
        <v>0.67</v>
      </c>
    </row>
    <row r="3904" spans="1:11" x14ac:dyDescent="0.2">
      <c r="A3904" s="320" t="s">
        <v>1467</v>
      </c>
      <c r="B3904" s="320" t="s">
        <v>2</v>
      </c>
      <c r="C3904" s="320" t="s">
        <v>1446</v>
      </c>
      <c r="D3904" s="320" t="s">
        <v>1468</v>
      </c>
      <c r="E3904" s="325">
        <v>40815</v>
      </c>
      <c r="F3904" s="326">
        <v>40787</v>
      </c>
      <c r="G3904" s="320">
        <v>11</v>
      </c>
      <c r="H3904" s="320">
        <v>74095</v>
      </c>
      <c r="I3904" s="323">
        <v>17.690000000000001</v>
      </c>
      <c r="J3904" s="323">
        <v>12.33</v>
      </c>
      <c r="K3904" s="323">
        <v>5.36</v>
      </c>
    </row>
    <row r="3905" spans="1:11" x14ac:dyDescent="0.2">
      <c r="A3905" s="320" t="s">
        <v>1467</v>
      </c>
      <c r="B3905" s="320" t="s">
        <v>2</v>
      </c>
      <c r="C3905" s="320" t="s">
        <v>1446</v>
      </c>
      <c r="D3905" s="320" t="s">
        <v>1468</v>
      </c>
      <c r="E3905" s="325">
        <v>40815</v>
      </c>
      <c r="F3905" s="326">
        <v>40787</v>
      </c>
      <c r="G3905" s="320">
        <v>11</v>
      </c>
      <c r="H3905" s="320">
        <v>74250</v>
      </c>
      <c r="I3905" s="323">
        <v>15.22</v>
      </c>
      <c r="J3905" s="323">
        <v>12.3</v>
      </c>
      <c r="K3905" s="323">
        <v>2.92</v>
      </c>
    </row>
    <row r="3906" spans="1:11" hidden="1" x14ac:dyDescent="0.2">
      <c r="A3906" s="320" t="s">
        <v>1458</v>
      </c>
      <c r="B3906" s="320" t="s">
        <v>2</v>
      </c>
      <c r="C3906" s="320" t="s">
        <v>1446</v>
      </c>
      <c r="D3906" s="320" t="s">
        <v>1464</v>
      </c>
      <c r="E3906" s="325">
        <v>40815</v>
      </c>
      <c r="F3906" s="326">
        <v>40787</v>
      </c>
      <c r="G3906" s="320">
        <v>11</v>
      </c>
      <c r="H3906" s="320">
        <v>74075</v>
      </c>
      <c r="I3906" s="323">
        <v>7.22</v>
      </c>
      <c r="J3906" s="323">
        <v>6.62</v>
      </c>
      <c r="K3906" s="323">
        <v>0.6</v>
      </c>
    </row>
    <row r="3907" spans="1:11" hidden="1" x14ac:dyDescent="0.2">
      <c r="A3907" s="320" t="s">
        <v>1458</v>
      </c>
      <c r="B3907" s="320" t="s">
        <v>2</v>
      </c>
      <c r="C3907" s="320" t="s">
        <v>1446</v>
      </c>
      <c r="D3907" s="320" t="s">
        <v>1464</v>
      </c>
      <c r="E3907" s="325">
        <v>40815</v>
      </c>
      <c r="F3907" s="326">
        <v>40787</v>
      </c>
      <c r="G3907" s="320">
        <v>11</v>
      </c>
      <c r="H3907" s="320">
        <v>74242</v>
      </c>
      <c r="I3907" s="323">
        <v>7.18</v>
      </c>
      <c r="J3907" s="323">
        <v>6.6</v>
      </c>
      <c r="K3907" s="323">
        <v>0.57999999999999996</v>
      </c>
    </row>
    <row r="3908" spans="1:11" hidden="1" x14ac:dyDescent="0.2">
      <c r="A3908" s="320" t="s">
        <v>1470</v>
      </c>
      <c r="B3908" s="320" t="s">
        <v>2</v>
      </c>
      <c r="C3908" s="320" t="s">
        <v>1446</v>
      </c>
      <c r="D3908" s="320" t="s">
        <v>1464</v>
      </c>
      <c r="E3908" s="325">
        <v>40815</v>
      </c>
      <c r="F3908" s="326">
        <v>40787</v>
      </c>
      <c r="G3908" s="320">
        <v>11</v>
      </c>
      <c r="H3908" s="320">
        <v>74070</v>
      </c>
      <c r="I3908" s="323">
        <v>6.97</v>
      </c>
      <c r="J3908" s="323">
        <v>6.39</v>
      </c>
      <c r="K3908" s="323">
        <v>0.57999999999999996</v>
      </c>
    </row>
    <row r="3909" spans="1:11" hidden="1" x14ac:dyDescent="0.2">
      <c r="A3909" s="320" t="s">
        <v>1470</v>
      </c>
      <c r="B3909" s="320" t="s">
        <v>2</v>
      </c>
      <c r="C3909" s="320" t="s">
        <v>1446</v>
      </c>
      <c r="D3909" s="320" t="s">
        <v>1464</v>
      </c>
      <c r="E3909" s="325">
        <v>40815</v>
      </c>
      <c r="F3909" s="326">
        <v>40787</v>
      </c>
      <c r="G3909" s="320">
        <v>11</v>
      </c>
      <c r="H3909" s="320">
        <v>74200</v>
      </c>
      <c r="I3909" s="323">
        <v>7.03</v>
      </c>
      <c r="J3909" s="323">
        <v>6.38</v>
      </c>
      <c r="K3909" s="323">
        <v>0.65</v>
      </c>
    </row>
    <row r="3910" spans="1:11" hidden="1" x14ac:dyDescent="0.2">
      <c r="A3910" s="320" t="s">
        <v>1470</v>
      </c>
      <c r="B3910" s="320" t="s">
        <v>2</v>
      </c>
      <c r="C3910" s="320" t="s">
        <v>1446</v>
      </c>
      <c r="D3910" s="320" t="s">
        <v>1464</v>
      </c>
      <c r="E3910" s="325">
        <v>40815</v>
      </c>
      <c r="F3910" s="326">
        <v>40787</v>
      </c>
      <c r="G3910" s="320">
        <v>11</v>
      </c>
      <c r="H3910" s="320">
        <v>74267</v>
      </c>
      <c r="I3910" s="323">
        <v>6.69</v>
      </c>
      <c r="J3910" s="323">
        <v>6.37</v>
      </c>
      <c r="K3910" s="323">
        <v>0.32</v>
      </c>
    </row>
    <row r="3911" spans="1:11" x14ac:dyDescent="0.2">
      <c r="A3911" s="320" t="s">
        <v>1469</v>
      </c>
      <c r="B3911" s="320" t="s">
        <v>2</v>
      </c>
      <c r="C3911" s="320" t="s">
        <v>1446</v>
      </c>
      <c r="D3911" s="320" t="s">
        <v>1468</v>
      </c>
      <c r="E3911" s="325">
        <v>40816</v>
      </c>
      <c r="F3911" s="326">
        <v>40787</v>
      </c>
      <c r="G3911" s="320">
        <v>11</v>
      </c>
      <c r="H3911" s="320">
        <v>74408</v>
      </c>
      <c r="I3911" s="323">
        <v>6.28</v>
      </c>
      <c r="J3911" s="323">
        <v>5.69</v>
      </c>
      <c r="K3911" s="323">
        <v>0.59</v>
      </c>
    </row>
    <row r="3912" spans="1:11" x14ac:dyDescent="0.2">
      <c r="A3912" s="320" t="s">
        <v>1469</v>
      </c>
      <c r="B3912" s="320" t="s">
        <v>2</v>
      </c>
      <c r="C3912" s="320" t="s">
        <v>1446</v>
      </c>
      <c r="D3912" s="320" t="s">
        <v>1468</v>
      </c>
      <c r="E3912" s="325">
        <v>40816</v>
      </c>
      <c r="F3912" s="326">
        <v>40787</v>
      </c>
      <c r="G3912" s="320">
        <v>11</v>
      </c>
      <c r="H3912" s="320">
        <v>74438</v>
      </c>
      <c r="I3912" s="323">
        <v>6.04</v>
      </c>
      <c r="J3912" s="323">
        <v>5.7</v>
      </c>
      <c r="K3912" s="323">
        <v>0.34</v>
      </c>
    </row>
    <row r="3913" spans="1:11" x14ac:dyDescent="0.2">
      <c r="A3913" s="320" t="s">
        <v>1467</v>
      </c>
      <c r="B3913" s="320" t="s">
        <v>2</v>
      </c>
      <c r="C3913" s="320" t="s">
        <v>1446</v>
      </c>
      <c r="D3913" s="320" t="s">
        <v>1468</v>
      </c>
      <c r="E3913" s="325">
        <v>40816</v>
      </c>
      <c r="F3913" s="326">
        <v>40787</v>
      </c>
      <c r="G3913" s="320">
        <v>11</v>
      </c>
      <c r="H3913" s="320">
        <v>74357</v>
      </c>
      <c r="I3913" s="323">
        <v>13.85</v>
      </c>
      <c r="J3913" s="323">
        <v>12.29</v>
      </c>
      <c r="K3913" s="323">
        <v>1.56</v>
      </c>
    </row>
    <row r="3914" spans="1:11" hidden="1" x14ac:dyDescent="0.2">
      <c r="A3914" s="320" t="s">
        <v>1458</v>
      </c>
      <c r="B3914" s="320" t="s">
        <v>2</v>
      </c>
      <c r="C3914" s="320" t="s">
        <v>1446</v>
      </c>
      <c r="D3914" s="320" t="s">
        <v>1464</v>
      </c>
      <c r="E3914" s="325">
        <v>40816</v>
      </c>
      <c r="F3914" s="326">
        <v>40787</v>
      </c>
      <c r="G3914" s="320">
        <v>11</v>
      </c>
      <c r="H3914" s="320">
        <v>74356</v>
      </c>
      <c r="I3914" s="323">
        <v>6.75</v>
      </c>
      <c r="J3914" s="323">
        <v>6.59</v>
      </c>
      <c r="K3914" s="323">
        <v>0.16</v>
      </c>
    </row>
    <row r="3915" spans="1:11" x14ac:dyDescent="0.2">
      <c r="A3915" s="320" t="s">
        <v>1467</v>
      </c>
      <c r="B3915" s="320" t="s">
        <v>2</v>
      </c>
      <c r="C3915" s="320" t="s">
        <v>1446</v>
      </c>
      <c r="D3915" s="320" t="s">
        <v>1468</v>
      </c>
      <c r="E3915" s="325">
        <v>40819</v>
      </c>
      <c r="F3915" s="326">
        <v>40817</v>
      </c>
      <c r="G3915" s="320">
        <v>11</v>
      </c>
      <c r="H3915" s="320">
        <v>74704</v>
      </c>
      <c r="I3915" s="323">
        <v>17.57</v>
      </c>
      <c r="J3915" s="323">
        <v>12.41</v>
      </c>
      <c r="K3915" s="323">
        <v>5.16</v>
      </c>
    </row>
    <row r="3916" spans="1:11" x14ac:dyDescent="0.2">
      <c r="A3916" s="320" t="s">
        <v>1467</v>
      </c>
      <c r="B3916" s="320" t="s">
        <v>2</v>
      </c>
      <c r="C3916" s="320" t="s">
        <v>1446</v>
      </c>
      <c r="D3916" s="320" t="s">
        <v>1468</v>
      </c>
      <c r="E3916" s="325">
        <v>40819</v>
      </c>
      <c r="F3916" s="326">
        <v>40817</v>
      </c>
      <c r="G3916" s="320">
        <v>11</v>
      </c>
      <c r="H3916" s="320">
        <v>74819</v>
      </c>
      <c r="I3916" s="323">
        <v>16.579999999999998</v>
      </c>
      <c r="J3916" s="323">
        <v>12.39</v>
      </c>
      <c r="K3916" s="323">
        <v>4.1900000000000004</v>
      </c>
    </row>
    <row r="3917" spans="1:11" hidden="1" x14ac:dyDescent="0.2">
      <c r="A3917" s="320" t="s">
        <v>1458</v>
      </c>
      <c r="B3917" s="320" t="s">
        <v>2</v>
      </c>
      <c r="C3917" s="320" t="s">
        <v>1446</v>
      </c>
      <c r="D3917" s="320" t="s">
        <v>1464</v>
      </c>
      <c r="E3917" s="325">
        <v>40819</v>
      </c>
      <c r="F3917" s="326">
        <v>40817</v>
      </c>
      <c r="G3917" s="320">
        <v>11</v>
      </c>
      <c r="H3917" s="320">
        <v>74680</v>
      </c>
      <c r="I3917" s="323">
        <v>7.32</v>
      </c>
      <c r="J3917" s="323">
        <v>6.65</v>
      </c>
      <c r="K3917" s="323">
        <v>0.67</v>
      </c>
    </row>
    <row r="3918" spans="1:11" hidden="1" x14ac:dyDescent="0.2">
      <c r="A3918" s="320" t="s">
        <v>1458</v>
      </c>
      <c r="B3918" s="320" t="s">
        <v>2</v>
      </c>
      <c r="C3918" s="320" t="s">
        <v>1446</v>
      </c>
      <c r="D3918" s="320" t="s">
        <v>1464</v>
      </c>
      <c r="E3918" s="325">
        <v>40819</v>
      </c>
      <c r="F3918" s="326">
        <v>40817</v>
      </c>
      <c r="G3918" s="320">
        <v>11</v>
      </c>
      <c r="H3918" s="320">
        <v>74699</v>
      </c>
      <c r="I3918" s="323">
        <v>7.01</v>
      </c>
      <c r="J3918" s="323">
        <v>6.65</v>
      </c>
      <c r="K3918" s="323">
        <v>0.36</v>
      </c>
    </row>
    <row r="3919" spans="1:11" hidden="1" x14ac:dyDescent="0.2">
      <c r="A3919" s="320" t="s">
        <v>1458</v>
      </c>
      <c r="B3919" s="320" t="s">
        <v>2</v>
      </c>
      <c r="C3919" s="320" t="s">
        <v>1446</v>
      </c>
      <c r="D3919" s="320" t="s">
        <v>1464</v>
      </c>
      <c r="E3919" s="325">
        <v>40819</v>
      </c>
      <c r="F3919" s="326">
        <v>40817</v>
      </c>
      <c r="G3919" s="320">
        <v>11</v>
      </c>
      <c r="H3919" s="320">
        <v>74809</v>
      </c>
      <c r="I3919" s="323">
        <v>7.04</v>
      </c>
      <c r="J3919" s="323">
        <v>6.62</v>
      </c>
      <c r="K3919" s="323">
        <v>0.42</v>
      </c>
    </row>
    <row r="3920" spans="1:11" x14ac:dyDescent="0.2">
      <c r="A3920" s="320" t="s">
        <v>1459</v>
      </c>
      <c r="B3920" s="320" t="s">
        <v>2</v>
      </c>
      <c r="C3920" s="320" t="s">
        <v>1446</v>
      </c>
      <c r="D3920" s="320" t="s">
        <v>1468</v>
      </c>
      <c r="E3920" s="325">
        <v>40820</v>
      </c>
      <c r="F3920" s="326">
        <v>40817</v>
      </c>
      <c r="G3920" s="320">
        <v>11</v>
      </c>
      <c r="H3920" s="320">
        <v>74985</v>
      </c>
      <c r="I3920" s="323">
        <v>13.94</v>
      </c>
      <c r="J3920" s="323">
        <v>12.01</v>
      </c>
      <c r="K3920" s="323">
        <v>1.93</v>
      </c>
    </row>
    <row r="3921" spans="1:11" x14ac:dyDescent="0.2">
      <c r="A3921" s="320" t="s">
        <v>1467</v>
      </c>
      <c r="B3921" s="320" t="s">
        <v>2</v>
      </c>
      <c r="C3921" s="320" t="s">
        <v>1446</v>
      </c>
      <c r="D3921" s="320" t="s">
        <v>1468</v>
      </c>
      <c r="E3921" s="325">
        <v>40820</v>
      </c>
      <c r="F3921" s="326">
        <v>40817</v>
      </c>
      <c r="G3921" s="320">
        <v>11</v>
      </c>
      <c r="H3921" s="320">
        <v>74889</v>
      </c>
      <c r="I3921" s="323">
        <v>17.23</v>
      </c>
      <c r="J3921" s="323">
        <v>12.37</v>
      </c>
      <c r="K3921" s="323">
        <v>4.8600000000000003</v>
      </c>
    </row>
    <row r="3922" spans="1:11" x14ac:dyDescent="0.2">
      <c r="A3922" s="320" t="s">
        <v>1467</v>
      </c>
      <c r="B3922" s="320" t="s">
        <v>2</v>
      </c>
      <c r="C3922" s="320" t="s">
        <v>1446</v>
      </c>
      <c r="D3922" s="320" t="s">
        <v>1468</v>
      </c>
      <c r="E3922" s="325">
        <v>40820</v>
      </c>
      <c r="F3922" s="326">
        <v>40817</v>
      </c>
      <c r="G3922" s="320">
        <v>11</v>
      </c>
      <c r="H3922" s="320">
        <v>74981</v>
      </c>
      <c r="I3922" s="323">
        <v>15.71</v>
      </c>
      <c r="J3922" s="323">
        <v>12.32</v>
      </c>
      <c r="K3922" s="323">
        <v>3.39</v>
      </c>
    </row>
    <row r="3923" spans="1:11" hidden="1" x14ac:dyDescent="0.2">
      <c r="A3923" s="320" t="s">
        <v>1458</v>
      </c>
      <c r="B3923" s="320" t="s">
        <v>2</v>
      </c>
      <c r="C3923" s="320" t="s">
        <v>1446</v>
      </c>
      <c r="D3923" s="320" t="s">
        <v>1464</v>
      </c>
      <c r="E3923" s="325">
        <v>40820</v>
      </c>
      <c r="F3923" s="326">
        <v>40817</v>
      </c>
      <c r="G3923" s="320">
        <v>11</v>
      </c>
      <c r="H3923" s="320">
        <v>74869</v>
      </c>
      <c r="I3923" s="323">
        <v>7.06</v>
      </c>
      <c r="J3923" s="323">
        <v>6.61</v>
      </c>
      <c r="K3923" s="323">
        <v>0.45</v>
      </c>
    </row>
    <row r="3924" spans="1:11" hidden="1" x14ac:dyDescent="0.2">
      <c r="A3924" s="320" t="s">
        <v>1458</v>
      </c>
      <c r="B3924" s="320" t="s">
        <v>2</v>
      </c>
      <c r="C3924" s="320" t="s">
        <v>1446</v>
      </c>
      <c r="D3924" s="320" t="s">
        <v>1464</v>
      </c>
      <c r="E3924" s="325">
        <v>40820</v>
      </c>
      <c r="F3924" s="326">
        <v>40817</v>
      </c>
      <c r="G3924" s="320">
        <v>11</v>
      </c>
      <c r="H3924" s="320">
        <v>74957</v>
      </c>
      <c r="I3924" s="323">
        <v>7.29</v>
      </c>
      <c r="J3924" s="323">
        <v>6.58</v>
      </c>
      <c r="K3924" s="323">
        <v>0.71</v>
      </c>
    </row>
    <row r="3925" spans="1:11" hidden="1" x14ac:dyDescent="0.2">
      <c r="A3925" s="320" t="s">
        <v>1458</v>
      </c>
      <c r="B3925" s="320" t="s">
        <v>2</v>
      </c>
      <c r="C3925" s="320" t="s">
        <v>1446</v>
      </c>
      <c r="D3925" s="320" t="s">
        <v>1464</v>
      </c>
      <c r="E3925" s="325">
        <v>40820</v>
      </c>
      <c r="F3925" s="326">
        <v>40817</v>
      </c>
      <c r="G3925" s="320">
        <v>11</v>
      </c>
      <c r="H3925" s="320">
        <v>74988</v>
      </c>
      <c r="I3925" s="323">
        <v>6.96</v>
      </c>
      <c r="J3925" s="323">
        <v>6.58</v>
      </c>
      <c r="K3925" s="323">
        <v>0.38</v>
      </c>
    </row>
    <row r="3926" spans="1:11" x14ac:dyDescent="0.2">
      <c r="A3926" s="320" t="s">
        <v>1467</v>
      </c>
      <c r="B3926" s="320" t="s">
        <v>2</v>
      </c>
      <c r="C3926" s="320" t="s">
        <v>1446</v>
      </c>
      <c r="D3926" s="320" t="s">
        <v>1468</v>
      </c>
      <c r="E3926" s="325">
        <v>40821</v>
      </c>
      <c r="F3926" s="326">
        <v>40817</v>
      </c>
      <c r="G3926" s="320">
        <v>11</v>
      </c>
      <c r="H3926" s="320">
        <v>75059</v>
      </c>
      <c r="I3926" s="323">
        <v>18.16</v>
      </c>
      <c r="J3926" s="323">
        <v>12.41</v>
      </c>
      <c r="K3926" s="323">
        <v>5.75</v>
      </c>
    </row>
    <row r="3927" spans="1:11" x14ac:dyDescent="0.2">
      <c r="A3927" s="320" t="s">
        <v>1467</v>
      </c>
      <c r="B3927" s="320" t="s">
        <v>2</v>
      </c>
      <c r="C3927" s="320" t="s">
        <v>1446</v>
      </c>
      <c r="D3927" s="320" t="s">
        <v>1468</v>
      </c>
      <c r="E3927" s="325">
        <v>40821</v>
      </c>
      <c r="F3927" s="326">
        <v>40817</v>
      </c>
      <c r="G3927" s="320">
        <v>11</v>
      </c>
      <c r="H3927" s="320">
        <v>75174</v>
      </c>
      <c r="I3927" s="323">
        <v>17.239999999999998</v>
      </c>
      <c r="J3927" s="323">
        <v>12.38</v>
      </c>
      <c r="K3927" s="323">
        <v>4.8600000000000003</v>
      </c>
    </row>
    <row r="3928" spans="1:11" hidden="1" x14ac:dyDescent="0.2">
      <c r="A3928" s="320" t="s">
        <v>1458</v>
      </c>
      <c r="B3928" s="320" t="s">
        <v>2</v>
      </c>
      <c r="C3928" s="320" t="s">
        <v>1446</v>
      </c>
      <c r="D3928" s="320" t="s">
        <v>1464</v>
      </c>
      <c r="E3928" s="325">
        <v>40821</v>
      </c>
      <c r="F3928" s="326">
        <v>40817</v>
      </c>
      <c r="G3928" s="320">
        <v>11</v>
      </c>
      <c r="H3928" s="320">
        <v>75029</v>
      </c>
      <c r="I3928" s="323">
        <v>6.98</v>
      </c>
      <c r="J3928" s="323">
        <v>6.57</v>
      </c>
      <c r="K3928" s="323">
        <v>0.41</v>
      </c>
    </row>
    <row r="3929" spans="1:11" hidden="1" x14ac:dyDescent="0.2">
      <c r="A3929" s="320" t="s">
        <v>1458</v>
      </c>
      <c r="B3929" s="320" t="s">
        <v>2</v>
      </c>
      <c r="C3929" s="320" t="s">
        <v>1446</v>
      </c>
      <c r="D3929" s="320" t="s">
        <v>1464</v>
      </c>
      <c r="E3929" s="325">
        <v>40821</v>
      </c>
      <c r="F3929" s="326">
        <v>40817</v>
      </c>
      <c r="G3929" s="320">
        <v>11</v>
      </c>
      <c r="H3929" s="320">
        <v>75163</v>
      </c>
      <c r="I3929" s="323">
        <v>6.94</v>
      </c>
      <c r="J3929" s="323">
        <v>6.63</v>
      </c>
      <c r="K3929" s="323">
        <v>0.31</v>
      </c>
    </row>
    <row r="3930" spans="1:11" x14ac:dyDescent="0.2">
      <c r="A3930" s="320" t="s">
        <v>1459</v>
      </c>
      <c r="B3930" s="320" t="s">
        <v>2</v>
      </c>
      <c r="C3930" s="320" t="s">
        <v>1446</v>
      </c>
      <c r="D3930" s="320" t="s">
        <v>1468</v>
      </c>
      <c r="E3930" s="325">
        <v>40822</v>
      </c>
      <c r="F3930" s="326">
        <v>40817</v>
      </c>
      <c r="G3930" s="320">
        <v>11</v>
      </c>
      <c r="H3930" s="320">
        <v>75290</v>
      </c>
      <c r="I3930" s="323">
        <v>16.68</v>
      </c>
      <c r="J3930" s="323">
        <v>11.99</v>
      </c>
      <c r="K3930" s="323">
        <v>4.6900000000000004</v>
      </c>
    </row>
    <row r="3931" spans="1:11" x14ac:dyDescent="0.2">
      <c r="A3931" s="320" t="s">
        <v>1459</v>
      </c>
      <c r="B3931" s="320" t="s">
        <v>2</v>
      </c>
      <c r="C3931" s="320" t="s">
        <v>1446</v>
      </c>
      <c r="D3931" s="320" t="s">
        <v>1468</v>
      </c>
      <c r="E3931" s="325">
        <v>40822</v>
      </c>
      <c r="F3931" s="326">
        <v>40817</v>
      </c>
      <c r="G3931" s="320">
        <v>11</v>
      </c>
      <c r="H3931" s="320">
        <v>75449</v>
      </c>
      <c r="I3931" s="323">
        <v>14.41</v>
      </c>
      <c r="J3931" s="323">
        <v>12.05</v>
      </c>
      <c r="K3931" s="323">
        <v>2.36</v>
      </c>
    </row>
    <row r="3932" spans="1:11" x14ac:dyDescent="0.2">
      <c r="A3932" s="320" t="s">
        <v>1467</v>
      </c>
      <c r="B3932" s="320" t="s">
        <v>2</v>
      </c>
      <c r="C3932" s="320" t="s">
        <v>1446</v>
      </c>
      <c r="D3932" s="320" t="s">
        <v>1468</v>
      </c>
      <c r="E3932" s="325">
        <v>40822</v>
      </c>
      <c r="F3932" s="326">
        <v>40817</v>
      </c>
      <c r="G3932" s="320">
        <v>11</v>
      </c>
      <c r="H3932" s="320">
        <v>75283</v>
      </c>
      <c r="I3932" s="323">
        <v>17.89</v>
      </c>
      <c r="J3932" s="323">
        <v>12.4</v>
      </c>
      <c r="K3932" s="323">
        <v>5.49</v>
      </c>
    </row>
    <row r="3933" spans="1:11" x14ac:dyDescent="0.2">
      <c r="A3933" s="320" t="s">
        <v>1467</v>
      </c>
      <c r="B3933" s="320" t="s">
        <v>2</v>
      </c>
      <c r="C3933" s="320" t="s">
        <v>1446</v>
      </c>
      <c r="D3933" s="320" t="s">
        <v>1468</v>
      </c>
      <c r="E3933" s="325">
        <v>40822</v>
      </c>
      <c r="F3933" s="326">
        <v>40817</v>
      </c>
      <c r="G3933" s="320">
        <v>11</v>
      </c>
      <c r="H3933" s="320">
        <v>75455</v>
      </c>
      <c r="I3933" s="323">
        <v>15.57</v>
      </c>
      <c r="J3933" s="323">
        <v>12.39</v>
      </c>
      <c r="K3933" s="323">
        <v>3.18</v>
      </c>
    </row>
    <row r="3934" spans="1:11" hidden="1" x14ac:dyDescent="0.2">
      <c r="A3934" s="320" t="s">
        <v>1458</v>
      </c>
      <c r="B3934" s="320" t="s">
        <v>2</v>
      </c>
      <c r="C3934" s="320" t="s">
        <v>1446</v>
      </c>
      <c r="D3934" s="320" t="s">
        <v>1464</v>
      </c>
      <c r="E3934" s="325">
        <v>40822</v>
      </c>
      <c r="F3934" s="326">
        <v>40817</v>
      </c>
      <c r="G3934" s="320">
        <v>11</v>
      </c>
      <c r="H3934" s="320">
        <v>75259</v>
      </c>
      <c r="I3934" s="323">
        <v>7.23</v>
      </c>
      <c r="J3934" s="323">
        <v>6.61</v>
      </c>
      <c r="K3934" s="323">
        <v>0.62</v>
      </c>
    </row>
    <row r="3935" spans="1:11" hidden="1" x14ac:dyDescent="0.2">
      <c r="A3935" s="320" t="s">
        <v>1458</v>
      </c>
      <c r="B3935" s="320" t="s">
        <v>2</v>
      </c>
      <c r="C3935" s="320" t="s">
        <v>1446</v>
      </c>
      <c r="D3935" s="320" t="s">
        <v>1464</v>
      </c>
      <c r="E3935" s="325">
        <v>40822</v>
      </c>
      <c r="F3935" s="326">
        <v>40817</v>
      </c>
      <c r="G3935" s="320">
        <v>11</v>
      </c>
      <c r="H3935" s="320">
        <v>75427</v>
      </c>
      <c r="I3935" s="323">
        <v>7.28</v>
      </c>
      <c r="J3935" s="323">
        <v>6.59</v>
      </c>
      <c r="K3935" s="323">
        <v>0.69</v>
      </c>
    </row>
    <row r="3936" spans="1:11" hidden="1" x14ac:dyDescent="0.2">
      <c r="A3936" s="320" t="s">
        <v>1470</v>
      </c>
      <c r="B3936" s="320" t="s">
        <v>2</v>
      </c>
      <c r="C3936" s="320" t="s">
        <v>1446</v>
      </c>
      <c r="D3936" s="320" t="s">
        <v>1464</v>
      </c>
      <c r="E3936" s="325">
        <v>40822</v>
      </c>
      <c r="F3936" s="326">
        <v>40817</v>
      </c>
      <c r="G3936" s="320">
        <v>11</v>
      </c>
      <c r="H3936" s="320">
        <v>75276</v>
      </c>
      <c r="I3936" s="323">
        <v>6.88</v>
      </c>
      <c r="J3936" s="323">
        <v>6.44</v>
      </c>
      <c r="K3936" s="323">
        <v>0.44</v>
      </c>
    </row>
    <row r="3937" spans="1:11" hidden="1" x14ac:dyDescent="0.2">
      <c r="A3937" s="320" t="s">
        <v>1470</v>
      </c>
      <c r="B3937" s="320" t="s">
        <v>2</v>
      </c>
      <c r="C3937" s="320" t="s">
        <v>1446</v>
      </c>
      <c r="D3937" s="320" t="s">
        <v>1464</v>
      </c>
      <c r="E3937" s="325">
        <v>40822</v>
      </c>
      <c r="F3937" s="326">
        <v>40817</v>
      </c>
      <c r="G3937" s="320">
        <v>11</v>
      </c>
      <c r="H3937" s="320">
        <v>75407</v>
      </c>
      <c r="I3937" s="323">
        <v>6.9</v>
      </c>
      <c r="J3937" s="323">
        <v>6.44</v>
      </c>
      <c r="K3937" s="323">
        <v>0.46</v>
      </c>
    </row>
    <row r="3938" spans="1:11" hidden="1" x14ac:dyDescent="0.2">
      <c r="A3938" s="320" t="s">
        <v>1470</v>
      </c>
      <c r="B3938" s="320" t="s">
        <v>2</v>
      </c>
      <c r="C3938" s="320" t="s">
        <v>1446</v>
      </c>
      <c r="D3938" s="320" t="s">
        <v>1464</v>
      </c>
      <c r="E3938" s="325">
        <v>40822</v>
      </c>
      <c r="F3938" s="326">
        <v>40817</v>
      </c>
      <c r="G3938" s="320">
        <v>11</v>
      </c>
      <c r="H3938" s="320">
        <v>75476</v>
      </c>
      <c r="I3938" s="323">
        <v>6.97</v>
      </c>
      <c r="J3938" s="323">
        <v>6.42</v>
      </c>
      <c r="K3938" s="323">
        <v>0.55000000000000004</v>
      </c>
    </row>
    <row r="3939" spans="1:11" x14ac:dyDescent="0.2">
      <c r="A3939" s="320" t="s">
        <v>1467</v>
      </c>
      <c r="B3939" s="320" t="s">
        <v>2</v>
      </c>
      <c r="C3939" s="320" t="s">
        <v>1446</v>
      </c>
      <c r="D3939" s="320" t="s">
        <v>1468</v>
      </c>
      <c r="E3939" s="325">
        <v>40823</v>
      </c>
      <c r="F3939" s="326">
        <v>40817</v>
      </c>
      <c r="G3939" s="320">
        <v>11</v>
      </c>
      <c r="H3939" s="320">
        <v>75535</v>
      </c>
      <c r="I3939" s="323">
        <v>14.18</v>
      </c>
      <c r="J3939" s="323">
        <v>12.35</v>
      </c>
      <c r="K3939" s="323">
        <v>1.83</v>
      </c>
    </row>
    <row r="3940" spans="1:11" hidden="1" x14ac:dyDescent="0.2">
      <c r="A3940" s="320" t="s">
        <v>1458</v>
      </c>
      <c r="B3940" s="320" t="s">
        <v>2</v>
      </c>
      <c r="C3940" s="320" t="s">
        <v>1446</v>
      </c>
      <c r="D3940" s="320" t="s">
        <v>1464</v>
      </c>
      <c r="E3940" s="325">
        <v>40823</v>
      </c>
      <c r="F3940" s="326">
        <v>40817</v>
      </c>
      <c r="G3940" s="320">
        <v>11</v>
      </c>
      <c r="H3940" s="320">
        <v>75534</v>
      </c>
      <c r="I3940" s="323">
        <v>6.98</v>
      </c>
      <c r="J3940" s="323">
        <v>6.58</v>
      </c>
      <c r="K3940" s="323">
        <v>0.4</v>
      </c>
    </row>
    <row r="3941" spans="1:11" x14ac:dyDescent="0.2">
      <c r="A3941" s="320" t="s">
        <v>1469</v>
      </c>
      <c r="B3941" s="320" t="s">
        <v>2</v>
      </c>
      <c r="C3941" s="320" t="s">
        <v>1446</v>
      </c>
      <c r="D3941" s="320" t="s">
        <v>1468</v>
      </c>
      <c r="E3941" s="325">
        <v>40826</v>
      </c>
      <c r="F3941" s="326">
        <v>40817</v>
      </c>
      <c r="G3941" s="320">
        <v>11</v>
      </c>
      <c r="H3941" s="320">
        <v>75896</v>
      </c>
      <c r="I3941" s="323">
        <v>6.19</v>
      </c>
      <c r="J3941" s="323">
        <v>5.65</v>
      </c>
      <c r="K3941" s="323">
        <v>0.54</v>
      </c>
    </row>
    <row r="3942" spans="1:11" x14ac:dyDescent="0.2">
      <c r="A3942" s="320" t="s">
        <v>1469</v>
      </c>
      <c r="B3942" s="320" t="s">
        <v>2</v>
      </c>
      <c r="C3942" s="320" t="s">
        <v>1446</v>
      </c>
      <c r="D3942" s="320" t="s">
        <v>1468</v>
      </c>
      <c r="E3942" s="325">
        <v>40826</v>
      </c>
      <c r="F3942" s="326">
        <v>40817</v>
      </c>
      <c r="G3942" s="320">
        <v>11</v>
      </c>
      <c r="H3942" s="320">
        <v>76036</v>
      </c>
      <c r="I3942" s="323">
        <v>6.13</v>
      </c>
      <c r="J3942" s="323">
        <v>5.64</v>
      </c>
      <c r="K3942" s="323">
        <v>0.49</v>
      </c>
    </row>
    <row r="3943" spans="1:11" x14ac:dyDescent="0.2">
      <c r="A3943" s="320" t="s">
        <v>1467</v>
      </c>
      <c r="B3943" s="320" t="s">
        <v>2</v>
      </c>
      <c r="C3943" s="320" t="s">
        <v>1446</v>
      </c>
      <c r="D3943" s="320" t="s">
        <v>1468</v>
      </c>
      <c r="E3943" s="325">
        <v>40826</v>
      </c>
      <c r="F3943" s="326">
        <v>40817</v>
      </c>
      <c r="G3943" s="320">
        <v>11</v>
      </c>
      <c r="H3943" s="320">
        <v>75921</v>
      </c>
      <c r="I3943" s="323">
        <v>17.14</v>
      </c>
      <c r="J3943" s="323">
        <v>12.41</v>
      </c>
      <c r="K3943" s="323">
        <v>4.7300000000000004</v>
      </c>
    </row>
    <row r="3944" spans="1:11" x14ac:dyDescent="0.2">
      <c r="A3944" s="320" t="s">
        <v>1467</v>
      </c>
      <c r="B3944" s="320" t="s">
        <v>2</v>
      </c>
      <c r="C3944" s="320" t="s">
        <v>1446</v>
      </c>
      <c r="D3944" s="320" t="s">
        <v>1468</v>
      </c>
      <c r="E3944" s="325">
        <v>40826</v>
      </c>
      <c r="F3944" s="326">
        <v>40817</v>
      </c>
      <c r="G3944" s="320">
        <v>11</v>
      </c>
      <c r="H3944" s="320">
        <v>76044</v>
      </c>
      <c r="I3944" s="323">
        <v>17.190000000000001</v>
      </c>
      <c r="J3944" s="323">
        <v>12.4</v>
      </c>
      <c r="K3944" s="323">
        <v>4.79</v>
      </c>
    </row>
    <row r="3945" spans="1:11" hidden="1" x14ac:dyDescent="0.2">
      <c r="A3945" s="320" t="s">
        <v>1458</v>
      </c>
      <c r="B3945" s="320" t="s">
        <v>2</v>
      </c>
      <c r="C3945" s="320" t="s">
        <v>1446</v>
      </c>
      <c r="D3945" s="320" t="s">
        <v>1464</v>
      </c>
      <c r="E3945" s="325">
        <v>40826</v>
      </c>
      <c r="F3945" s="326">
        <v>40817</v>
      </c>
      <c r="G3945" s="320">
        <v>11</v>
      </c>
      <c r="H3945" s="320">
        <v>75875</v>
      </c>
      <c r="I3945" s="323">
        <v>7.11</v>
      </c>
      <c r="J3945" s="323">
        <v>6.59</v>
      </c>
      <c r="K3945" s="323">
        <v>0.52</v>
      </c>
    </row>
    <row r="3946" spans="1:11" hidden="1" x14ac:dyDescent="0.2">
      <c r="A3946" s="320" t="s">
        <v>1458</v>
      </c>
      <c r="B3946" s="320" t="s">
        <v>2</v>
      </c>
      <c r="C3946" s="320" t="s">
        <v>1446</v>
      </c>
      <c r="D3946" s="320" t="s">
        <v>1464</v>
      </c>
      <c r="E3946" s="325">
        <v>40826</v>
      </c>
      <c r="F3946" s="326">
        <v>40817</v>
      </c>
      <c r="G3946" s="320">
        <v>11</v>
      </c>
      <c r="H3946" s="320">
        <v>75911</v>
      </c>
      <c r="I3946" s="323">
        <v>6.99</v>
      </c>
      <c r="J3946" s="323">
        <v>6.63</v>
      </c>
      <c r="K3946" s="323">
        <v>0.36</v>
      </c>
    </row>
    <row r="3947" spans="1:11" hidden="1" x14ac:dyDescent="0.2">
      <c r="A3947" s="320" t="s">
        <v>1458</v>
      </c>
      <c r="B3947" s="320" t="s">
        <v>2</v>
      </c>
      <c r="C3947" s="320" t="s">
        <v>1446</v>
      </c>
      <c r="D3947" s="320" t="s">
        <v>1464</v>
      </c>
      <c r="E3947" s="325">
        <v>40826</v>
      </c>
      <c r="F3947" s="326">
        <v>40817</v>
      </c>
      <c r="G3947" s="320">
        <v>11</v>
      </c>
      <c r="H3947" s="320">
        <v>76026</v>
      </c>
      <c r="I3947" s="323">
        <v>7.1</v>
      </c>
      <c r="J3947" s="323">
        <v>6.61</v>
      </c>
      <c r="K3947" s="323">
        <v>0.49</v>
      </c>
    </row>
    <row r="3948" spans="1:11" x14ac:dyDescent="0.2">
      <c r="A3948" s="320" t="s">
        <v>1459</v>
      </c>
      <c r="B3948" s="320" t="s">
        <v>2</v>
      </c>
      <c r="C3948" s="320" t="s">
        <v>1446</v>
      </c>
      <c r="D3948" s="320" t="s">
        <v>1468</v>
      </c>
      <c r="E3948" s="325">
        <v>40827</v>
      </c>
      <c r="F3948" s="326">
        <v>40817</v>
      </c>
      <c r="G3948" s="320">
        <v>11</v>
      </c>
      <c r="H3948" s="320">
        <v>76172</v>
      </c>
      <c r="I3948" s="323">
        <v>13.95</v>
      </c>
      <c r="J3948" s="323">
        <v>12.07</v>
      </c>
      <c r="K3948" s="323">
        <v>1.88</v>
      </c>
    </row>
    <row r="3949" spans="1:11" x14ac:dyDescent="0.2">
      <c r="A3949" s="320" t="s">
        <v>1469</v>
      </c>
      <c r="B3949" s="320" t="s">
        <v>2</v>
      </c>
      <c r="C3949" s="320" t="s">
        <v>1446</v>
      </c>
      <c r="D3949" s="320" t="s">
        <v>1468</v>
      </c>
      <c r="E3949" s="325">
        <v>40827</v>
      </c>
      <c r="F3949" s="326">
        <v>40817</v>
      </c>
      <c r="G3949" s="320">
        <v>11</v>
      </c>
      <c r="H3949" s="320">
        <v>76100</v>
      </c>
      <c r="I3949" s="323">
        <v>6.39</v>
      </c>
      <c r="J3949" s="323">
        <v>2.5499999999999998</v>
      </c>
      <c r="K3949" s="323">
        <v>3.84</v>
      </c>
    </row>
    <row r="3950" spans="1:11" x14ac:dyDescent="0.2">
      <c r="A3950" s="320" t="s">
        <v>1469</v>
      </c>
      <c r="B3950" s="320" t="s">
        <v>2</v>
      </c>
      <c r="C3950" s="320" t="s">
        <v>1446</v>
      </c>
      <c r="D3950" s="320" t="s">
        <v>1468</v>
      </c>
      <c r="E3950" s="325">
        <v>40827</v>
      </c>
      <c r="F3950" s="326">
        <v>40817</v>
      </c>
      <c r="G3950" s="320">
        <v>11</v>
      </c>
      <c r="H3950" s="320">
        <v>76205</v>
      </c>
      <c r="I3950" s="323">
        <v>6.66</v>
      </c>
      <c r="J3950" s="323">
        <v>5.72</v>
      </c>
      <c r="K3950" s="323">
        <v>0.94</v>
      </c>
    </row>
    <row r="3951" spans="1:11" x14ac:dyDescent="0.2">
      <c r="A3951" s="320" t="s">
        <v>1467</v>
      </c>
      <c r="B3951" s="320" t="s">
        <v>2</v>
      </c>
      <c r="C3951" s="320" t="s">
        <v>1446</v>
      </c>
      <c r="D3951" s="320" t="s">
        <v>1468</v>
      </c>
      <c r="E3951" s="325">
        <v>40827</v>
      </c>
      <c r="F3951" s="326">
        <v>40817</v>
      </c>
      <c r="G3951" s="320">
        <v>11</v>
      </c>
      <c r="H3951" s="320">
        <v>76111</v>
      </c>
      <c r="I3951" s="323">
        <v>17.36</v>
      </c>
      <c r="J3951" s="323">
        <v>12.4</v>
      </c>
      <c r="K3951" s="323">
        <v>4.96</v>
      </c>
    </row>
    <row r="3952" spans="1:11" x14ac:dyDescent="0.2">
      <c r="A3952" s="320" t="s">
        <v>1467</v>
      </c>
      <c r="B3952" s="320" t="s">
        <v>2</v>
      </c>
      <c r="C3952" s="320" t="s">
        <v>1446</v>
      </c>
      <c r="D3952" s="320" t="s">
        <v>1468</v>
      </c>
      <c r="E3952" s="325">
        <v>40827</v>
      </c>
      <c r="F3952" s="326">
        <v>40817</v>
      </c>
      <c r="G3952" s="320">
        <v>11</v>
      </c>
      <c r="H3952" s="320">
        <v>76165</v>
      </c>
      <c r="I3952" s="323">
        <v>15.48</v>
      </c>
      <c r="J3952" s="323">
        <v>12.38</v>
      </c>
      <c r="K3952" s="323">
        <v>3.1</v>
      </c>
    </row>
    <row r="3953" spans="1:11" hidden="1" x14ac:dyDescent="0.2">
      <c r="A3953" s="320" t="s">
        <v>1458</v>
      </c>
      <c r="B3953" s="320" t="s">
        <v>2</v>
      </c>
      <c r="C3953" s="320" t="s">
        <v>1446</v>
      </c>
      <c r="D3953" s="320" t="s">
        <v>1464</v>
      </c>
      <c r="E3953" s="325">
        <v>40827</v>
      </c>
      <c r="F3953" s="326">
        <v>40817</v>
      </c>
      <c r="G3953" s="320">
        <v>11</v>
      </c>
      <c r="H3953" s="320">
        <v>76090</v>
      </c>
      <c r="I3953" s="323">
        <v>7.1</v>
      </c>
      <c r="J3953" s="323">
        <v>6.62</v>
      </c>
      <c r="K3953" s="323">
        <v>0.48</v>
      </c>
    </row>
    <row r="3954" spans="1:11" hidden="1" x14ac:dyDescent="0.2">
      <c r="A3954" s="320" t="s">
        <v>1458</v>
      </c>
      <c r="B3954" s="320" t="s">
        <v>2</v>
      </c>
      <c r="C3954" s="320" t="s">
        <v>1446</v>
      </c>
      <c r="D3954" s="320" t="s">
        <v>1464</v>
      </c>
      <c r="E3954" s="325">
        <v>40827</v>
      </c>
      <c r="F3954" s="326">
        <v>40817</v>
      </c>
      <c r="G3954" s="320">
        <v>11</v>
      </c>
      <c r="H3954" s="320">
        <v>76135</v>
      </c>
      <c r="I3954" s="323">
        <v>7.07</v>
      </c>
      <c r="J3954" s="323">
        <v>6.61</v>
      </c>
      <c r="K3954" s="323">
        <v>0.46</v>
      </c>
    </row>
    <row r="3955" spans="1:11" hidden="1" x14ac:dyDescent="0.2">
      <c r="A3955" s="320" t="s">
        <v>1458</v>
      </c>
      <c r="B3955" s="320" t="s">
        <v>2</v>
      </c>
      <c r="C3955" s="320" t="s">
        <v>1446</v>
      </c>
      <c r="D3955" s="320" t="s">
        <v>1464</v>
      </c>
      <c r="E3955" s="325">
        <v>40827</v>
      </c>
      <c r="F3955" s="326">
        <v>40817</v>
      </c>
      <c r="G3955" s="320">
        <v>11</v>
      </c>
      <c r="H3955" s="320">
        <v>76178</v>
      </c>
      <c r="I3955" s="323">
        <v>7.07</v>
      </c>
      <c r="J3955" s="323">
        <v>6.6</v>
      </c>
      <c r="K3955" s="323">
        <v>0.47</v>
      </c>
    </row>
    <row r="3956" spans="1:11" x14ac:dyDescent="0.2">
      <c r="A3956" s="320" t="s">
        <v>1469</v>
      </c>
      <c r="B3956" s="320" t="s">
        <v>2</v>
      </c>
      <c r="C3956" s="320" t="s">
        <v>1446</v>
      </c>
      <c r="D3956" s="320" t="s">
        <v>1468</v>
      </c>
      <c r="E3956" s="325">
        <v>40828</v>
      </c>
      <c r="F3956" s="326">
        <v>40817</v>
      </c>
      <c r="G3956" s="320">
        <v>11</v>
      </c>
      <c r="H3956" s="320">
        <v>76235</v>
      </c>
      <c r="I3956" s="323">
        <v>6.34</v>
      </c>
      <c r="J3956" s="323">
        <v>5.71</v>
      </c>
      <c r="K3956" s="323">
        <v>0.63</v>
      </c>
    </row>
    <row r="3957" spans="1:11" x14ac:dyDescent="0.2">
      <c r="A3957" s="320" t="s">
        <v>1469</v>
      </c>
      <c r="B3957" s="320" t="s">
        <v>2</v>
      </c>
      <c r="C3957" s="320" t="s">
        <v>1446</v>
      </c>
      <c r="D3957" s="320" t="s">
        <v>1468</v>
      </c>
      <c r="E3957" s="325">
        <v>40828</v>
      </c>
      <c r="F3957" s="326">
        <v>40817</v>
      </c>
      <c r="G3957" s="320">
        <v>11</v>
      </c>
      <c r="H3957" s="320">
        <v>76320</v>
      </c>
      <c r="I3957" s="323">
        <v>6.26</v>
      </c>
      <c r="J3957" s="323">
        <v>2.58</v>
      </c>
      <c r="K3957" s="323">
        <v>3.68</v>
      </c>
    </row>
    <row r="3958" spans="1:11" x14ac:dyDescent="0.2">
      <c r="A3958" s="320" t="s">
        <v>1469</v>
      </c>
      <c r="B3958" s="320" t="s">
        <v>2</v>
      </c>
      <c r="C3958" s="320" t="s">
        <v>1446</v>
      </c>
      <c r="D3958" s="320" t="s">
        <v>1468</v>
      </c>
      <c r="E3958" s="325">
        <v>40828</v>
      </c>
      <c r="F3958" s="326">
        <v>40817</v>
      </c>
      <c r="G3958" s="320">
        <v>11</v>
      </c>
      <c r="H3958" s="320">
        <v>76370</v>
      </c>
      <c r="I3958" s="323">
        <v>5.98</v>
      </c>
      <c r="J3958" s="323">
        <v>5.68</v>
      </c>
      <c r="K3958" s="323">
        <v>0.3</v>
      </c>
    </row>
    <row r="3959" spans="1:11" x14ac:dyDescent="0.2">
      <c r="A3959" s="320" t="s">
        <v>1467</v>
      </c>
      <c r="B3959" s="320" t="s">
        <v>2</v>
      </c>
      <c r="C3959" s="320" t="s">
        <v>1446</v>
      </c>
      <c r="D3959" s="320" t="s">
        <v>1468</v>
      </c>
      <c r="E3959" s="325">
        <v>40828</v>
      </c>
      <c r="F3959" s="326">
        <v>40817</v>
      </c>
      <c r="G3959" s="320">
        <v>11</v>
      </c>
      <c r="H3959" s="320">
        <v>76275</v>
      </c>
      <c r="I3959" s="323">
        <v>17.54</v>
      </c>
      <c r="J3959" s="323">
        <v>12.46</v>
      </c>
      <c r="K3959" s="323">
        <v>5.08</v>
      </c>
    </row>
    <row r="3960" spans="1:11" x14ac:dyDescent="0.2">
      <c r="A3960" s="320" t="s">
        <v>1467</v>
      </c>
      <c r="B3960" s="320" t="s">
        <v>2</v>
      </c>
      <c r="C3960" s="320" t="s">
        <v>1446</v>
      </c>
      <c r="D3960" s="320" t="s">
        <v>1468</v>
      </c>
      <c r="E3960" s="325">
        <v>40828</v>
      </c>
      <c r="F3960" s="326">
        <v>40817</v>
      </c>
      <c r="G3960" s="320">
        <v>11</v>
      </c>
      <c r="H3960" s="320">
        <v>76374</v>
      </c>
      <c r="I3960" s="323">
        <v>17.2</v>
      </c>
      <c r="J3960" s="323">
        <v>12.4</v>
      </c>
      <c r="K3960" s="323">
        <v>4.8</v>
      </c>
    </row>
    <row r="3961" spans="1:11" hidden="1" x14ac:dyDescent="0.2">
      <c r="A3961" s="320" t="s">
        <v>1458</v>
      </c>
      <c r="B3961" s="320" t="s">
        <v>2</v>
      </c>
      <c r="C3961" s="320" t="s">
        <v>1446</v>
      </c>
      <c r="D3961" s="320" t="s">
        <v>1464</v>
      </c>
      <c r="E3961" s="325">
        <v>40828</v>
      </c>
      <c r="F3961" s="326">
        <v>40817</v>
      </c>
      <c r="G3961" s="320">
        <v>11</v>
      </c>
      <c r="H3961" s="320">
        <v>76233</v>
      </c>
      <c r="I3961" s="323">
        <v>7.04</v>
      </c>
      <c r="J3961" s="323">
        <v>6.65</v>
      </c>
      <c r="K3961" s="323">
        <v>0.39</v>
      </c>
    </row>
    <row r="3962" spans="1:11" hidden="1" x14ac:dyDescent="0.2">
      <c r="A3962" s="320" t="s">
        <v>1458</v>
      </c>
      <c r="B3962" s="320" t="s">
        <v>2</v>
      </c>
      <c r="C3962" s="320" t="s">
        <v>1446</v>
      </c>
      <c r="D3962" s="320" t="s">
        <v>1464</v>
      </c>
      <c r="E3962" s="325">
        <v>40828</v>
      </c>
      <c r="F3962" s="326">
        <v>40817</v>
      </c>
      <c r="G3962" s="320">
        <v>11</v>
      </c>
      <c r="H3962" s="320">
        <v>76360</v>
      </c>
      <c r="I3962" s="323">
        <v>6.97</v>
      </c>
      <c r="J3962" s="323">
        <v>6.62</v>
      </c>
      <c r="K3962" s="323">
        <v>0.35</v>
      </c>
    </row>
    <row r="3963" spans="1:11" x14ac:dyDescent="0.2">
      <c r="A3963" s="320" t="s">
        <v>1459</v>
      </c>
      <c r="B3963" s="320" t="s">
        <v>2</v>
      </c>
      <c r="C3963" s="320" t="s">
        <v>1446</v>
      </c>
      <c r="D3963" s="320" t="s">
        <v>1468</v>
      </c>
      <c r="E3963" s="325">
        <v>40829</v>
      </c>
      <c r="F3963" s="326">
        <v>40817</v>
      </c>
      <c r="G3963" s="320">
        <v>11</v>
      </c>
      <c r="H3963" s="320">
        <v>76483</v>
      </c>
      <c r="I3963" s="323">
        <v>16.73</v>
      </c>
      <c r="J3963" s="323">
        <v>12.06</v>
      </c>
      <c r="K3963" s="323">
        <v>4.67</v>
      </c>
    </row>
    <row r="3964" spans="1:11" x14ac:dyDescent="0.2">
      <c r="A3964" s="320" t="s">
        <v>1459</v>
      </c>
      <c r="B3964" s="320" t="s">
        <v>2</v>
      </c>
      <c r="C3964" s="320" t="s">
        <v>1446</v>
      </c>
      <c r="D3964" s="320" t="s">
        <v>1468</v>
      </c>
      <c r="E3964" s="325">
        <v>40829</v>
      </c>
      <c r="F3964" s="326">
        <v>40817</v>
      </c>
      <c r="G3964" s="320">
        <v>11</v>
      </c>
      <c r="H3964" s="320">
        <v>76630</v>
      </c>
      <c r="I3964" s="323">
        <v>14.9</v>
      </c>
      <c r="J3964" s="323">
        <v>12.01</v>
      </c>
      <c r="K3964" s="323">
        <v>2.89</v>
      </c>
    </row>
    <row r="3965" spans="1:11" x14ac:dyDescent="0.2">
      <c r="A3965" s="320" t="s">
        <v>1469</v>
      </c>
      <c r="B3965" s="320" t="s">
        <v>2</v>
      </c>
      <c r="C3965" s="320" t="s">
        <v>1446</v>
      </c>
      <c r="D3965" s="320" t="s">
        <v>1468</v>
      </c>
      <c r="E3965" s="325">
        <v>40829</v>
      </c>
      <c r="F3965" s="326">
        <v>40817</v>
      </c>
      <c r="G3965" s="320">
        <v>11</v>
      </c>
      <c r="H3965" s="320">
        <v>76423</v>
      </c>
      <c r="I3965" s="323">
        <v>6.33</v>
      </c>
      <c r="J3965" s="323">
        <v>5.67</v>
      </c>
      <c r="K3965" s="323">
        <v>0.66</v>
      </c>
    </row>
    <row r="3966" spans="1:11" x14ac:dyDescent="0.2">
      <c r="A3966" s="320" t="s">
        <v>1469</v>
      </c>
      <c r="B3966" s="320" t="s">
        <v>2</v>
      </c>
      <c r="C3966" s="320" t="s">
        <v>1446</v>
      </c>
      <c r="D3966" s="320" t="s">
        <v>1468</v>
      </c>
      <c r="E3966" s="325">
        <v>40829</v>
      </c>
      <c r="F3966" s="326">
        <v>40817</v>
      </c>
      <c r="G3966" s="320">
        <v>11</v>
      </c>
      <c r="H3966" s="320">
        <v>76564</v>
      </c>
      <c r="I3966" s="323">
        <v>6.39</v>
      </c>
      <c r="J3966" s="323">
        <v>5.75</v>
      </c>
      <c r="K3966" s="323">
        <v>0.64</v>
      </c>
    </row>
    <row r="3967" spans="1:11" x14ac:dyDescent="0.2">
      <c r="A3967" s="320" t="s">
        <v>1467</v>
      </c>
      <c r="B3967" s="320" t="s">
        <v>2</v>
      </c>
      <c r="C3967" s="320" t="s">
        <v>1446</v>
      </c>
      <c r="D3967" s="320" t="s">
        <v>1468</v>
      </c>
      <c r="E3967" s="325">
        <v>40829</v>
      </c>
      <c r="F3967" s="326">
        <v>40817</v>
      </c>
      <c r="G3967" s="320">
        <v>11</v>
      </c>
      <c r="H3967" s="320">
        <v>76475</v>
      </c>
      <c r="I3967" s="323">
        <v>17.97</v>
      </c>
      <c r="J3967" s="323">
        <v>12.44</v>
      </c>
      <c r="K3967" s="323">
        <v>5.53</v>
      </c>
    </row>
    <row r="3968" spans="1:11" x14ac:dyDescent="0.2">
      <c r="A3968" s="320" t="s">
        <v>1467</v>
      </c>
      <c r="B3968" s="320" t="s">
        <v>2</v>
      </c>
      <c r="C3968" s="320" t="s">
        <v>1446</v>
      </c>
      <c r="D3968" s="320" t="s">
        <v>1468</v>
      </c>
      <c r="E3968" s="325">
        <v>40829</v>
      </c>
      <c r="F3968" s="326">
        <v>40817</v>
      </c>
      <c r="G3968" s="320">
        <v>11</v>
      </c>
      <c r="H3968" s="320">
        <v>76626</v>
      </c>
      <c r="I3968" s="323">
        <v>15.4</v>
      </c>
      <c r="J3968" s="323">
        <v>12.4</v>
      </c>
      <c r="K3968" s="323">
        <v>3</v>
      </c>
    </row>
    <row r="3969" spans="1:11" hidden="1" x14ac:dyDescent="0.2">
      <c r="A3969" s="320"/>
      <c r="B3969" s="320" t="s">
        <v>2</v>
      </c>
      <c r="C3969" s="320" t="s">
        <v>1446</v>
      </c>
      <c r="D3969" s="320" t="s">
        <v>1464</v>
      </c>
      <c r="E3969" s="325">
        <v>40829</v>
      </c>
      <c r="F3969" s="326">
        <v>40817</v>
      </c>
      <c r="G3969" s="320">
        <v>11</v>
      </c>
      <c r="H3969" s="320">
        <v>76450</v>
      </c>
      <c r="I3969" s="323">
        <v>7.04</v>
      </c>
      <c r="J3969" s="323">
        <v>6.47</v>
      </c>
      <c r="K3969" s="323">
        <v>0.56999999999999995</v>
      </c>
    </row>
    <row r="3970" spans="1:11" hidden="1" x14ac:dyDescent="0.2">
      <c r="A3970" s="320"/>
      <c r="B3970" s="320" t="s">
        <v>2</v>
      </c>
      <c r="C3970" s="320" t="s">
        <v>1446</v>
      </c>
      <c r="D3970" s="320" t="s">
        <v>1464</v>
      </c>
      <c r="E3970" s="325">
        <v>40829</v>
      </c>
      <c r="F3970" s="326">
        <v>40817</v>
      </c>
      <c r="G3970" s="320">
        <v>11</v>
      </c>
      <c r="H3970" s="320">
        <v>76581</v>
      </c>
      <c r="I3970" s="323">
        <v>7.19</v>
      </c>
      <c r="J3970" s="323">
        <v>6.47</v>
      </c>
      <c r="K3970" s="323">
        <v>0.72</v>
      </c>
    </row>
    <row r="3971" spans="1:11" hidden="1" x14ac:dyDescent="0.2">
      <c r="A3971" s="320" t="s">
        <v>1458</v>
      </c>
      <c r="B3971" s="320" t="s">
        <v>2</v>
      </c>
      <c r="C3971" s="320" t="s">
        <v>1446</v>
      </c>
      <c r="D3971" s="320" t="s">
        <v>1464</v>
      </c>
      <c r="E3971" s="325">
        <v>40829</v>
      </c>
      <c r="F3971" s="326">
        <v>40817</v>
      </c>
      <c r="G3971" s="320">
        <v>11</v>
      </c>
      <c r="H3971" s="320">
        <v>76454</v>
      </c>
      <c r="I3971" s="323">
        <v>7.48</v>
      </c>
      <c r="J3971" s="323">
        <v>6.59</v>
      </c>
      <c r="K3971" s="323">
        <v>0.89</v>
      </c>
    </row>
    <row r="3972" spans="1:11" hidden="1" x14ac:dyDescent="0.2">
      <c r="A3972" s="320" t="s">
        <v>1458</v>
      </c>
      <c r="B3972" s="320" t="s">
        <v>2</v>
      </c>
      <c r="C3972" s="320" t="s">
        <v>1446</v>
      </c>
      <c r="D3972" s="320" t="s">
        <v>1464</v>
      </c>
      <c r="E3972" s="325">
        <v>40829</v>
      </c>
      <c r="F3972" s="326">
        <v>40817</v>
      </c>
      <c r="G3972" s="320">
        <v>11</v>
      </c>
      <c r="H3972" s="320">
        <v>76600</v>
      </c>
      <c r="I3972" s="323">
        <v>7.41</v>
      </c>
      <c r="J3972" s="323">
        <v>6.59</v>
      </c>
      <c r="K3972" s="323">
        <v>0.82</v>
      </c>
    </row>
    <row r="3973" spans="1:11" x14ac:dyDescent="0.2">
      <c r="A3973" s="320" t="s">
        <v>1469</v>
      </c>
      <c r="B3973" s="320" t="s">
        <v>2</v>
      </c>
      <c r="C3973" s="320" t="s">
        <v>1446</v>
      </c>
      <c r="D3973" s="320" t="s">
        <v>1468</v>
      </c>
      <c r="E3973" s="325">
        <v>40830</v>
      </c>
      <c r="F3973" s="326">
        <v>40817</v>
      </c>
      <c r="G3973" s="320">
        <v>11</v>
      </c>
      <c r="H3973" s="320">
        <v>76643</v>
      </c>
      <c r="I3973" s="323">
        <v>6.59</v>
      </c>
      <c r="J3973" s="323">
        <v>5.73</v>
      </c>
      <c r="K3973" s="323">
        <v>0.86</v>
      </c>
    </row>
    <row r="3974" spans="1:11" x14ac:dyDescent="0.2">
      <c r="A3974" s="320" t="s">
        <v>1469</v>
      </c>
      <c r="B3974" s="320" t="s">
        <v>2</v>
      </c>
      <c r="C3974" s="320" t="s">
        <v>1446</v>
      </c>
      <c r="D3974" s="320" t="s">
        <v>1468</v>
      </c>
      <c r="E3974" s="325">
        <v>40830</v>
      </c>
      <c r="F3974" s="326">
        <v>40817</v>
      </c>
      <c r="G3974" s="320">
        <v>11</v>
      </c>
      <c r="H3974" s="320">
        <v>76788</v>
      </c>
      <c r="I3974" s="323">
        <v>5.89</v>
      </c>
      <c r="J3974" s="323">
        <v>5.71</v>
      </c>
      <c r="K3974" s="323">
        <v>0.18</v>
      </c>
    </row>
    <row r="3975" spans="1:11" x14ac:dyDescent="0.2">
      <c r="A3975" s="320" t="s">
        <v>1467</v>
      </c>
      <c r="B3975" s="320" t="s">
        <v>2</v>
      </c>
      <c r="C3975" s="320" t="s">
        <v>1446</v>
      </c>
      <c r="D3975" s="320" t="s">
        <v>1468</v>
      </c>
      <c r="E3975" s="325">
        <v>40830</v>
      </c>
      <c r="F3975" s="326">
        <v>40817</v>
      </c>
      <c r="G3975" s="320">
        <v>11</v>
      </c>
      <c r="H3975" s="320">
        <v>76704</v>
      </c>
      <c r="I3975" s="323">
        <v>13.94</v>
      </c>
      <c r="J3975" s="323">
        <v>12.34</v>
      </c>
      <c r="K3975" s="323">
        <v>1.6</v>
      </c>
    </row>
    <row r="3976" spans="1:11" hidden="1" x14ac:dyDescent="0.2">
      <c r="A3976" s="320" t="s">
        <v>1458</v>
      </c>
      <c r="B3976" s="320" t="s">
        <v>2</v>
      </c>
      <c r="C3976" s="320" t="s">
        <v>1446</v>
      </c>
      <c r="D3976" s="320" t="s">
        <v>1464</v>
      </c>
      <c r="E3976" s="325">
        <v>40830</v>
      </c>
      <c r="F3976" s="326">
        <v>40817</v>
      </c>
      <c r="G3976" s="320">
        <v>11</v>
      </c>
      <c r="H3976" s="320">
        <v>76700</v>
      </c>
      <c r="I3976" s="323">
        <v>6.95</v>
      </c>
      <c r="J3976" s="323">
        <v>6.65</v>
      </c>
      <c r="K3976" s="323">
        <v>0.3</v>
      </c>
    </row>
    <row r="3977" spans="1:11" x14ac:dyDescent="0.2">
      <c r="A3977" s="320" t="s">
        <v>1459</v>
      </c>
      <c r="B3977" s="320" t="s">
        <v>2</v>
      </c>
      <c r="C3977" s="320" t="s">
        <v>1446</v>
      </c>
      <c r="D3977" s="320" t="s">
        <v>1468</v>
      </c>
      <c r="E3977" s="325">
        <v>40833</v>
      </c>
      <c r="F3977" s="326">
        <v>40817</v>
      </c>
      <c r="G3977" s="320">
        <v>11</v>
      </c>
      <c r="H3977" s="320">
        <v>77078</v>
      </c>
      <c r="I3977" s="323">
        <v>17.559999999999999</v>
      </c>
      <c r="J3977" s="323">
        <v>12.16</v>
      </c>
      <c r="K3977" s="323">
        <v>5.4</v>
      </c>
    </row>
    <row r="3978" spans="1:11" x14ac:dyDescent="0.2">
      <c r="A3978" s="320" t="s">
        <v>1459</v>
      </c>
      <c r="B3978" s="320" t="s">
        <v>2</v>
      </c>
      <c r="C3978" s="320" t="s">
        <v>1446</v>
      </c>
      <c r="D3978" s="320" t="s">
        <v>1468</v>
      </c>
      <c r="E3978" s="325">
        <v>40833</v>
      </c>
      <c r="F3978" s="326">
        <v>40817</v>
      </c>
      <c r="G3978" s="320">
        <v>11</v>
      </c>
      <c r="H3978" s="320">
        <v>77206</v>
      </c>
      <c r="I3978" s="323">
        <v>16.16</v>
      </c>
      <c r="J3978" s="323">
        <v>12.14</v>
      </c>
      <c r="K3978" s="323">
        <v>4.0199999999999996</v>
      </c>
    </row>
    <row r="3979" spans="1:11" x14ac:dyDescent="0.2">
      <c r="A3979" s="320" t="s">
        <v>1458</v>
      </c>
      <c r="B3979" s="320" t="s">
        <v>2</v>
      </c>
      <c r="C3979" s="320" t="s">
        <v>1446</v>
      </c>
      <c r="D3979" s="320" t="s">
        <v>1468</v>
      </c>
      <c r="E3979" s="325">
        <v>40833</v>
      </c>
      <c r="F3979" s="326">
        <v>40817</v>
      </c>
      <c r="G3979" s="320">
        <v>11</v>
      </c>
      <c r="H3979" s="320">
        <v>77034</v>
      </c>
      <c r="I3979" s="323">
        <v>7.42</v>
      </c>
      <c r="J3979" s="323">
        <v>6.68</v>
      </c>
      <c r="K3979" s="323">
        <v>0.74</v>
      </c>
    </row>
    <row r="3980" spans="1:11" hidden="1" x14ac:dyDescent="0.2">
      <c r="A3980" s="320" t="s">
        <v>1458</v>
      </c>
      <c r="B3980" s="320" t="s">
        <v>2</v>
      </c>
      <c r="C3980" s="320" t="s">
        <v>1446</v>
      </c>
      <c r="D3980" s="320" t="s">
        <v>1464</v>
      </c>
      <c r="E3980" s="325">
        <v>40833</v>
      </c>
      <c r="F3980" s="326">
        <v>40817</v>
      </c>
      <c r="G3980" s="320">
        <v>11</v>
      </c>
      <c r="H3980" s="320">
        <v>77086</v>
      </c>
      <c r="I3980" s="323">
        <v>7.53</v>
      </c>
      <c r="J3980" s="323">
        <v>6.64</v>
      </c>
      <c r="K3980" s="323">
        <v>0.89</v>
      </c>
    </row>
    <row r="3981" spans="1:11" hidden="1" x14ac:dyDescent="0.2">
      <c r="A3981" s="320" t="s">
        <v>1458</v>
      </c>
      <c r="B3981" s="320" t="s">
        <v>2</v>
      </c>
      <c r="C3981" s="320" t="s">
        <v>1446</v>
      </c>
      <c r="D3981" s="320" t="s">
        <v>1464</v>
      </c>
      <c r="E3981" s="325">
        <v>40833</v>
      </c>
      <c r="F3981" s="326">
        <v>40817</v>
      </c>
      <c r="G3981" s="320">
        <v>11</v>
      </c>
      <c r="H3981" s="320">
        <v>77202</v>
      </c>
      <c r="I3981" s="323">
        <v>7.31</v>
      </c>
      <c r="J3981" s="323">
        <v>6.64</v>
      </c>
      <c r="K3981" s="323">
        <v>0.67</v>
      </c>
    </row>
    <row r="3982" spans="1:11" x14ac:dyDescent="0.2">
      <c r="A3982" s="320" t="s">
        <v>1459</v>
      </c>
      <c r="B3982" s="320" t="s">
        <v>2</v>
      </c>
      <c r="C3982" s="320" t="s">
        <v>1446</v>
      </c>
      <c r="D3982" s="320" t="s">
        <v>1468</v>
      </c>
      <c r="E3982" s="325">
        <v>40834</v>
      </c>
      <c r="F3982" s="326">
        <v>40817</v>
      </c>
      <c r="G3982" s="320">
        <v>11</v>
      </c>
      <c r="H3982" s="320">
        <v>77411</v>
      </c>
      <c r="I3982" s="323">
        <v>14.82</v>
      </c>
      <c r="J3982" s="323">
        <v>12.04</v>
      </c>
      <c r="K3982" s="323">
        <v>2.78</v>
      </c>
    </row>
    <row r="3983" spans="1:11" x14ac:dyDescent="0.2">
      <c r="A3983" s="320" t="s">
        <v>1467</v>
      </c>
      <c r="B3983" s="320" t="s">
        <v>2</v>
      </c>
      <c r="C3983" s="320" t="s">
        <v>1446</v>
      </c>
      <c r="D3983" s="320" t="s">
        <v>1468</v>
      </c>
      <c r="E3983" s="325">
        <v>40834</v>
      </c>
      <c r="F3983" s="326">
        <v>40817</v>
      </c>
      <c r="G3983" s="320">
        <v>11</v>
      </c>
      <c r="H3983" s="320">
        <v>77290</v>
      </c>
      <c r="I3983" s="323">
        <v>17.350000000000001</v>
      </c>
      <c r="J3983" s="323">
        <v>12.44</v>
      </c>
      <c r="K3983" s="323">
        <v>4.91</v>
      </c>
    </row>
    <row r="3984" spans="1:11" x14ac:dyDescent="0.2">
      <c r="A3984" s="320" t="s">
        <v>1467</v>
      </c>
      <c r="B3984" s="320" t="s">
        <v>2</v>
      </c>
      <c r="C3984" s="320" t="s">
        <v>1446</v>
      </c>
      <c r="D3984" s="320" t="s">
        <v>1468</v>
      </c>
      <c r="E3984" s="325">
        <v>40834</v>
      </c>
      <c r="F3984" s="326">
        <v>40817</v>
      </c>
      <c r="G3984" s="320">
        <v>11</v>
      </c>
      <c r="H3984" s="320">
        <v>77408</v>
      </c>
      <c r="I3984" s="323">
        <v>15.81</v>
      </c>
      <c r="J3984" s="323">
        <v>12.39</v>
      </c>
      <c r="K3984" s="323">
        <v>3.42</v>
      </c>
    </row>
    <row r="3985" spans="1:11" hidden="1" x14ac:dyDescent="0.2">
      <c r="A3985" s="320" t="s">
        <v>1458</v>
      </c>
      <c r="B3985" s="320" t="s">
        <v>2</v>
      </c>
      <c r="C3985" s="320" t="s">
        <v>1446</v>
      </c>
      <c r="D3985" s="320" t="s">
        <v>1464</v>
      </c>
      <c r="E3985" s="325">
        <v>40834</v>
      </c>
      <c r="F3985" s="326">
        <v>40817</v>
      </c>
      <c r="G3985" s="320">
        <v>11</v>
      </c>
      <c r="H3985" s="320">
        <v>77303</v>
      </c>
      <c r="I3985" s="323">
        <v>7.3</v>
      </c>
      <c r="J3985" s="323">
        <v>6.63</v>
      </c>
      <c r="K3985" s="323">
        <v>0.67</v>
      </c>
    </row>
    <row r="3986" spans="1:11" hidden="1" x14ac:dyDescent="0.2">
      <c r="A3986" s="320" t="s">
        <v>1458</v>
      </c>
      <c r="B3986" s="320" t="s">
        <v>2</v>
      </c>
      <c r="C3986" s="320" t="s">
        <v>1446</v>
      </c>
      <c r="D3986" s="320" t="s">
        <v>1464</v>
      </c>
      <c r="E3986" s="325">
        <v>40834</v>
      </c>
      <c r="F3986" s="326">
        <v>40817</v>
      </c>
      <c r="G3986" s="320">
        <v>11</v>
      </c>
      <c r="H3986" s="320">
        <v>77425</v>
      </c>
      <c r="I3986" s="323">
        <v>7.37</v>
      </c>
      <c r="J3986" s="323">
        <v>6.61</v>
      </c>
      <c r="K3986" s="323">
        <v>0.76</v>
      </c>
    </row>
    <row r="3987" spans="1:11" x14ac:dyDescent="0.2">
      <c r="A3987" s="320" t="s">
        <v>1467</v>
      </c>
      <c r="B3987" s="320" t="s">
        <v>2</v>
      </c>
      <c r="C3987" s="320" t="s">
        <v>1446</v>
      </c>
      <c r="D3987" s="320" t="s">
        <v>1468</v>
      </c>
      <c r="E3987" s="325">
        <v>40835</v>
      </c>
      <c r="F3987" s="326">
        <v>40817</v>
      </c>
      <c r="G3987" s="320">
        <v>11</v>
      </c>
      <c r="H3987" s="320">
        <v>77486</v>
      </c>
      <c r="I3987" s="323">
        <v>18.37</v>
      </c>
      <c r="J3987" s="323">
        <v>12.4</v>
      </c>
      <c r="K3987" s="323">
        <v>5.97</v>
      </c>
    </row>
    <row r="3988" spans="1:11" x14ac:dyDescent="0.2">
      <c r="A3988" s="320" t="s">
        <v>1467</v>
      </c>
      <c r="B3988" s="320" t="s">
        <v>2</v>
      </c>
      <c r="C3988" s="320" t="s">
        <v>1446</v>
      </c>
      <c r="D3988" s="320" t="s">
        <v>1468</v>
      </c>
      <c r="E3988" s="325">
        <v>40835</v>
      </c>
      <c r="F3988" s="326">
        <v>40817</v>
      </c>
      <c r="G3988" s="320">
        <v>11</v>
      </c>
      <c r="H3988" s="320">
        <v>77529</v>
      </c>
      <c r="I3988" s="323">
        <v>16.559999999999999</v>
      </c>
      <c r="J3988" s="323">
        <v>12.39</v>
      </c>
      <c r="K3988" s="323">
        <v>4.17</v>
      </c>
    </row>
    <row r="3989" spans="1:11" hidden="1" x14ac:dyDescent="0.2">
      <c r="A3989" s="320" t="s">
        <v>1458</v>
      </c>
      <c r="B3989" s="320" t="s">
        <v>2</v>
      </c>
      <c r="C3989" s="320" t="s">
        <v>1446</v>
      </c>
      <c r="D3989" s="320" t="s">
        <v>1464</v>
      </c>
      <c r="E3989" s="325">
        <v>40835</v>
      </c>
      <c r="F3989" s="326">
        <v>40817</v>
      </c>
      <c r="G3989" s="320">
        <v>11</v>
      </c>
      <c r="H3989" s="320">
        <v>77479</v>
      </c>
      <c r="I3989" s="323">
        <v>7.33</v>
      </c>
      <c r="J3989" s="323">
        <v>6.71</v>
      </c>
      <c r="K3989" s="323">
        <v>0.62</v>
      </c>
    </row>
    <row r="3990" spans="1:11" hidden="1" x14ac:dyDescent="0.2">
      <c r="A3990" s="320" t="s">
        <v>1458</v>
      </c>
      <c r="B3990" s="320" t="s">
        <v>2</v>
      </c>
      <c r="C3990" s="320" t="s">
        <v>1446</v>
      </c>
      <c r="D3990" s="320" t="s">
        <v>1464</v>
      </c>
      <c r="E3990" s="325">
        <v>40835</v>
      </c>
      <c r="F3990" s="326">
        <v>40817</v>
      </c>
      <c r="G3990" s="320">
        <v>11</v>
      </c>
      <c r="H3990" s="320">
        <v>77523</v>
      </c>
      <c r="I3990" s="323">
        <v>6.89</v>
      </c>
      <c r="J3990" s="323">
        <v>6.65</v>
      </c>
      <c r="K3990" s="323">
        <v>0.24</v>
      </c>
    </row>
    <row r="3991" spans="1:11" x14ac:dyDescent="0.2">
      <c r="A3991" s="320" t="s">
        <v>1459</v>
      </c>
      <c r="B3991" s="320" t="s">
        <v>2</v>
      </c>
      <c r="C3991" s="320" t="s">
        <v>1446</v>
      </c>
      <c r="D3991" s="320" t="s">
        <v>1468</v>
      </c>
      <c r="E3991" s="325">
        <v>40836</v>
      </c>
      <c r="F3991" s="326">
        <v>40817</v>
      </c>
      <c r="G3991" s="320">
        <v>11</v>
      </c>
      <c r="H3991" s="320">
        <v>77619</v>
      </c>
      <c r="I3991" s="323">
        <v>16.440000000000001</v>
      </c>
      <c r="J3991" s="323">
        <v>12.01</v>
      </c>
      <c r="K3991" s="323">
        <v>4.43</v>
      </c>
    </row>
    <row r="3992" spans="1:11" x14ac:dyDescent="0.2">
      <c r="A3992" s="320" t="s">
        <v>1459</v>
      </c>
      <c r="B3992" s="320" t="s">
        <v>2</v>
      </c>
      <c r="C3992" s="320" t="s">
        <v>1446</v>
      </c>
      <c r="D3992" s="320" t="s">
        <v>1468</v>
      </c>
      <c r="E3992" s="325">
        <v>40836</v>
      </c>
      <c r="F3992" s="326">
        <v>40817</v>
      </c>
      <c r="G3992" s="320">
        <v>11</v>
      </c>
      <c r="H3992" s="320">
        <v>77788</v>
      </c>
      <c r="I3992" s="323">
        <v>14.81</v>
      </c>
      <c r="J3992" s="323">
        <v>12.11</v>
      </c>
      <c r="K3992" s="323">
        <v>2.7</v>
      </c>
    </row>
    <row r="3993" spans="1:11" x14ac:dyDescent="0.2">
      <c r="A3993" s="320" t="s">
        <v>1467</v>
      </c>
      <c r="B3993" s="320" t="s">
        <v>2</v>
      </c>
      <c r="C3993" s="320" t="s">
        <v>1446</v>
      </c>
      <c r="D3993" s="320" t="s">
        <v>1468</v>
      </c>
      <c r="E3993" s="325">
        <v>40836</v>
      </c>
      <c r="F3993" s="326">
        <v>40817</v>
      </c>
      <c r="G3993" s="320">
        <v>11</v>
      </c>
      <c r="H3993" s="320">
        <v>77639</v>
      </c>
      <c r="I3993" s="323">
        <v>17.71</v>
      </c>
      <c r="J3993" s="323">
        <v>12.44</v>
      </c>
      <c r="K3993" s="323">
        <v>5.27</v>
      </c>
    </row>
    <row r="3994" spans="1:11" x14ac:dyDescent="0.2">
      <c r="A3994" s="320" t="s">
        <v>1467</v>
      </c>
      <c r="B3994" s="320" t="s">
        <v>2</v>
      </c>
      <c r="C3994" s="320" t="s">
        <v>1446</v>
      </c>
      <c r="D3994" s="320" t="s">
        <v>1468</v>
      </c>
      <c r="E3994" s="325">
        <v>40836</v>
      </c>
      <c r="F3994" s="326">
        <v>40817</v>
      </c>
      <c r="G3994" s="320">
        <v>11</v>
      </c>
      <c r="H3994" s="320">
        <v>77786</v>
      </c>
      <c r="I3994" s="323">
        <v>15.62</v>
      </c>
      <c r="J3994" s="323">
        <v>12.41</v>
      </c>
      <c r="K3994" s="323">
        <v>3.21</v>
      </c>
    </row>
    <row r="3995" spans="1:11" hidden="1" x14ac:dyDescent="0.2">
      <c r="A3995" s="320" t="s">
        <v>1458</v>
      </c>
      <c r="B3995" s="320" t="s">
        <v>2</v>
      </c>
      <c r="C3995" s="320" t="s">
        <v>1446</v>
      </c>
      <c r="D3995" s="320" t="s">
        <v>1464</v>
      </c>
      <c r="E3995" s="325">
        <v>40836</v>
      </c>
      <c r="F3995" s="326">
        <v>40817</v>
      </c>
      <c r="G3995" s="320">
        <v>11</v>
      </c>
      <c r="H3995" s="320">
        <v>77630</v>
      </c>
      <c r="I3995" s="323">
        <v>7.47</v>
      </c>
      <c r="J3995" s="323">
        <v>6.63</v>
      </c>
      <c r="K3995" s="323">
        <v>0.84</v>
      </c>
    </row>
    <row r="3996" spans="1:11" hidden="1" x14ac:dyDescent="0.2">
      <c r="A3996" s="320" t="s">
        <v>1458</v>
      </c>
      <c r="B3996" s="320" t="s">
        <v>2</v>
      </c>
      <c r="C3996" s="320" t="s">
        <v>1446</v>
      </c>
      <c r="D3996" s="320" t="s">
        <v>1464</v>
      </c>
      <c r="E3996" s="325">
        <v>40836</v>
      </c>
      <c r="F3996" s="326">
        <v>40817</v>
      </c>
      <c r="G3996" s="320">
        <v>11</v>
      </c>
      <c r="H3996" s="320">
        <v>77769</v>
      </c>
      <c r="I3996" s="323">
        <v>7.25</v>
      </c>
      <c r="J3996" s="323">
        <v>6.61</v>
      </c>
      <c r="K3996" s="323">
        <v>0.64</v>
      </c>
    </row>
    <row r="3997" spans="1:11" hidden="1" x14ac:dyDescent="0.2">
      <c r="A3997" s="320" t="s">
        <v>1470</v>
      </c>
      <c r="B3997" s="320" t="s">
        <v>2</v>
      </c>
      <c r="C3997" s="320" t="s">
        <v>1446</v>
      </c>
      <c r="D3997" s="320" t="s">
        <v>1464</v>
      </c>
      <c r="E3997" s="325">
        <v>40836</v>
      </c>
      <c r="F3997" s="326">
        <v>40817</v>
      </c>
      <c r="G3997" s="320">
        <v>11</v>
      </c>
      <c r="H3997" s="320">
        <v>77604</v>
      </c>
      <c r="I3997" s="323">
        <v>6.99</v>
      </c>
      <c r="J3997" s="323">
        <v>6.55</v>
      </c>
      <c r="K3997" s="323">
        <v>0.44</v>
      </c>
    </row>
    <row r="3998" spans="1:11" hidden="1" x14ac:dyDescent="0.2">
      <c r="A3998" s="320" t="s">
        <v>1470</v>
      </c>
      <c r="B3998" s="320" t="s">
        <v>2</v>
      </c>
      <c r="C3998" s="320" t="s">
        <v>1446</v>
      </c>
      <c r="D3998" s="320" t="s">
        <v>1464</v>
      </c>
      <c r="E3998" s="325">
        <v>40836</v>
      </c>
      <c r="F3998" s="326">
        <v>40817</v>
      </c>
      <c r="G3998" s="320">
        <v>11</v>
      </c>
      <c r="H3998" s="320">
        <v>77721</v>
      </c>
      <c r="I3998" s="323">
        <v>7.09</v>
      </c>
      <c r="J3998" s="323">
        <v>6.52</v>
      </c>
      <c r="K3998" s="323">
        <v>0.56999999999999995</v>
      </c>
    </row>
    <row r="3999" spans="1:11" hidden="1" x14ac:dyDescent="0.2">
      <c r="A3999" s="320" t="s">
        <v>1470</v>
      </c>
      <c r="B3999" s="320" t="s">
        <v>2</v>
      </c>
      <c r="C3999" s="320" t="s">
        <v>1446</v>
      </c>
      <c r="D3999" s="320" t="s">
        <v>1464</v>
      </c>
      <c r="E3999" s="325">
        <v>40836</v>
      </c>
      <c r="F3999" s="326">
        <v>40817</v>
      </c>
      <c r="G3999" s="320">
        <v>11</v>
      </c>
      <c r="H3999" s="320">
        <v>77779</v>
      </c>
      <c r="I3999" s="323">
        <v>6.79</v>
      </c>
      <c r="J3999" s="323">
        <v>6.52</v>
      </c>
      <c r="K3999" s="323">
        <v>0.27</v>
      </c>
    </row>
    <row r="4000" spans="1:11" x14ac:dyDescent="0.2">
      <c r="A4000" s="320" t="s">
        <v>1467</v>
      </c>
      <c r="B4000" s="320" t="s">
        <v>2</v>
      </c>
      <c r="C4000" s="320" t="s">
        <v>1446</v>
      </c>
      <c r="D4000" s="320" t="s">
        <v>1468</v>
      </c>
      <c r="E4000" s="325">
        <v>40837</v>
      </c>
      <c r="F4000" s="326">
        <v>40817</v>
      </c>
      <c r="G4000" s="320">
        <v>11</v>
      </c>
      <c r="H4000" s="320">
        <v>77860</v>
      </c>
      <c r="I4000" s="323">
        <v>14</v>
      </c>
      <c r="J4000" s="323">
        <v>12.37</v>
      </c>
      <c r="K4000" s="323">
        <v>1.63</v>
      </c>
    </row>
    <row r="4001" spans="1:11" hidden="1" x14ac:dyDescent="0.2">
      <c r="A4001" s="320" t="s">
        <v>1458</v>
      </c>
      <c r="B4001" s="320" t="s">
        <v>2</v>
      </c>
      <c r="C4001" s="320" t="s">
        <v>1446</v>
      </c>
      <c r="D4001" s="320" t="s">
        <v>1464</v>
      </c>
      <c r="E4001" s="325">
        <v>40837</v>
      </c>
      <c r="F4001" s="326">
        <v>40817</v>
      </c>
      <c r="G4001" s="320">
        <v>11</v>
      </c>
      <c r="H4001" s="320">
        <v>77859</v>
      </c>
      <c r="I4001" s="323">
        <v>6.82</v>
      </c>
      <c r="J4001" s="323">
        <v>6.61</v>
      </c>
      <c r="K4001" s="323">
        <v>0.21</v>
      </c>
    </row>
    <row r="4002" spans="1:11" x14ac:dyDescent="0.2">
      <c r="A4002" s="320" t="s">
        <v>1459</v>
      </c>
      <c r="B4002" s="320" t="s">
        <v>2</v>
      </c>
      <c r="C4002" s="320" t="s">
        <v>1446</v>
      </c>
      <c r="D4002" s="320" t="s">
        <v>1468</v>
      </c>
      <c r="E4002" s="325">
        <v>40840</v>
      </c>
      <c r="F4002" s="326">
        <v>40817</v>
      </c>
      <c r="G4002" s="320">
        <v>11</v>
      </c>
      <c r="H4002" s="320">
        <v>78349</v>
      </c>
      <c r="I4002" s="323">
        <v>18.100000000000001</v>
      </c>
      <c r="J4002" s="323">
        <v>12.15</v>
      </c>
      <c r="K4002" s="323">
        <v>5.95</v>
      </c>
    </row>
    <row r="4003" spans="1:11" x14ac:dyDescent="0.2">
      <c r="A4003" s="320" t="s">
        <v>1469</v>
      </c>
      <c r="B4003" s="320" t="s">
        <v>2</v>
      </c>
      <c r="C4003" s="320" t="s">
        <v>1446</v>
      </c>
      <c r="D4003" s="320" t="s">
        <v>1468</v>
      </c>
      <c r="E4003" s="325">
        <v>40840</v>
      </c>
      <c r="F4003" s="326">
        <v>40817</v>
      </c>
      <c r="G4003" s="320">
        <v>11</v>
      </c>
      <c r="H4003" s="320">
        <v>78205</v>
      </c>
      <c r="I4003" s="323">
        <v>6.28</v>
      </c>
      <c r="J4003" s="323">
        <v>5.69</v>
      </c>
      <c r="K4003" s="323">
        <v>0.59</v>
      </c>
    </row>
    <row r="4004" spans="1:11" x14ac:dyDescent="0.2">
      <c r="A4004" s="320" t="s">
        <v>1469</v>
      </c>
      <c r="B4004" s="320" t="s">
        <v>2</v>
      </c>
      <c r="C4004" s="320" t="s">
        <v>1446</v>
      </c>
      <c r="D4004" s="320" t="s">
        <v>1468</v>
      </c>
      <c r="E4004" s="325">
        <v>40840</v>
      </c>
      <c r="F4004" s="326">
        <v>40817</v>
      </c>
      <c r="G4004" s="320">
        <v>11</v>
      </c>
      <c r="H4004" s="320">
        <v>78344</v>
      </c>
      <c r="I4004" s="323">
        <v>6.35</v>
      </c>
      <c r="J4004" s="323">
        <v>5.68</v>
      </c>
      <c r="K4004" s="323">
        <v>0.67</v>
      </c>
    </row>
    <row r="4005" spans="1:11" x14ac:dyDescent="0.2">
      <c r="A4005" s="320" t="s">
        <v>1467</v>
      </c>
      <c r="B4005" s="320" t="s">
        <v>2</v>
      </c>
      <c r="C4005" s="320" t="s">
        <v>1446</v>
      </c>
      <c r="D4005" s="320" t="s">
        <v>1468</v>
      </c>
      <c r="E4005" s="325">
        <v>40840</v>
      </c>
      <c r="F4005" s="326">
        <v>40817</v>
      </c>
      <c r="G4005" s="320">
        <v>11</v>
      </c>
      <c r="H4005" s="320">
        <v>78336</v>
      </c>
      <c r="I4005" s="323">
        <v>15.97</v>
      </c>
      <c r="J4005" s="323">
        <v>12.35</v>
      </c>
      <c r="K4005" s="323">
        <v>3.62</v>
      </c>
    </row>
    <row r="4006" spans="1:11" hidden="1" x14ac:dyDescent="0.2">
      <c r="A4006" s="320" t="s">
        <v>1458</v>
      </c>
      <c r="B4006" s="320" t="s">
        <v>2</v>
      </c>
      <c r="C4006" s="320" t="s">
        <v>1446</v>
      </c>
      <c r="D4006" s="320" t="s">
        <v>1464</v>
      </c>
      <c r="E4006" s="325">
        <v>40840</v>
      </c>
      <c r="F4006" s="326">
        <v>40817</v>
      </c>
      <c r="G4006" s="320">
        <v>11</v>
      </c>
      <c r="H4006" s="320">
        <v>78177</v>
      </c>
      <c r="I4006" s="323">
        <v>7.2</v>
      </c>
      <c r="J4006" s="323">
        <v>6.65</v>
      </c>
      <c r="K4006" s="323">
        <v>0.55000000000000004</v>
      </c>
    </row>
    <row r="4007" spans="1:11" hidden="1" x14ac:dyDescent="0.2">
      <c r="A4007" s="320" t="s">
        <v>1458</v>
      </c>
      <c r="B4007" s="320" t="s">
        <v>2</v>
      </c>
      <c r="C4007" s="320" t="s">
        <v>1446</v>
      </c>
      <c r="D4007" s="320" t="s">
        <v>1464</v>
      </c>
      <c r="E4007" s="325">
        <v>40840</v>
      </c>
      <c r="F4007" s="326">
        <v>40817</v>
      </c>
      <c r="G4007" s="320">
        <v>11</v>
      </c>
      <c r="H4007" s="320">
        <v>78209</v>
      </c>
      <c r="I4007" s="323">
        <v>7.04</v>
      </c>
      <c r="J4007" s="323">
        <v>6.64</v>
      </c>
      <c r="K4007" s="323">
        <v>0.4</v>
      </c>
    </row>
    <row r="4008" spans="1:11" hidden="1" x14ac:dyDescent="0.2">
      <c r="A4008" s="320" t="s">
        <v>1458</v>
      </c>
      <c r="B4008" s="320" t="s">
        <v>2</v>
      </c>
      <c r="C4008" s="320" t="s">
        <v>1446</v>
      </c>
      <c r="D4008" s="320" t="s">
        <v>1464</v>
      </c>
      <c r="E4008" s="325">
        <v>40840</v>
      </c>
      <c r="F4008" s="326">
        <v>40817</v>
      </c>
      <c r="G4008" s="320">
        <v>11</v>
      </c>
      <c r="H4008" s="320">
        <v>78337</v>
      </c>
      <c r="I4008" s="323">
        <v>7.24</v>
      </c>
      <c r="J4008" s="323">
        <v>6.62</v>
      </c>
      <c r="K4008" s="323">
        <v>0.62</v>
      </c>
    </row>
    <row r="4009" spans="1:11" x14ac:dyDescent="0.2">
      <c r="A4009" s="320" t="s">
        <v>1459</v>
      </c>
      <c r="B4009" s="320" t="s">
        <v>2</v>
      </c>
      <c r="C4009" s="320" t="s">
        <v>1446</v>
      </c>
      <c r="D4009" s="320" t="s">
        <v>1468</v>
      </c>
      <c r="E4009" s="325">
        <v>40841</v>
      </c>
      <c r="F4009" s="326">
        <v>40817</v>
      </c>
      <c r="G4009" s="320">
        <v>11</v>
      </c>
      <c r="H4009" s="320">
        <v>78504</v>
      </c>
      <c r="I4009" s="323">
        <v>14.39</v>
      </c>
      <c r="J4009" s="323">
        <v>12.05</v>
      </c>
      <c r="K4009" s="323">
        <v>2.34</v>
      </c>
    </row>
    <row r="4010" spans="1:11" x14ac:dyDescent="0.2">
      <c r="A4010" s="320" t="s">
        <v>1469</v>
      </c>
      <c r="B4010" s="320" t="s">
        <v>2</v>
      </c>
      <c r="C4010" s="320" t="s">
        <v>1446</v>
      </c>
      <c r="D4010" s="320" t="s">
        <v>1468</v>
      </c>
      <c r="E4010" s="325">
        <v>40841</v>
      </c>
      <c r="F4010" s="326">
        <v>40817</v>
      </c>
      <c r="G4010" s="320">
        <v>11</v>
      </c>
      <c r="H4010" s="320">
        <v>78397</v>
      </c>
      <c r="I4010" s="323">
        <v>6.45</v>
      </c>
      <c r="J4010" s="323">
        <v>5.75</v>
      </c>
      <c r="K4010" s="323">
        <v>0.7</v>
      </c>
    </row>
    <row r="4011" spans="1:11" x14ac:dyDescent="0.2">
      <c r="A4011" s="320" t="s">
        <v>1469</v>
      </c>
      <c r="B4011" s="320" t="s">
        <v>2</v>
      </c>
      <c r="C4011" s="320" t="s">
        <v>1446</v>
      </c>
      <c r="D4011" s="320" t="s">
        <v>1468</v>
      </c>
      <c r="E4011" s="325">
        <v>40841</v>
      </c>
      <c r="F4011" s="326">
        <v>40817</v>
      </c>
      <c r="G4011" s="320">
        <v>11</v>
      </c>
      <c r="H4011" s="320">
        <v>78490</v>
      </c>
      <c r="I4011" s="323">
        <v>6.46</v>
      </c>
      <c r="J4011" s="323">
        <v>5.73</v>
      </c>
      <c r="K4011" s="323">
        <v>0.73</v>
      </c>
    </row>
    <row r="4012" spans="1:11" x14ac:dyDescent="0.2">
      <c r="A4012" s="320" t="s">
        <v>1469</v>
      </c>
      <c r="B4012" s="320" t="s">
        <v>2</v>
      </c>
      <c r="C4012" s="320" t="s">
        <v>1446</v>
      </c>
      <c r="D4012" s="320" t="s">
        <v>1468</v>
      </c>
      <c r="E4012" s="325">
        <v>40841</v>
      </c>
      <c r="F4012" s="326">
        <v>40817</v>
      </c>
      <c r="G4012" s="320">
        <v>11</v>
      </c>
      <c r="H4012" s="320">
        <v>78519</v>
      </c>
      <c r="I4012" s="323">
        <v>6.07</v>
      </c>
      <c r="J4012" s="323">
        <v>5.72</v>
      </c>
      <c r="K4012" s="323">
        <v>0.35</v>
      </c>
    </row>
    <row r="4013" spans="1:11" x14ac:dyDescent="0.2">
      <c r="A4013" s="320" t="s">
        <v>1467</v>
      </c>
      <c r="B4013" s="320" t="s">
        <v>2</v>
      </c>
      <c r="C4013" s="320" t="s">
        <v>1446</v>
      </c>
      <c r="D4013" s="320" t="s">
        <v>1468</v>
      </c>
      <c r="E4013" s="325">
        <v>40841</v>
      </c>
      <c r="F4013" s="326">
        <v>40817</v>
      </c>
      <c r="G4013" s="320">
        <v>11</v>
      </c>
      <c r="H4013" s="320">
        <v>78399</v>
      </c>
      <c r="I4013" s="323">
        <v>15.79</v>
      </c>
      <c r="J4013" s="323">
        <v>12.42</v>
      </c>
      <c r="K4013" s="323">
        <v>3.37</v>
      </c>
    </row>
    <row r="4014" spans="1:11" x14ac:dyDescent="0.2">
      <c r="A4014" s="320" t="s">
        <v>1467</v>
      </c>
      <c r="B4014" s="320" t="s">
        <v>2</v>
      </c>
      <c r="C4014" s="320" t="s">
        <v>1446</v>
      </c>
      <c r="D4014" s="320" t="s">
        <v>1468</v>
      </c>
      <c r="E4014" s="325">
        <v>40841</v>
      </c>
      <c r="F4014" s="326">
        <v>40817</v>
      </c>
      <c r="G4014" s="320">
        <v>11</v>
      </c>
      <c r="H4014" s="320">
        <v>78507</v>
      </c>
      <c r="I4014" s="323">
        <v>16.809999999999999</v>
      </c>
      <c r="J4014" s="323">
        <v>12.39</v>
      </c>
      <c r="K4014" s="323">
        <v>4.42</v>
      </c>
    </row>
    <row r="4015" spans="1:11" hidden="1" x14ac:dyDescent="0.2">
      <c r="A4015" s="320" t="s">
        <v>1458</v>
      </c>
      <c r="B4015" s="320" t="s">
        <v>2</v>
      </c>
      <c r="C4015" s="320" t="s">
        <v>1446</v>
      </c>
      <c r="D4015" s="320" t="s">
        <v>1464</v>
      </c>
      <c r="E4015" s="325">
        <v>40841</v>
      </c>
      <c r="F4015" s="326">
        <v>40817</v>
      </c>
      <c r="G4015" s="320">
        <v>11</v>
      </c>
      <c r="H4015" s="320">
        <v>78389</v>
      </c>
      <c r="I4015" s="323">
        <v>7.04</v>
      </c>
      <c r="J4015" s="323">
        <v>6.6</v>
      </c>
      <c r="K4015" s="323">
        <v>0.44</v>
      </c>
    </row>
    <row r="4016" spans="1:11" hidden="1" x14ac:dyDescent="0.2">
      <c r="A4016" s="320" t="s">
        <v>1458</v>
      </c>
      <c r="B4016" s="320" t="s">
        <v>2</v>
      </c>
      <c r="C4016" s="320" t="s">
        <v>1446</v>
      </c>
      <c r="D4016" s="320" t="s">
        <v>1464</v>
      </c>
      <c r="E4016" s="325">
        <v>40841</v>
      </c>
      <c r="F4016" s="326">
        <v>40817</v>
      </c>
      <c r="G4016" s="320">
        <v>11</v>
      </c>
      <c r="H4016" s="320">
        <v>78424</v>
      </c>
      <c r="I4016" s="323">
        <v>7.03</v>
      </c>
      <c r="J4016" s="323">
        <v>6.6</v>
      </c>
      <c r="K4016" s="323">
        <v>0.43</v>
      </c>
    </row>
    <row r="4017" spans="1:11" hidden="1" x14ac:dyDescent="0.2">
      <c r="A4017" s="320" t="s">
        <v>1458</v>
      </c>
      <c r="B4017" s="320" t="s">
        <v>2</v>
      </c>
      <c r="C4017" s="320" t="s">
        <v>1446</v>
      </c>
      <c r="D4017" s="320" t="s">
        <v>1464</v>
      </c>
      <c r="E4017" s="325">
        <v>40841</v>
      </c>
      <c r="F4017" s="326">
        <v>40817</v>
      </c>
      <c r="G4017" s="320">
        <v>11</v>
      </c>
      <c r="H4017" s="320">
        <v>78509</v>
      </c>
      <c r="I4017" s="323">
        <v>7.25</v>
      </c>
      <c r="J4017" s="323">
        <v>6.59</v>
      </c>
      <c r="K4017" s="323">
        <v>0.66</v>
      </c>
    </row>
    <row r="4018" spans="1:11" x14ac:dyDescent="0.2">
      <c r="A4018" s="320" t="s">
        <v>1469</v>
      </c>
      <c r="B4018" s="320" t="s">
        <v>2</v>
      </c>
      <c r="C4018" s="320" t="s">
        <v>1446</v>
      </c>
      <c r="D4018" s="320" t="s">
        <v>1468</v>
      </c>
      <c r="E4018" s="325">
        <v>40842</v>
      </c>
      <c r="F4018" s="326">
        <v>40817</v>
      </c>
      <c r="G4018" s="320">
        <v>11</v>
      </c>
      <c r="H4018" s="320">
        <v>78563</v>
      </c>
      <c r="I4018" s="323">
        <v>6.27</v>
      </c>
      <c r="J4018" s="323">
        <v>5.61</v>
      </c>
      <c r="K4018" s="323">
        <v>0.66</v>
      </c>
    </row>
    <row r="4019" spans="1:11" x14ac:dyDescent="0.2">
      <c r="A4019" s="320" t="s">
        <v>1469</v>
      </c>
      <c r="B4019" s="320" t="s">
        <v>2</v>
      </c>
      <c r="C4019" s="320" t="s">
        <v>1446</v>
      </c>
      <c r="D4019" s="320" t="s">
        <v>1468</v>
      </c>
      <c r="E4019" s="325">
        <v>40842</v>
      </c>
      <c r="F4019" s="326">
        <v>40817</v>
      </c>
      <c r="G4019" s="320">
        <v>11</v>
      </c>
      <c r="H4019" s="320">
        <v>78686</v>
      </c>
      <c r="I4019" s="323">
        <v>6.56</v>
      </c>
      <c r="J4019" s="323">
        <v>5.7</v>
      </c>
      <c r="K4019" s="323">
        <v>0.86</v>
      </c>
    </row>
    <row r="4020" spans="1:11" x14ac:dyDescent="0.2">
      <c r="A4020" s="320" t="s">
        <v>1467</v>
      </c>
      <c r="B4020" s="320" t="s">
        <v>2</v>
      </c>
      <c r="C4020" s="320" t="s">
        <v>1446</v>
      </c>
      <c r="D4020" s="320" t="s">
        <v>1468</v>
      </c>
      <c r="E4020" s="325">
        <v>40842</v>
      </c>
      <c r="F4020" s="326">
        <v>40817</v>
      </c>
      <c r="G4020" s="320">
        <v>11</v>
      </c>
      <c r="H4020" s="320">
        <v>78593</v>
      </c>
      <c r="I4020" s="323">
        <v>18.36</v>
      </c>
      <c r="J4020" s="323">
        <v>12.45</v>
      </c>
      <c r="K4020" s="323">
        <v>5.91</v>
      </c>
    </row>
    <row r="4021" spans="1:11" x14ac:dyDescent="0.2">
      <c r="A4021" s="320" t="s">
        <v>1467</v>
      </c>
      <c r="B4021" s="320" t="s">
        <v>2</v>
      </c>
      <c r="C4021" s="320" t="s">
        <v>1446</v>
      </c>
      <c r="D4021" s="320" t="s">
        <v>1468</v>
      </c>
      <c r="E4021" s="325">
        <v>40842</v>
      </c>
      <c r="F4021" s="326">
        <v>40817</v>
      </c>
      <c r="G4021" s="320">
        <v>11</v>
      </c>
      <c r="H4021" s="320">
        <v>78694</v>
      </c>
      <c r="I4021" s="323">
        <v>17.04</v>
      </c>
      <c r="J4021" s="323">
        <v>12.44</v>
      </c>
      <c r="K4021" s="323">
        <v>4.5999999999999996</v>
      </c>
    </row>
    <row r="4022" spans="1:11" hidden="1" x14ac:dyDescent="0.2">
      <c r="A4022" s="320" t="s">
        <v>1458</v>
      </c>
      <c r="B4022" s="320" t="s">
        <v>2</v>
      </c>
      <c r="C4022" s="320" t="s">
        <v>1446</v>
      </c>
      <c r="D4022" s="320" t="s">
        <v>1464</v>
      </c>
      <c r="E4022" s="325">
        <v>40842</v>
      </c>
      <c r="F4022" s="326">
        <v>40817</v>
      </c>
      <c r="G4022" s="320">
        <v>11</v>
      </c>
      <c r="H4022" s="320">
        <v>78559</v>
      </c>
      <c r="I4022" s="323">
        <v>7.03</v>
      </c>
      <c r="J4022" s="323">
        <v>6.65</v>
      </c>
      <c r="K4022" s="323">
        <v>0.38</v>
      </c>
    </row>
    <row r="4023" spans="1:11" hidden="1" x14ac:dyDescent="0.2">
      <c r="A4023" s="320" t="s">
        <v>1458</v>
      </c>
      <c r="B4023" s="320" t="s">
        <v>2</v>
      </c>
      <c r="C4023" s="320" t="s">
        <v>1446</v>
      </c>
      <c r="D4023" s="320" t="s">
        <v>1464</v>
      </c>
      <c r="E4023" s="325">
        <v>40842</v>
      </c>
      <c r="F4023" s="326">
        <v>40817</v>
      </c>
      <c r="G4023" s="320">
        <v>11</v>
      </c>
      <c r="H4023" s="320">
        <v>78672</v>
      </c>
      <c r="I4023" s="323">
        <v>7</v>
      </c>
      <c r="J4023" s="323">
        <v>6.63</v>
      </c>
      <c r="K4023" s="323">
        <v>0.37</v>
      </c>
    </row>
    <row r="4024" spans="1:11" x14ac:dyDescent="0.2">
      <c r="A4024" s="320" t="s">
        <v>1459</v>
      </c>
      <c r="B4024" s="320" t="s">
        <v>2</v>
      </c>
      <c r="C4024" s="320" t="s">
        <v>1446</v>
      </c>
      <c r="D4024" s="320" t="s">
        <v>1468</v>
      </c>
      <c r="E4024" s="325">
        <v>40843</v>
      </c>
      <c r="F4024" s="326">
        <v>40817</v>
      </c>
      <c r="G4024" s="320">
        <v>11</v>
      </c>
      <c r="H4024" s="320">
        <v>78789</v>
      </c>
      <c r="I4024" s="323">
        <v>17.239999999999998</v>
      </c>
      <c r="J4024" s="323">
        <v>12.03</v>
      </c>
      <c r="K4024" s="323">
        <v>5.21</v>
      </c>
    </row>
    <row r="4025" spans="1:11" x14ac:dyDescent="0.2">
      <c r="A4025" s="320" t="s">
        <v>1459</v>
      </c>
      <c r="B4025" s="320" t="s">
        <v>2</v>
      </c>
      <c r="C4025" s="320" t="s">
        <v>1446</v>
      </c>
      <c r="D4025" s="320" t="s">
        <v>1468</v>
      </c>
      <c r="E4025" s="325">
        <v>40843</v>
      </c>
      <c r="F4025" s="326">
        <v>40817</v>
      </c>
      <c r="G4025" s="320">
        <v>11</v>
      </c>
      <c r="H4025" s="320">
        <v>78970</v>
      </c>
      <c r="I4025" s="323">
        <v>14.69</v>
      </c>
      <c r="J4025" s="323">
        <v>12.13</v>
      </c>
      <c r="K4025" s="323">
        <v>2.56</v>
      </c>
    </row>
    <row r="4026" spans="1:11" x14ac:dyDescent="0.2">
      <c r="A4026" s="320" t="s">
        <v>1469</v>
      </c>
      <c r="B4026" s="320" t="s">
        <v>2</v>
      </c>
      <c r="C4026" s="320" t="s">
        <v>1446</v>
      </c>
      <c r="D4026" s="320" t="s">
        <v>1468</v>
      </c>
      <c r="E4026" s="325">
        <v>40843</v>
      </c>
      <c r="F4026" s="326">
        <v>40817</v>
      </c>
      <c r="G4026" s="320">
        <v>11</v>
      </c>
      <c r="H4026" s="320">
        <v>78759</v>
      </c>
      <c r="I4026" s="323">
        <v>6.33</v>
      </c>
      <c r="J4026" s="323">
        <v>5.74</v>
      </c>
      <c r="K4026" s="323">
        <v>0.59</v>
      </c>
    </row>
    <row r="4027" spans="1:11" x14ac:dyDescent="0.2">
      <c r="A4027" s="320" t="s">
        <v>1469</v>
      </c>
      <c r="B4027" s="320" t="s">
        <v>2</v>
      </c>
      <c r="C4027" s="320" t="s">
        <v>1446</v>
      </c>
      <c r="D4027" s="320" t="s">
        <v>1468</v>
      </c>
      <c r="E4027" s="325">
        <v>40843</v>
      </c>
      <c r="F4027" s="326">
        <v>40817</v>
      </c>
      <c r="G4027" s="320">
        <v>11</v>
      </c>
      <c r="H4027" s="320">
        <v>78967</v>
      </c>
      <c r="I4027" s="323">
        <v>6.19</v>
      </c>
      <c r="J4027" s="323">
        <v>5.73</v>
      </c>
      <c r="K4027" s="323">
        <v>0.46</v>
      </c>
    </row>
    <row r="4028" spans="1:11" x14ac:dyDescent="0.2">
      <c r="A4028" s="320" t="s">
        <v>1467</v>
      </c>
      <c r="B4028" s="320" t="s">
        <v>2</v>
      </c>
      <c r="C4028" s="320" t="s">
        <v>1446</v>
      </c>
      <c r="D4028" s="320" t="s">
        <v>1468</v>
      </c>
      <c r="E4028" s="325">
        <v>40843</v>
      </c>
      <c r="F4028" s="326">
        <v>40817</v>
      </c>
      <c r="G4028" s="320">
        <v>11</v>
      </c>
      <c r="H4028" s="320">
        <v>78793</v>
      </c>
      <c r="I4028" s="323">
        <v>17.55</v>
      </c>
      <c r="J4028" s="323">
        <v>11.81</v>
      </c>
      <c r="K4028" s="323">
        <v>5.74</v>
      </c>
    </row>
    <row r="4029" spans="1:11" x14ac:dyDescent="0.2">
      <c r="A4029" s="320" t="s">
        <v>1467</v>
      </c>
      <c r="B4029" s="320" t="s">
        <v>2</v>
      </c>
      <c r="C4029" s="320" t="s">
        <v>1446</v>
      </c>
      <c r="D4029" s="320" t="s">
        <v>1468</v>
      </c>
      <c r="E4029" s="325">
        <v>40843</v>
      </c>
      <c r="F4029" s="326">
        <v>40817</v>
      </c>
      <c r="G4029" s="320">
        <v>11</v>
      </c>
      <c r="H4029" s="320">
        <v>78966</v>
      </c>
      <c r="I4029" s="323">
        <v>14.74</v>
      </c>
      <c r="J4029" s="323">
        <v>12.39</v>
      </c>
      <c r="K4029" s="323">
        <v>2.35</v>
      </c>
    </row>
    <row r="4030" spans="1:11" hidden="1" x14ac:dyDescent="0.2">
      <c r="A4030" s="320"/>
      <c r="B4030" s="320" t="s">
        <v>2</v>
      </c>
      <c r="C4030" s="320" t="s">
        <v>1446</v>
      </c>
      <c r="D4030" s="320" t="s">
        <v>1464</v>
      </c>
      <c r="E4030" s="325">
        <v>40843</v>
      </c>
      <c r="F4030" s="326">
        <v>40817</v>
      </c>
      <c r="G4030" s="320">
        <v>11</v>
      </c>
      <c r="H4030" s="320">
        <v>78754</v>
      </c>
      <c r="I4030" s="323">
        <v>7.14</v>
      </c>
      <c r="J4030" s="323">
        <v>6.43</v>
      </c>
      <c r="K4030" s="323">
        <v>0.71</v>
      </c>
    </row>
    <row r="4031" spans="1:11" hidden="1" x14ac:dyDescent="0.2">
      <c r="A4031" s="320"/>
      <c r="B4031" s="320" t="s">
        <v>2</v>
      </c>
      <c r="C4031" s="320" t="s">
        <v>1446</v>
      </c>
      <c r="D4031" s="320" t="s">
        <v>1464</v>
      </c>
      <c r="E4031" s="325">
        <v>40843</v>
      </c>
      <c r="F4031" s="326">
        <v>40817</v>
      </c>
      <c r="G4031" s="320">
        <v>11</v>
      </c>
      <c r="H4031" s="320">
        <v>78958</v>
      </c>
      <c r="I4031" s="323">
        <v>6.89</v>
      </c>
      <c r="J4031" s="323">
        <v>6.46</v>
      </c>
      <c r="K4031" s="323">
        <v>0.43</v>
      </c>
    </row>
    <row r="4032" spans="1:11" hidden="1" x14ac:dyDescent="0.2">
      <c r="A4032" s="320" t="s">
        <v>1458</v>
      </c>
      <c r="B4032" s="320" t="s">
        <v>2</v>
      </c>
      <c r="C4032" s="320" t="s">
        <v>1446</v>
      </c>
      <c r="D4032" s="320" t="s">
        <v>1464</v>
      </c>
      <c r="E4032" s="325">
        <v>40843</v>
      </c>
      <c r="F4032" s="326">
        <v>40817</v>
      </c>
      <c r="G4032" s="320">
        <v>11</v>
      </c>
      <c r="H4032" s="320">
        <v>78768</v>
      </c>
      <c r="I4032" s="323">
        <v>7.29</v>
      </c>
      <c r="J4032" s="323">
        <v>6.6</v>
      </c>
      <c r="K4032" s="323">
        <v>0.69</v>
      </c>
    </row>
    <row r="4033" spans="1:11" hidden="1" x14ac:dyDescent="0.2">
      <c r="A4033" s="320" t="s">
        <v>1458</v>
      </c>
      <c r="B4033" s="320" t="s">
        <v>2</v>
      </c>
      <c r="C4033" s="320" t="s">
        <v>1446</v>
      </c>
      <c r="D4033" s="320" t="s">
        <v>1464</v>
      </c>
      <c r="E4033" s="325">
        <v>40843</v>
      </c>
      <c r="F4033" s="326">
        <v>40817</v>
      </c>
      <c r="G4033" s="320">
        <v>11</v>
      </c>
      <c r="H4033" s="320">
        <v>78939</v>
      </c>
      <c r="I4033" s="323">
        <v>7.18</v>
      </c>
      <c r="J4033" s="323">
        <v>6.59</v>
      </c>
      <c r="K4033" s="323">
        <v>0.59</v>
      </c>
    </row>
    <row r="4034" spans="1:11" x14ac:dyDescent="0.2">
      <c r="A4034" s="320" t="s">
        <v>1469</v>
      </c>
      <c r="B4034" s="320" t="s">
        <v>2</v>
      </c>
      <c r="C4034" s="320" t="s">
        <v>1446</v>
      </c>
      <c r="D4034" s="320" t="s">
        <v>1468</v>
      </c>
      <c r="E4034" s="325">
        <v>40844</v>
      </c>
      <c r="F4034" s="326">
        <v>40817</v>
      </c>
      <c r="G4034" s="320">
        <v>11</v>
      </c>
      <c r="H4034" s="320">
        <v>79110</v>
      </c>
      <c r="I4034" s="323">
        <v>5.83</v>
      </c>
      <c r="J4034" s="323">
        <v>5.72</v>
      </c>
      <c r="K4034" s="323">
        <v>0.11</v>
      </c>
    </row>
    <row r="4035" spans="1:11" x14ac:dyDescent="0.2">
      <c r="A4035" s="320" t="s">
        <v>1467</v>
      </c>
      <c r="B4035" s="320" t="s">
        <v>2</v>
      </c>
      <c r="C4035" s="320" t="s">
        <v>1446</v>
      </c>
      <c r="D4035" s="320" t="s">
        <v>1468</v>
      </c>
      <c r="E4035" s="325">
        <v>40844</v>
      </c>
      <c r="F4035" s="326">
        <v>40817</v>
      </c>
      <c r="G4035" s="320">
        <v>11</v>
      </c>
      <c r="H4035" s="320">
        <v>79052</v>
      </c>
      <c r="I4035" s="323">
        <v>14.23</v>
      </c>
      <c r="J4035" s="323">
        <v>12.39</v>
      </c>
      <c r="K4035" s="323">
        <v>1.84</v>
      </c>
    </row>
    <row r="4036" spans="1:11" hidden="1" x14ac:dyDescent="0.2">
      <c r="A4036" s="320" t="s">
        <v>1458</v>
      </c>
      <c r="B4036" s="320" t="s">
        <v>2</v>
      </c>
      <c r="C4036" s="320" t="s">
        <v>1446</v>
      </c>
      <c r="D4036" s="320" t="s">
        <v>1464</v>
      </c>
      <c r="E4036" s="325">
        <v>40844</v>
      </c>
      <c r="F4036" s="326">
        <v>40817</v>
      </c>
      <c r="G4036" s="320">
        <v>11</v>
      </c>
      <c r="H4036" s="320">
        <v>79051</v>
      </c>
      <c r="I4036" s="323">
        <v>6.89</v>
      </c>
      <c r="J4036" s="323">
        <v>6.67</v>
      </c>
      <c r="K4036" s="323">
        <v>0.22</v>
      </c>
    </row>
    <row r="4037" spans="1:11" x14ac:dyDescent="0.2">
      <c r="A4037" s="320" t="s">
        <v>1467</v>
      </c>
      <c r="B4037" s="320" t="s">
        <v>2</v>
      </c>
      <c r="C4037" s="320" t="s">
        <v>1446</v>
      </c>
      <c r="D4037" s="320" t="s">
        <v>1468</v>
      </c>
      <c r="E4037" s="325">
        <v>40847</v>
      </c>
      <c r="F4037" s="326">
        <v>40817</v>
      </c>
      <c r="G4037" s="320">
        <v>11</v>
      </c>
      <c r="H4037" s="320">
        <v>79326</v>
      </c>
      <c r="I4037" s="323">
        <v>17.010000000000002</v>
      </c>
      <c r="J4037" s="323">
        <v>12.42</v>
      </c>
      <c r="K4037" s="323">
        <v>4.59</v>
      </c>
    </row>
    <row r="4038" spans="1:11" x14ac:dyDescent="0.2">
      <c r="A4038" s="320" t="s">
        <v>1467</v>
      </c>
      <c r="B4038" s="320" t="s">
        <v>2</v>
      </c>
      <c r="C4038" s="320" t="s">
        <v>1446</v>
      </c>
      <c r="D4038" s="320" t="s">
        <v>1468</v>
      </c>
      <c r="E4038" s="325">
        <v>40847</v>
      </c>
      <c r="F4038" s="326">
        <v>40817</v>
      </c>
      <c r="G4038" s="320">
        <v>11</v>
      </c>
      <c r="H4038" s="320">
        <v>79441</v>
      </c>
      <c r="I4038" s="323">
        <v>16.59</v>
      </c>
      <c r="J4038" s="323">
        <v>12.39</v>
      </c>
      <c r="K4038" s="323">
        <v>4.2</v>
      </c>
    </row>
    <row r="4039" spans="1:11" hidden="1" x14ac:dyDescent="0.2">
      <c r="A4039" s="320" t="s">
        <v>1458</v>
      </c>
      <c r="B4039" s="320" t="s">
        <v>2</v>
      </c>
      <c r="C4039" s="320" t="s">
        <v>1446</v>
      </c>
      <c r="D4039" s="320" t="s">
        <v>1464</v>
      </c>
      <c r="E4039" s="325">
        <v>40847</v>
      </c>
      <c r="F4039" s="326">
        <v>40817</v>
      </c>
      <c r="G4039" s="320">
        <v>11</v>
      </c>
      <c r="H4039" s="320">
        <v>79292</v>
      </c>
      <c r="I4039" s="323">
        <v>7.27</v>
      </c>
      <c r="J4039" s="323">
        <v>6.64</v>
      </c>
      <c r="K4039" s="323">
        <v>0.63</v>
      </c>
    </row>
    <row r="4040" spans="1:11" hidden="1" x14ac:dyDescent="0.2">
      <c r="A4040" s="320" t="s">
        <v>1458</v>
      </c>
      <c r="B4040" s="320" t="s">
        <v>2</v>
      </c>
      <c r="C4040" s="320" t="s">
        <v>1446</v>
      </c>
      <c r="D4040" s="320" t="s">
        <v>1464</v>
      </c>
      <c r="E4040" s="325">
        <v>40847</v>
      </c>
      <c r="F4040" s="326">
        <v>40817</v>
      </c>
      <c r="G4040" s="320">
        <v>11</v>
      </c>
      <c r="H4040" s="320">
        <v>79324</v>
      </c>
      <c r="I4040" s="323">
        <v>7.05</v>
      </c>
      <c r="J4040" s="323">
        <v>6.64</v>
      </c>
      <c r="K4040" s="323">
        <v>0.41</v>
      </c>
    </row>
    <row r="4041" spans="1:11" hidden="1" x14ac:dyDescent="0.2">
      <c r="A4041" s="320" t="s">
        <v>1458</v>
      </c>
      <c r="B4041" s="320" t="s">
        <v>2</v>
      </c>
      <c r="C4041" s="320" t="s">
        <v>1446</v>
      </c>
      <c r="D4041" s="320" t="s">
        <v>1464</v>
      </c>
      <c r="E4041" s="325">
        <v>40847</v>
      </c>
      <c r="F4041" s="326">
        <v>40817</v>
      </c>
      <c r="G4041" s="320">
        <v>11</v>
      </c>
      <c r="H4041" s="320">
        <v>79435</v>
      </c>
      <c r="I4041" s="323">
        <v>7.06</v>
      </c>
      <c r="J4041" s="323">
        <v>6.62</v>
      </c>
      <c r="K4041" s="323">
        <v>0.44</v>
      </c>
    </row>
    <row r="4042" spans="1:11" x14ac:dyDescent="0.2">
      <c r="A4042" s="320" t="s">
        <v>1459</v>
      </c>
      <c r="B4042" s="320" t="s">
        <v>2</v>
      </c>
      <c r="C4042" s="320" t="s">
        <v>1446</v>
      </c>
      <c r="D4042" s="320" t="s">
        <v>1468</v>
      </c>
      <c r="E4042" s="325">
        <v>40848</v>
      </c>
      <c r="F4042" s="326">
        <v>40848</v>
      </c>
      <c r="G4042" s="320">
        <v>11</v>
      </c>
      <c r="H4042" s="320">
        <v>79596</v>
      </c>
      <c r="I4042" s="323">
        <v>14.08</v>
      </c>
      <c r="J4042" s="323">
        <v>12.09</v>
      </c>
      <c r="K4042" s="323">
        <v>1.99</v>
      </c>
    </row>
    <row r="4043" spans="1:11" x14ac:dyDescent="0.2">
      <c r="A4043" s="320" t="s">
        <v>1467</v>
      </c>
      <c r="B4043" s="320" t="s">
        <v>2</v>
      </c>
      <c r="C4043" s="320" t="s">
        <v>1446</v>
      </c>
      <c r="D4043" s="320" t="s">
        <v>1468</v>
      </c>
      <c r="E4043" s="325">
        <v>40848</v>
      </c>
      <c r="F4043" s="326">
        <v>40848</v>
      </c>
      <c r="G4043" s="320">
        <v>11</v>
      </c>
      <c r="H4043" s="320">
        <v>79512</v>
      </c>
      <c r="I4043" s="323">
        <v>16.829999999999998</v>
      </c>
      <c r="J4043" s="323">
        <v>12.38</v>
      </c>
      <c r="K4043" s="323">
        <v>4.45</v>
      </c>
    </row>
    <row r="4044" spans="1:11" x14ac:dyDescent="0.2">
      <c r="A4044" s="320" t="s">
        <v>1467</v>
      </c>
      <c r="B4044" s="320" t="s">
        <v>2</v>
      </c>
      <c r="C4044" s="320" t="s">
        <v>1446</v>
      </c>
      <c r="D4044" s="320" t="s">
        <v>1468</v>
      </c>
      <c r="E4044" s="325">
        <v>40848</v>
      </c>
      <c r="F4044" s="326">
        <v>40848</v>
      </c>
      <c r="G4044" s="320">
        <v>11</v>
      </c>
      <c r="H4044" s="320">
        <v>79591</v>
      </c>
      <c r="I4044" s="323">
        <v>15.3</v>
      </c>
      <c r="J4044" s="323">
        <v>12.35</v>
      </c>
      <c r="K4044" s="323">
        <v>2.95</v>
      </c>
    </row>
    <row r="4045" spans="1:11" hidden="1" x14ac:dyDescent="0.2">
      <c r="A4045" s="320" t="s">
        <v>1458</v>
      </c>
      <c r="B4045" s="320" t="s">
        <v>2</v>
      </c>
      <c r="C4045" s="320" t="s">
        <v>1446</v>
      </c>
      <c r="D4045" s="320" t="s">
        <v>1464</v>
      </c>
      <c r="E4045" s="325">
        <v>40848</v>
      </c>
      <c r="F4045" s="326">
        <v>40848</v>
      </c>
      <c r="G4045" s="320">
        <v>11</v>
      </c>
      <c r="H4045" s="320">
        <v>79486</v>
      </c>
      <c r="I4045" s="323">
        <v>7.06</v>
      </c>
      <c r="J4045" s="323">
        <v>6.63</v>
      </c>
      <c r="K4045" s="323">
        <v>0.43</v>
      </c>
    </row>
    <row r="4046" spans="1:11" hidden="1" x14ac:dyDescent="0.2">
      <c r="A4046" s="320" t="s">
        <v>1458</v>
      </c>
      <c r="B4046" s="320" t="s">
        <v>2</v>
      </c>
      <c r="C4046" s="320" t="s">
        <v>1446</v>
      </c>
      <c r="D4046" s="320" t="s">
        <v>1464</v>
      </c>
      <c r="E4046" s="325">
        <v>40848</v>
      </c>
      <c r="F4046" s="326">
        <v>40848</v>
      </c>
      <c r="G4046" s="320">
        <v>11</v>
      </c>
      <c r="H4046" s="320">
        <v>79524</v>
      </c>
      <c r="I4046" s="323">
        <v>6.94</v>
      </c>
      <c r="J4046" s="323">
        <v>6.6</v>
      </c>
      <c r="K4046" s="323">
        <v>0.34</v>
      </c>
    </row>
    <row r="4047" spans="1:11" hidden="1" x14ac:dyDescent="0.2">
      <c r="A4047" s="320" t="s">
        <v>1458</v>
      </c>
      <c r="B4047" s="320" t="s">
        <v>2</v>
      </c>
      <c r="C4047" s="320" t="s">
        <v>1446</v>
      </c>
      <c r="D4047" s="320" t="s">
        <v>1464</v>
      </c>
      <c r="E4047" s="325">
        <v>40848</v>
      </c>
      <c r="F4047" s="326">
        <v>40848</v>
      </c>
      <c r="G4047" s="320">
        <v>11</v>
      </c>
      <c r="H4047" s="320">
        <v>79594</v>
      </c>
      <c r="I4047" s="323">
        <v>7.15</v>
      </c>
      <c r="J4047" s="323">
        <v>6.59</v>
      </c>
      <c r="K4047" s="323">
        <v>0.56000000000000005</v>
      </c>
    </row>
    <row r="4048" spans="1:11" x14ac:dyDescent="0.2">
      <c r="A4048" s="320" t="s">
        <v>1467</v>
      </c>
      <c r="B4048" s="320" t="s">
        <v>2</v>
      </c>
      <c r="C4048" s="320" t="s">
        <v>1446</v>
      </c>
      <c r="D4048" s="320" t="s">
        <v>1468</v>
      </c>
      <c r="E4048" s="325">
        <v>40849</v>
      </c>
      <c r="F4048" s="326">
        <v>40848</v>
      </c>
      <c r="G4048" s="320">
        <v>11</v>
      </c>
      <c r="H4048" s="320">
        <v>79701</v>
      </c>
      <c r="I4048" s="323">
        <v>17.38</v>
      </c>
      <c r="J4048" s="323">
        <v>12.16</v>
      </c>
      <c r="K4048" s="323">
        <v>5.22</v>
      </c>
    </row>
    <row r="4049" spans="1:11" x14ac:dyDescent="0.2">
      <c r="A4049" s="320" t="s">
        <v>1467</v>
      </c>
      <c r="B4049" s="320" t="s">
        <v>2</v>
      </c>
      <c r="C4049" s="320" t="s">
        <v>1446</v>
      </c>
      <c r="D4049" s="320" t="s">
        <v>1468</v>
      </c>
      <c r="E4049" s="325">
        <v>40849</v>
      </c>
      <c r="F4049" s="326">
        <v>40848</v>
      </c>
      <c r="G4049" s="320">
        <v>11</v>
      </c>
      <c r="H4049" s="320">
        <v>79799</v>
      </c>
      <c r="I4049" s="323">
        <v>17.62</v>
      </c>
      <c r="J4049" s="323">
        <v>12.39</v>
      </c>
      <c r="K4049" s="323">
        <v>5.23</v>
      </c>
    </row>
    <row r="4050" spans="1:11" hidden="1" x14ac:dyDescent="0.2">
      <c r="A4050" s="320" t="s">
        <v>1458</v>
      </c>
      <c r="B4050" s="320" t="s">
        <v>2</v>
      </c>
      <c r="C4050" s="320" t="s">
        <v>1446</v>
      </c>
      <c r="D4050" s="320" t="s">
        <v>1464</v>
      </c>
      <c r="E4050" s="325">
        <v>40849</v>
      </c>
      <c r="F4050" s="326">
        <v>40848</v>
      </c>
      <c r="G4050" s="320">
        <v>11</v>
      </c>
      <c r="H4050" s="320">
        <v>79649</v>
      </c>
      <c r="I4050" s="323">
        <v>7.08</v>
      </c>
      <c r="J4050" s="323">
        <v>6.64</v>
      </c>
      <c r="K4050" s="323">
        <v>0.44</v>
      </c>
    </row>
    <row r="4051" spans="1:11" hidden="1" x14ac:dyDescent="0.2">
      <c r="A4051" s="320" t="s">
        <v>1458</v>
      </c>
      <c r="B4051" s="320" t="s">
        <v>2</v>
      </c>
      <c r="C4051" s="320" t="s">
        <v>1446</v>
      </c>
      <c r="D4051" s="320" t="s">
        <v>1464</v>
      </c>
      <c r="E4051" s="325">
        <v>40849</v>
      </c>
      <c r="F4051" s="326">
        <v>40848</v>
      </c>
      <c r="G4051" s="320">
        <v>11</v>
      </c>
      <c r="H4051" s="320">
        <v>79761</v>
      </c>
      <c r="I4051" s="323">
        <v>6.9</v>
      </c>
      <c r="J4051" s="323">
        <v>6.62</v>
      </c>
      <c r="K4051" s="323">
        <v>0.28000000000000003</v>
      </c>
    </row>
    <row r="4052" spans="1:11" x14ac:dyDescent="0.2">
      <c r="A4052" s="320" t="s">
        <v>1459</v>
      </c>
      <c r="B4052" s="320" t="s">
        <v>2</v>
      </c>
      <c r="C4052" s="320" t="s">
        <v>1446</v>
      </c>
      <c r="D4052" s="320" t="s">
        <v>1468</v>
      </c>
      <c r="E4052" s="325">
        <v>40850</v>
      </c>
      <c r="F4052" s="326">
        <v>40848</v>
      </c>
      <c r="G4052" s="320">
        <v>11</v>
      </c>
      <c r="H4052" s="320">
        <v>79903</v>
      </c>
      <c r="I4052" s="323">
        <v>16.47</v>
      </c>
      <c r="J4052" s="323">
        <v>12.08</v>
      </c>
      <c r="K4052" s="323">
        <v>4.3899999999999997</v>
      </c>
    </row>
    <row r="4053" spans="1:11" x14ac:dyDescent="0.2">
      <c r="A4053" s="320" t="s">
        <v>1459</v>
      </c>
      <c r="B4053" s="320" t="s">
        <v>2</v>
      </c>
      <c r="C4053" s="320" t="s">
        <v>1446</v>
      </c>
      <c r="D4053" s="320" t="s">
        <v>1468</v>
      </c>
      <c r="E4053" s="325">
        <v>40850</v>
      </c>
      <c r="F4053" s="326">
        <v>40848</v>
      </c>
      <c r="G4053" s="320">
        <v>11</v>
      </c>
      <c r="H4053" s="320">
        <v>80066</v>
      </c>
      <c r="I4053" s="323">
        <v>14.18</v>
      </c>
      <c r="J4053" s="323">
        <v>12.05</v>
      </c>
      <c r="K4053" s="323">
        <v>2.13</v>
      </c>
    </row>
    <row r="4054" spans="1:11" x14ac:dyDescent="0.2">
      <c r="A4054" s="320" t="s">
        <v>1467</v>
      </c>
      <c r="B4054" s="320" t="s">
        <v>2</v>
      </c>
      <c r="C4054" s="320" t="s">
        <v>1446</v>
      </c>
      <c r="D4054" s="320" t="s">
        <v>1468</v>
      </c>
      <c r="E4054" s="325">
        <v>40850</v>
      </c>
      <c r="F4054" s="326">
        <v>40848</v>
      </c>
      <c r="G4054" s="320">
        <v>11</v>
      </c>
      <c r="H4054" s="320">
        <v>79904</v>
      </c>
      <c r="I4054" s="323">
        <v>17.48</v>
      </c>
      <c r="J4054" s="323">
        <v>12.4</v>
      </c>
      <c r="K4054" s="323">
        <v>5.08</v>
      </c>
    </row>
    <row r="4055" spans="1:11" x14ac:dyDescent="0.2">
      <c r="A4055" s="320" t="s">
        <v>1467</v>
      </c>
      <c r="B4055" s="320" t="s">
        <v>2</v>
      </c>
      <c r="C4055" s="320" t="s">
        <v>1446</v>
      </c>
      <c r="D4055" s="320" t="s">
        <v>1468</v>
      </c>
      <c r="E4055" s="325">
        <v>40850</v>
      </c>
      <c r="F4055" s="326">
        <v>40848</v>
      </c>
      <c r="G4055" s="320">
        <v>11</v>
      </c>
      <c r="H4055" s="320">
        <v>80068</v>
      </c>
      <c r="I4055" s="323">
        <v>15.4</v>
      </c>
      <c r="J4055" s="323">
        <v>12.37</v>
      </c>
      <c r="K4055" s="323">
        <v>3.03</v>
      </c>
    </row>
    <row r="4056" spans="1:11" hidden="1" x14ac:dyDescent="0.2">
      <c r="A4056" s="320"/>
      <c r="B4056" s="320" t="s">
        <v>2</v>
      </c>
      <c r="C4056" s="320" t="s">
        <v>1446</v>
      </c>
      <c r="D4056" s="320" t="s">
        <v>1464</v>
      </c>
      <c r="E4056" s="325">
        <v>40850</v>
      </c>
      <c r="F4056" s="326">
        <v>40848</v>
      </c>
      <c r="G4056" s="320">
        <v>11</v>
      </c>
      <c r="H4056" s="320">
        <v>79872</v>
      </c>
      <c r="I4056" s="323">
        <v>6.88</v>
      </c>
      <c r="J4056" s="323">
        <v>6.42</v>
      </c>
      <c r="K4056" s="323">
        <v>0.46</v>
      </c>
    </row>
    <row r="4057" spans="1:11" hidden="1" x14ac:dyDescent="0.2">
      <c r="A4057" s="320"/>
      <c r="B4057" s="320" t="s">
        <v>2</v>
      </c>
      <c r="C4057" s="320" t="s">
        <v>1446</v>
      </c>
      <c r="D4057" s="320" t="s">
        <v>1464</v>
      </c>
      <c r="E4057" s="325">
        <v>40850</v>
      </c>
      <c r="F4057" s="326">
        <v>40848</v>
      </c>
      <c r="G4057" s="320">
        <v>11</v>
      </c>
      <c r="H4057" s="320">
        <v>80017</v>
      </c>
      <c r="I4057" s="323">
        <v>6.92</v>
      </c>
      <c r="J4057" s="323">
        <v>6.42</v>
      </c>
      <c r="K4057" s="323">
        <v>0.5</v>
      </c>
    </row>
    <row r="4058" spans="1:11" hidden="1" x14ac:dyDescent="0.2">
      <c r="A4058" s="320"/>
      <c r="B4058" s="320" t="s">
        <v>2</v>
      </c>
      <c r="C4058" s="320" t="s">
        <v>1446</v>
      </c>
      <c r="D4058" s="320" t="s">
        <v>1464</v>
      </c>
      <c r="E4058" s="325">
        <v>40850</v>
      </c>
      <c r="F4058" s="326">
        <v>40848</v>
      </c>
      <c r="G4058" s="320">
        <v>11</v>
      </c>
      <c r="H4058" s="320">
        <v>80095</v>
      </c>
      <c r="I4058" s="323">
        <v>6.9</v>
      </c>
      <c r="J4058" s="323">
        <v>6.41</v>
      </c>
      <c r="K4058" s="323">
        <v>0.49</v>
      </c>
    </row>
    <row r="4059" spans="1:11" hidden="1" x14ac:dyDescent="0.2">
      <c r="A4059" s="320" t="s">
        <v>1458</v>
      </c>
      <c r="B4059" s="320" t="s">
        <v>2</v>
      </c>
      <c r="C4059" s="320" t="s">
        <v>1446</v>
      </c>
      <c r="D4059" s="320" t="s">
        <v>1464</v>
      </c>
      <c r="E4059" s="325">
        <v>40850</v>
      </c>
      <c r="F4059" s="326">
        <v>40848</v>
      </c>
      <c r="G4059" s="320">
        <v>11</v>
      </c>
      <c r="H4059" s="320">
        <v>79875</v>
      </c>
      <c r="I4059" s="323">
        <v>7.21</v>
      </c>
      <c r="J4059" s="323">
        <v>6.6</v>
      </c>
      <c r="K4059" s="323">
        <v>0.61</v>
      </c>
    </row>
    <row r="4060" spans="1:11" hidden="1" x14ac:dyDescent="0.2">
      <c r="A4060" s="320" t="s">
        <v>1458</v>
      </c>
      <c r="B4060" s="320" t="s">
        <v>2</v>
      </c>
      <c r="C4060" s="320" t="s">
        <v>1446</v>
      </c>
      <c r="D4060" s="320" t="s">
        <v>1464</v>
      </c>
      <c r="E4060" s="325">
        <v>40850</v>
      </c>
      <c r="F4060" s="326">
        <v>40848</v>
      </c>
      <c r="G4060" s="320">
        <v>11</v>
      </c>
      <c r="H4060" s="320">
        <v>80059</v>
      </c>
      <c r="I4060" s="323">
        <v>7.22</v>
      </c>
      <c r="J4060" s="323">
        <v>6.58</v>
      </c>
      <c r="K4060" s="323">
        <v>0.64</v>
      </c>
    </row>
    <row r="4061" spans="1:11" x14ac:dyDescent="0.2">
      <c r="A4061" s="320" t="s">
        <v>1467</v>
      </c>
      <c r="B4061" s="320" t="s">
        <v>2</v>
      </c>
      <c r="C4061" s="320" t="s">
        <v>1446</v>
      </c>
      <c r="D4061" s="320" t="s">
        <v>1468</v>
      </c>
      <c r="E4061" s="325">
        <v>40851</v>
      </c>
      <c r="F4061" s="326">
        <v>40848</v>
      </c>
      <c r="G4061" s="320">
        <v>11</v>
      </c>
      <c r="H4061" s="320">
        <v>80134</v>
      </c>
      <c r="I4061" s="323">
        <v>14.07</v>
      </c>
      <c r="J4061" s="323">
        <v>12.36</v>
      </c>
      <c r="K4061" s="323">
        <v>1.71</v>
      </c>
    </row>
    <row r="4062" spans="1:11" hidden="1" x14ac:dyDescent="0.2">
      <c r="A4062" s="320" t="s">
        <v>1458</v>
      </c>
      <c r="B4062" s="320" t="s">
        <v>2</v>
      </c>
      <c r="C4062" s="320" t="s">
        <v>1446</v>
      </c>
      <c r="D4062" s="320" t="s">
        <v>1464</v>
      </c>
      <c r="E4062" s="325">
        <v>40851</v>
      </c>
      <c r="F4062" s="326">
        <v>40848</v>
      </c>
      <c r="G4062" s="320">
        <v>11</v>
      </c>
      <c r="H4062" s="320">
        <v>80133</v>
      </c>
      <c r="I4062" s="323">
        <v>7</v>
      </c>
      <c r="J4062" s="323">
        <v>6.66</v>
      </c>
      <c r="K4062" s="323">
        <v>0.34</v>
      </c>
    </row>
    <row r="4063" spans="1:11" x14ac:dyDescent="0.2">
      <c r="A4063" s="320" t="s">
        <v>1467</v>
      </c>
      <c r="B4063" s="320" t="s">
        <v>2</v>
      </c>
      <c r="C4063" s="320" t="s">
        <v>1446</v>
      </c>
      <c r="D4063" s="320" t="s">
        <v>1468</v>
      </c>
      <c r="E4063" s="325">
        <v>40854</v>
      </c>
      <c r="F4063" s="326">
        <v>40848</v>
      </c>
      <c r="G4063" s="320">
        <v>11</v>
      </c>
      <c r="H4063" s="320">
        <v>80490</v>
      </c>
      <c r="I4063" s="323">
        <v>17.78</v>
      </c>
      <c r="J4063" s="323">
        <v>12.4</v>
      </c>
      <c r="K4063" s="323">
        <v>5.38</v>
      </c>
    </row>
    <row r="4064" spans="1:11" x14ac:dyDescent="0.2">
      <c r="A4064" s="320" t="s">
        <v>1467</v>
      </c>
      <c r="B4064" s="320" t="s">
        <v>2</v>
      </c>
      <c r="C4064" s="320" t="s">
        <v>1446</v>
      </c>
      <c r="D4064" s="320" t="s">
        <v>1468</v>
      </c>
      <c r="E4064" s="325">
        <v>40854</v>
      </c>
      <c r="F4064" s="326">
        <v>40848</v>
      </c>
      <c r="G4064" s="320">
        <v>11</v>
      </c>
      <c r="H4064" s="320">
        <v>80618</v>
      </c>
      <c r="I4064" s="323">
        <v>16.79</v>
      </c>
      <c r="J4064" s="323">
        <v>12.35</v>
      </c>
      <c r="K4064" s="323">
        <v>4.4400000000000004</v>
      </c>
    </row>
    <row r="4065" spans="1:11" hidden="1" x14ac:dyDescent="0.2">
      <c r="A4065" s="320" t="s">
        <v>1458</v>
      </c>
      <c r="B4065" s="320" t="s">
        <v>2</v>
      </c>
      <c r="C4065" s="320" t="s">
        <v>1446</v>
      </c>
      <c r="D4065" s="320" t="s">
        <v>1464</v>
      </c>
      <c r="E4065" s="325">
        <v>40854</v>
      </c>
      <c r="F4065" s="326">
        <v>40848</v>
      </c>
      <c r="G4065" s="320">
        <v>11</v>
      </c>
      <c r="H4065" s="320">
        <v>80444</v>
      </c>
      <c r="I4065" s="323">
        <v>7.19</v>
      </c>
      <c r="J4065" s="323">
        <v>6.63</v>
      </c>
      <c r="K4065" s="323">
        <v>0.56000000000000005</v>
      </c>
    </row>
    <row r="4066" spans="1:11" hidden="1" x14ac:dyDescent="0.2">
      <c r="A4066" s="320" t="s">
        <v>1458</v>
      </c>
      <c r="B4066" s="320" t="s">
        <v>2</v>
      </c>
      <c r="C4066" s="320" t="s">
        <v>1446</v>
      </c>
      <c r="D4066" s="320" t="s">
        <v>1464</v>
      </c>
      <c r="E4066" s="325">
        <v>40854</v>
      </c>
      <c r="F4066" s="326">
        <v>40848</v>
      </c>
      <c r="G4066" s="320">
        <v>11</v>
      </c>
      <c r="H4066" s="320">
        <v>80481</v>
      </c>
      <c r="I4066" s="323">
        <v>7.02</v>
      </c>
      <c r="J4066" s="323">
        <v>6.64</v>
      </c>
      <c r="K4066" s="323">
        <v>0.38</v>
      </c>
    </row>
    <row r="4067" spans="1:11" hidden="1" x14ac:dyDescent="0.2">
      <c r="A4067" s="320" t="s">
        <v>1458</v>
      </c>
      <c r="B4067" s="320" t="s">
        <v>2</v>
      </c>
      <c r="C4067" s="320" t="s">
        <v>1446</v>
      </c>
      <c r="D4067" s="320" t="s">
        <v>1464</v>
      </c>
      <c r="E4067" s="325">
        <v>40854</v>
      </c>
      <c r="F4067" s="326">
        <v>40848</v>
      </c>
      <c r="G4067" s="320">
        <v>11</v>
      </c>
      <c r="H4067" s="320">
        <v>80611</v>
      </c>
      <c r="I4067" s="323">
        <v>7.14</v>
      </c>
      <c r="J4067" s="323">
        <v>6.62</v>
      </c>
      <c r="K4067" s="323">
        <v>0.52</v>
      </c>
    </row>
    <row r="4068" spans="1:11" x14ac:dyDescent="0.2">
      <c r="A4068" s="320" t="s">
        <v>1459</v>
      </c>
      <c r="B4068" s="320" t="s">
        <v>2</v>
      </c>
      <c r="C4068" s="320" t="s">
        <v>1446</v>
      </c>
      <c r="D4068" s="320" t="s">
        <v>1468</v>
      </c>
      <c r="E4068" s="325">
        <v>40855</v>
      </c>
      <c r="F4068" s="326">
        <v>40848</v>
      </c>
      <c r="G4068" s="320">
        <v>11</v>
      </c>
      <c r="H4068" s="320">
        <v>80787</v>
      </c>
      <c r="I4068" s="323">
        <v>14.43</v>
      </c>
      <c r="J4068" s="323">
        <v>12.1</v>
      </c>
      <c r="K4068" s="323">
        <v>2.33</v>
      </c>
    </row>
    <row r="4069" spans="1:11" x14ac:dyDescent="0.2">
      <c r="A4069" s="320" t="s">
        <v>1467</v>
      </c>
      <c r="B4069" s="320" t="s">
        <v>2</v>
      </c>
      <c r="C4069" s="320" t="s">
        <v>1446</v>
      </c>
      <c r="D4069" s="320" t="s">
        <v>1468</v>
      </c>
      <c r="E4069" s="325">
        <v>40855</v>
      </c>
      <c r="F4069" s="326">
        <v>40848</v>
      </c>
      <c r="G4069" s="320">
        <v>11</v>
      </c>
      <c r="H4069" s="320">
        <v>80697</v>
      </c>
      <c r="I4069" s="323">
        <v>17.739999999999998</v>
      </c>
      <c r="J4069" s="323">
        <v>12.33</v>
      </c>
      <c r="K4069" s="323">
        <v>5.41</v>
      </c>
    </row>
    <row r="4070" spans="1:11" x14ac:dyDescent="0.2">
      <c r="A4070" s="320" t="s">
        <v>1467</v>
      </c>
      <c r="B4070" s="320" t="s">
        <v>2</v>
      </c>
      <c r="C4070" s="320" t="s">
        <v>1446</v>
      </c>
      <c r="D4070" s="320" t="s">
        <v>1468</v>
      </c>
      <c r="E4070" s="325">
        <v>40855</v>
      </c>
      <c r="F4070" s="326">
        <v>40848</v>
      </c>
      <c r="G4070" s="320">
        <v>11</v>
      </c>
      <c r="H4070" s="320">
        <v>80780</v>
      </c>
      <c r="I4070" s="323">
        <v>15.18</v>
      </c>
      <c r="J4070" s="323">
        <v>12.3</v>
      </c>
      <c r="K4070" s="323">
        <v>2.88</v>
      </c>
    </row>
    <row r="4071" spans="1:11" hidden="1" x14ac:dyDescent="0.2">
      <c r="A4071" s="320" t="s">
        <v>1458</v>
      </c>
      <c r="B4071" s="320" t="s">
        <v>2</v>
      </c>
      <c r="C4071" s="320" t="s">
        <v>1446</v>
      </c>
      <c r="D4071" s="320" t="s">
        <v>1464</v>
      </c>
      <c r="E4071" s="325">
        <v>40855</v>
      </c>
      <c r="F4071" s="326">
        <v>40848</v>
      </c>
      <c r="G4071" s="320">
        <v>11</v>
      </c>
      <c r="H4071" s="320">
        <v>80667</v>
      </c>
      <c r="I4071" s="323">
        <v>6.99</v>
      </c>
      <c r="J4071" s="323">
        <v>6.61</v>
      </c>
      <c r="K4071" s="323">
        <v>0.38</v>
      </c>
    </row>
    <row r="4072" spans="1:11" hidden="1" x14ac:dyDescent="0.2">
      <c r="A4072" s="320" t="s">
        <v>1458</v>
      </c>
      <c r="B4072" s="320" t="s">
        <v>2</v>
      </c>
      <c r="C4072" s="320" t="s">
        <v>1446</v>
      </c>
      <c r="D4072" s="320" t="s">
        <v>1464</v>
      </c>
      <c r="E4072" s="325">
        <v>40855</v>
      </c>
      <c r="F4072" s="326">
        <v>40848</v>
      </c>
      <c r="G4072" s="320">
        <v>11</v>
      </c>
      <c r="H4072" s="320">
        <v>80700</v>
      </c>
      <c r="I4072" s="323">
        <v>7.15</v>
      </c>
      <c r="J4072" s="323">
        <v>6.6</v>
      </c>
      <c r="K4072" s="323">
        <v>0.55000000000000004</v>
      </c>
    </row>
    <row r="4073" spans="1:11" hidden="1" x14ac:dyDescent="0.2">
      <c r="A4073" s="320" t="s">
        <v>1458</v>
      </c>
      <c r="B4073" s="320" t="s">
        <v>2</v>
      </c>
      <c r="C4073" s="320" t="s">
        <v>1446</v>
      </c>
      <c r="D4073" s="320" t="s">
        <v>1464</v>
      </c>
      <c r="E4073" s="325">
        <v>40855</v>
      </c>
      <c r="F4073" s="326">
        <v>40848</v>
      </c>
      <c r="G4073" s="320">
        <v>11</v>
      </c>
      <c r="H4073" s="320">
        <v>80791</v>
      </c>
      <c r="I4073" s="323">
        <v>7.26</v>
      </c>
      <c r="J4073" s="323">
        <v>6.58</v>
      </c>
      <c r="K4073" s="323">
        <v>0.68</v>
      </c>
    </row>
    <row r="4074" spans="1:11" x14ac:dyDescent="0.2">
      <c r="A4074" s="320" t="s">
        <v>1467</v>
      </c>
      <c r="B4074" s="320" t="s">
        <v>2</v>
      </c>
      <c r="C4074" s="320" t="s">
        <v>1446</v>
      </c>
      <c r="D4074" s="320" t="s">
        <v>1468</v>
      </c>
      <c r="E4074" s="325">
        <v>40856</v>
      </c>
      <c r="F4074" s="326">
        <v>40848</v>
      </c>
      <c r="G4074" s="320">
        <v>11</v>
      </c>
      <c r="H4074" s="320">
        <v>80876</v>
      </c>
      <c r="I4074" s="323">
        <v>18.600000000000001</v>
      </c>
      <c r="J4074" s="323">
        <v>12.46</v>
      </c>
      <c r="K4074" s="323">
        <v>6.14</v>
      </c>
    </row>
    <row r="4075" spans="1:11" x14ac:dyDescent="0.2">
      <c r="A4075" s="320" t="s">
        <v>1467</v>
      </c>
      <c r="B4075" s="320" t="s">
        <v>2</v>
      </c>
      <c r="C4075" s="320" t="s">
        <v>1446</v>
      </c>
      <c r="D4075" s="320" t="s">
        <v>1468</v>
      </c>
      <c r="E4075" s="325">
        <v>40856</v>
      </c>
      <c r="F4075" s="326">
        <v>40848</v>
      </c>
      <c r="G4075" s="320">
        <v>11</v>
      </c>
      <c r="H4075" s="320">
        <v>80962</v>
      </c>
      <c r="I4075" s="323">
        <v>16.989999999999998</v>
      </c>
      <c r="J4075" s="323">
        <v>12.42</v>
      </c>
      <c r="K4075" s="323">
        <v>4.57</v>
      </c>
    </row>
    <row r="4076" spans="1:11" hidden="1" x14ac:dyDescent="0.2">
      <c r="A4076" s="320" t="s">
        <v>1458</v>
      </c>
      <c r="B4076" s="320" t="s">
        <v>2</v>
      </c>
      <c r="C4076" s="320" t="s">
        <v>1446</v>
      </c>
      <c r="D4076" s="320" t="s">
        <v>1464</v>
      </c>
      <c r="E4076" s="325">
        <v>40856</v>
      </c>
      <c r="F4076" s="326">
        <v>40848</v>
      </c>
      <c r="G4076" s="320">
        <v>11</v>
      </c>
      <c r="H4076" s="320">
        <v>80840</v>
      </c>
      <c r="I4076" s="323">
        <v>7.09</v>
      </c>
      <c r="J4076" s="323">
        <v>6.65</v>
      </c>
      <c r="K4076" s="323">
        <v>0.44</v>
      </c>
    </row>
    <row r="4077" spans="1:11" hidden="1" x14ac:dyDescent="0.2">
      <c r="A4077" s="320" t="s">
        <v>1458</v>
      </c>
      <c r="B4077" s="320" t="s">
        <v>2</v>
      </c>
      <c r="C4077" s="320" t="s">
        <v>1446</v>
      </c>
      <c r="D4077" s="320" t="s">
        <v>1464</v>
      </c>
      <c r="E4077" s="325">
        <v>40856</v>
      </c>
      <c r="F4077" s="326">
        <v>40848</v>
      </c>
      <c r="G4077" s="320">
        <v>11</v>
      </c>
      <c r="H4077" s="320">
        <v>80949</v>
      </c>
      <c r="I4077" s="323">
        <v>6.99</v>
      </c>
      <c r="J4077" s="323">
        <v>6.62</v>
      </c>
      <c r="K4077" s="323">
        <v>0.37</v>
      </c>
    </row>
    <row r="4078" spans="1:11" x14ac:dyDescent="0.2">
      <c r="A4078" s="320" t="s">
        <v>1459</v>
      </c>
      <c r="B4078" s="320" t="s">
        <v>2</v>
      </c>
      <c r="C4078" s="320" t="s">
        <v>1446</v>
      </c>
      <c r="D4078" s="320" t="s">
        <v>1468</v>
      </c>
      <c r="E4078" s="325">
        <v>40857</v>
      </c>
      <c r="F4078" s="326">
        <v>40848</v>
      </c>
      <c r="G4078" s="320">
        <v>11</v>
      </c>
      <c r="H4078" s="320">
        <v>81051</v>
      </c>
      <c r="I4078" s="323">
        <v>16.09</v>
      </c>
      <c r="J4078" s="323">
        <v>12.09</v>
      </c>
      <c r="K4078" s="323">
        <v>4</v>
      </c>
    </row>
    <row r="4079" spans="1:11" x14ac:dyDescent="0.2">
      <c r="A4079" s="320" t="s">
        <v>1459</v>
      </c>
      <c r="B4079" s="320" t="s">
        <v>2</v>
      </c>
      <c r="C4079" s="320" t="s">
        <v>1446</v>
      </c>
      <c r="D4079" s="320" t="s">
        <v>1468</v>
      </c>
      <c r="E4079" s="325">
        <v>40857</v>
      </c>
      <c r="F4079" s="326">
        <v>40848</v>
      </c>
      <c r="G4079" s="320">
        <v>11</v>
      </c>
      <c r="H4079" s="320">
        <v>81173</v>
      </c>
      <c r="I4079" s="323">
        <v>13.21</v>
      </c>
      <c r="J4079" s="323">
        <v>12.04</v>
      </c>
      <c r="K4079" s="323">
        <v>1.17</v>
      </c>
    </row>
    <row r="4080" spans="1:11" x14ac:dyDescent="0.2">
      <c r="A4080" s="320" t="s">
        <v>1467</v>
      </c>
      <c r="B4080" s="320" t="s">
        <v>2</v>
      </c>
      <c r="C4080" s="320" t="s">
        <v>1446</v>
      </c>
      <c r="D4080" s="320" t="s">
        <v>1468</v>
      </c>
      <c r="E4080" s="325">
        <v>40857</v>
      </c>
      <c r="F4080" s="326">
        <v>40848</v>
      </c>
      <c r="G4080" s="320">
        <v>11</v>
      </c>
      <c r="H4080" s="320">
        <v>81049</v>
      </c>
      <c r="I4080" s="323">
        <v>17.32</v>
      </c>
      <c r="J4080" s="323">
        <v>12.4</v>
      </c>
      <c r="K4080" s="323">
        <v>4.92</v>
      </c>
    </row>
    <row r="4081" spans="1:11" x14ac:dyDescent="0.2">
      <c r="A4081" s="320" t="s">
        <v>1467</v>
      </c>
      <c r="B4081" s="320" t="s">
        <v>2</v>
      </c>
      <c r="C4081" s="320" t="s">
        <v>1446</v>
      </c>
      <c r="D4081" s="320" t="s">
        <v>1468</v>
      </c>
      <c r="E4081" s="325">
        <v>40857</v>
      </c>
      <c r="F4081" s="326">
        <v>40848</v>
      </c>
      <c r="G4081" s="320">
        <v>11</v>
      </c>
      <c r="H4081" s="320">
        <v>81185</v>
      </c>
      <c r="I4081" s="323">
        <v>14.95</v>
      </c>
      <c r="J4081" s="323">
        <v>12.37</v>
      </c>
      <c r="K4081" s="323">
        <v>2.58</v>
      </c>
    </row>
    <row r="4082" spans="1:11" hidden="1" x14ac:dyDescent="0.2">
      <c r="A4082" s="320"/>
      <c r="B4082" s="320" t="s">
        <v>2</v>
      </c>
      <c r="C4082" s="320" t="s">
        <v>1446</v>
      </c>
      <c r="D4082" s="320" t="s">
        <v>1466</v>
      </c>
      <c r="E4082" s="325">
        <v>40857</v>
      </c>
      <c r="F4082" s="326">
        <v>40848</v>
      </c>
      <c r="G4082" s="320">
        <v>11</v>
      </c>
      <c r="H4082" s="320">
        <v>81023</v>
      </c>
      <c r="I4082" s="323">
        <v>3.43</v>
      </c>
      <c r="J4082" s="323">
        <v>3.37</v>
      </c>
      <c r="K4082" s="323">
        <v>0.06</v>
      </c>
    </row>
    <row r="4083" spans="1:11" hidden="1" x14ac:dyDescent="0.2">
      <c r="A4083" s="320" t="s">
        <v>1458</v>
      </c>
      <c r="B4083" s="320" t="s">
        <v>2</v>
      </c>
      <c r="C4083" s="320" t="s">
        <v>1446</v>
      </c>
      <c r="D4083" s="320" t="s">
        <v>1464</v>
      </c>
      <c r="E4083" s="325">
        <v>40857</v>
      </c>
      <c r="F4083" s="326">
        <v>40848</v>
      </c>
      <c r="G4083" s="320">
        <v>11</v>
      </c>
      <c r="H4083" s="320">
        <v>81028</v>
      </c>
      <c r="I4083" s="323">
        <v>7.3</v>
      </c>
      <c r="J4083" s="323">
        <v>6.61</v>
      </c>
      <c r="K4083" s="323">
        <v>0.69</v>
      </c>
    </row>
    <row r="4084" spans="1:11" hidden="1" x14ac:dyDescent="0.2">
      <c r="A4084" s="320" t="s">
        <v>1458</v>
      </c>
      <c r="B4084" s="320" t="s">
        <v>2</v>
      </c>
      <c r="C4084" s="320" t="s">
        <v>1446</v>
      </c>
      <c r="D4084" s="320" t="s">
        <v>1464</v>
      </c>
      <c r="E4084" s="325">
        <v>40857</v>
      </c>
      <c r="F4084" s="326">
        <v>40848</v>
      </c>
      <c r="G4084" s="320">
        <v>11</v>
      </c>
      <c r="H4084" s="320">
        <v>81159</v>
      </c>
      <c r="I4084" s="323">
        <v>7.16</v>
      </c>
      <c r="J4084" s="323">
        <v>6.59</v>
      </c>
      <c r="K4084" s="323">
        <v>0.56999999999999995</v>
      </c>
    </row>
    <row r="4085" spans="1:11" hidden="1" x14ac:dyDescent="0.2">
      <c r="A4085" s="320" t="s">
        <v>1473</v>
      </c>
      <c r="B4085" s="320" t="s">
        <v>2</v>
      </c>
      <c r="C4085" s="320" t="s">
        <v>1446</v>
      </c>
      <c r="D4085" s="320" t="s">
        <v>1464</v>
      </c>
      <c r="E4085" s="325">
        <v>40857</v>
      </c>
      <c r="F4085" s="326">
        <v>40848</v>
      </c>
      <c r="G4085" s="320">
        <v>11</v>
      </c>
      <c r="H4085" s="320">
        <v>81203</v>
      </c>
      <c r="I4085" s="323">
        <v>7.02</v>
      </c>
      <c r="J4085" s="323">
        <v>6.45</v>
      </c>
      <c r="K4085" s="323">
        <v>0.56999999999999995</v>
      </c>
    </row>
    <row r="4086" spans="1:11" hidden="1" x14ac:dyDescent="0.2">
      <c r="A4086" s="320" t="s">
        <v>1470</v>
      </c>
      <c r="B4086" s="320" t="s">
        <v>2</v>
      </c>
      <c r="C4086" s="320" t="s">
        <v>1446</v>
      </c>
      <c r="D4086" s="320" t="s">
        <v>1464</v>
      </c>
      <c r="E4086" s="325">
        <v>40857</v>
      </c>
      <c r="F4086" s="326">
        <v>40848</v>
      </c>
      <c r="G4086" s="320">
        <v>11</v>
      </c>
      <c r="H4086" s="320">
        <v>81018</v>
      </c>
      <c r="I4086" s="323">
        <v>6.74</v>
      </c>
      <c r="J4086" s="323">
        <v>6.37</v>
      </c>
      <c r="K4086" s="323">
        <v>0.37</v>
      </c>
    </row>
    <row r="4087" spans="1:11" hidden="1" x14ac:dyDescent="0.2">
      <c r="A4087" s="320" t="s">
        <v>1470</v>
      </c>
      <c r="B4087" s="320" t="s">
        <v>2</v>
      </c>
      <c r="C4087" s="320" t="s">
        <v>1446</v>
      </c>
      <c r="D4087" s="320" t="s">
        <v>1464</v>
      </c>
      <c r="E4087" s="325">
        <v>40857</v>
      </c>
      <c r="F4087" s="326">
        <v>40848</v>
      </c>
      <c r="G4087" s="320">
        <v>11</v>
      </c>
      <c r="H4087" s="320">
        <v>81091</v>
      </c>
      <c r="I4087" s="323">
        <v>6.81</v>
      </c>
      <c r="J4087" s="323">
        <v>6.35</v>
      </c>
      <c r="K4087" s="323">
        <v>0.46</v>
      </c>
    </row>
    <row r="4088" spans="1:11" x14ac:dyDescent="0.2">
      <c r="A4088" s="320" t="s">
        <v>1467</v>
      </c>
      <c r="B4088" s="320" t="s">
        <v>2</v>
      </c>
      <c r="C4088" s="320" t="s">
        <v>1446</v>
      </c>
      <c r="D4088" s="320" t="s">
        <v>1468</v>
      </c>
      <c r="E4088" s="325">
        <v>40858</v>
      </c>
      <c r="F4088" s="326">
        <v>40848</v>
      </c>
      <c r="G4088" s="320">
        <v>11</v>
      </c>
      <c r="H4088" s="320">
        <v>81245</v>
      </c>
      <c r="I4088" s="323">
        <v>14.03</v>
      </c>
      <c r="J4088" s="323">
        <v>12.34</v>
      </c>
      <c r="K4088" s="323">
        <v>1.69</v>
      </c>
    </row>
    <row r="4089" spans="1:11" hidden="1" x14ac:dyDescent="0.2">
      <c r="A4089" s="320" t="s">
        <v>1458</v>
      </c>
      <c r="B4089" s="320" t="s">
        <v>2</v>
      </c>
      <c r="C4089" s="320" t="s">
        <v>1446</v>
      </c>
      <c r="D4089" s="320" t="s">
        <v>1464</v>
      </c>
      <c r="E4089" s="325">
        <v>40858</v>
      </c>
      <c r="F4089" s="326">
        <v>40848</v>
      </c>
      <c r="G4089" s="320">
        <v>11</v>
      </c>
      <c r="H4089" s="320">
        <v>81243</v>
      </c>
      <c r="I4089" s="323">
        <v>7.07</v>
      </c>
      <c r="J4089" s="323">
        <v>6.56</v>
      </c>
      <c r="K4089" s="323">
        <v>0.51</v>
      </c>
    </row>
    <row r="4090" spans="1:11" x14ac:dyDescent="0.2">
      <c r="A4090" s="320" t="s">
        <v>1469</v>
      </c>
      <c r="B4090" s="320" t="s">
        <v>2</v>
      </c>
      <c r="C4090" s="320" t="s">
        <v>1446</v>
      </c>
      <c r="D4090" s="320" t="s">
        <v>1468</v>
      </c>
      <c r="E4090" s="325">
        <v>40861</v>
      </c>
      <c r="F4090" s="326">
        <v>40848</v>
      </c>
      <c r="G4090" s="320">
        <v>11</v>
      </c>
      <c r="H4090" s="320">
        <v>81534</v>
      </c>
      <c r="I4090" s="323">
        <v>6.58</v>
      </c>
      <c r="J4090" s="323">
        <v>5.73</v>
      </c>
      <c r="K4090" s="323">
        <v>0.85</v>
      </c>
    </row>
    <row r="4091" spans="1:11" x14ac:dyDescent="0.2">
      <c r="A4091" s="320" t="s">
        <v>1469</v>
      </c>
      <c r="B4091" s="320" t="s">
        <v>2</v>
      </c>
      <c r="C4091" s="320" t="s">
        <v>1446</v>
      </c>
      <c r="D4091" s="320" t="s">
        <v>1468</v>
      </c>
      <c r="E4091" s="325">
        <v>40861</v>
      </c>
      <c r="F4091" s="326">
        <v>40848</v>
      </c>
      <c r="G4091" s="320">
        <v>11</v>
      </c>
      <c r="H4091" s="320">
        <v>81624</v>
      </c>
      <c r="I4091" s="323">
        <v>6.45</v>
      </c>
      <c r="J4091" s="323">
        <v>5.68</v>
      </c>
      <c r="K4091" s="323">
        <v>0.77</v>
      </c>
    </row>
    <row r="4092" spans="1:11" x14ac:dyDescent="0.2">
      <c r="A4092" s="320" t="s">
        <v>1469</v>
      </c>
      <c r="B4092" s="320" t="s">
        <v>2</v>
      </c>
      <c r="C4092" s="320" t="s">
        <v>1446</v>
      </c>
      <c r="D4092" s="320" t="s">
        <v>1468</v>
      </c>
      <c r="E4092" s="325">
        <v>40861</v>
      </c>
      <c r="F4092" s="326">
        <v>40848</v>
      </c>
      <c r="G4092" s="320">
        <v>11</v>
      </c>
      <c r="H4092" s="320">
        <v>81688</v>
      </c>
      <c r="I4092" s="323">
        <v>6.18</v>
      </c>
      <c r="J4092" s="323">
        <v>5.67</v>
      </c>
      <c r="K4092" s="323">
        <v>0.51</v>
      </c>
    </row>
    <row r="4093" spans="1:11" x14ac:dyDescent="0.2">
      <c r="A4093" s="320" t="s">
        <v>1467</v>
      </c>
      <c r="B4093" s="320" t="s">
        <v>2</v>
      </c>
      <c r="C4093" s="320" t="s">
        <v>1446</v>
      </c>
      <c r="D4093" s="320" t="s">
        <v>1468</v>
      </c>
      <c r="E4093" s="325">
        <v>40861</v>
      </c>
      <c r="F4093" s="326">
        <v>40848</v>
      </c>
      <c r="G4093" s="320">
        <v>11</v>
      </c>
      <c r="H4093" s="320">
        <v>81557</v>
      </c>
      <c r="I4093" s="323">
        <v>17.309999999999999</v>
      </c>
      <c r="J4093" s="323">
        <v>12.4</v>
      </c>
      <c r="K4093" s="323">
        <v>4.91</v>
      </c>
    </row>
    <row r="4094" spans="1:11" x14ac:dyDescent="0.2">
      <c r="A4094" s="320" t="s">
        <v>1467</v>
      </c>
      <c r="B4094" s="320" t="s">
        <v>2</v>
      </c>
      <c r="C4094" s="320" t="s">
        <v>1446</v>
      </c>
      <c r="D4094" s="320" t="s">
        <v>1468</v>
      </c>
      <c r="E4094" s="325">
        <v>40861</v>
      </c>
      <c r="F4094" s="326">
        <v>40848</v>
      </c>
      <c r="G4094" s="320">
        <v>11</v>
      </c>
      <c r="H4094" s="320">
        <v>81682</v>
      </c>
      <c r="I4094" s="323">
        <v>16.920000000000002</v>
      </c>
      <c r="J4094" s="323">
        <v>12.36</v>
      </c>
      <c r="K4094" s="323">
        <v>4.5599999999999996</v>
      </c>
    </row>
    <row r="4095" spans="1:11" hidden="1" x14ac:dyDescent="0.2">
      <c r="A4095" s="320" t="s">
        <v>1458</v>
      </c>
      <c r="B4095" s="320" t="s">
        <v>2</v>
      </c>
      <c r="C4095" s="320" t="s">
        <v>1446</v>
      </c>
      <c r="D4095" s="320" t="s">
        <v>1464</v>
      </c>
      <c r="E4095" s="325">
        <v>40861</v>
      </c>
      <c r="F4095" s="326">
        <v>40848</v>
      </c>
      <c r="G4095" s="320">
        <v>11</v>
      </c>
      <c r="H4095" s="320">
        <v>81521</v>
      </c>
      <c r="I4095" s="323">
        <v>7.16</v>
      </c>
      <c r="J4095" s="323">
        <v>6.64</v>
      </c>
      <c r="K4095" s="323">
        <v>0.52</v>
      </c>
    </row>
    <row r="4096" spans="1:11" hidden="1" x14ac:dyDescent="0.2">
      <c r="A4096" s="320" t="s">
        <v>1458</v>
      </c>
      <c r="B4096" s="320" t="s">
        <v>2</v>
      </c>
      <c r="C4096" s="320" t="s">
        <v>1446</v>
      </c>
      <c r="D4096" s="320" t="s">
        <v>1464</v>
      </c>
      <c r="E4096" s="325">
        <v>40861</v>
      </c>
      <c r="F4096" s="326">
        <v>40848</v>
      </c>
      <c r="G4096" s="320">
        <v>11</v>
      </c>
      <c r="H4096" s="320">
        <v>81563</v>
      </c>
      <c r="I4096" s="323">
        <v>7.12</v>
      </c>
      <c r="J4096" s="323">
        <v>6.64</v>
      </c>
      <c r="K4096" s="323">
        <v>0.48</v>
      </c>
    </row>
    <row r="4097" spans="1:11" hidden="1" x14ac:dyDescent="0.2">
      <c r="A4097" s="320" t="s">
        <v>1458</v>
      </c>
      <c r="B4097" s="320" t="s">
        <v>2</v>
      </c>
      <c r="C4097" s="320" t="s">
        <v>1446</v>
      </c>
      <c r="D4097" s="320" t="s">
        <v>1464</v>
      </c>
      <c r="E4097" s="325">
        <v>40861</v>
      </c>
      <c r="F4097" s="326">
        <v>40848</v>
      </c>
      <c r="G4097" s="320">
        <v>11</v>
      </c>
      <c r="H4097" s="320">
        <v>81677</v>
      </c>
      <c r="I4097" s="323">
        <v>7.08</v>
      </c>
      <c r="J4097" s="323">
        <v>6.64</v>
      </c>
      <c r="K4097" s="323">
        <v>0.44</v>
      </c>
    </row>
    <row r="4098" spans="1:11" x14ac:dyDescent="0.2">
      <c r="A4098" s="320" t="s">
        <v>1459</v>
      </c>
      <c r="B4098" s="320" t="s">
        <v>2</v>
      </c>
      <c r="C4098" s="320" t="s">
        <v>1446</v>
      </c>
      <c r="D4098" s="320" t="s">
        <v>1468</v>
      </c>
      <c r="E4098" s="325">
        <v>40862</v>
      </c>
      <c r="F4098" s="326">
        <v>40848</v>
      </c>
      <c r="G4098" s="320">
        <v>11</v>
      </c>
      <c r="H4098" s="320">
        <v>81882</v>
      </c>
      <c r="I4098" s="323">
        <v>13.71</v>
      </c>
      <c r="J4098" s="323">
        <v>12.02</v>
      </c>
      <c r="K4098" s="323">
        <v>1.69</v>
      </c>
    </row>
    <row r="4099" spans="1:11" x14ac:dyDescent="0.2">
      <c r="A4099" s="320" t="s">
        <v>1469</v>
      </c>
      <c r="B4099" s="320" t="s">
        <v>2</v>
      </c>
      <c r="C4099" s="320" t="s">
        <v>1446</v>
      </c>
      <c r="D4099" s="320" t="s">
        <v>1468</v>
      </c>
      <c r="E4099" s="325">
        <v>40862</v>
      </c>
      <c r="F4099" s="326">
        <v>40848</v>
      </c>
      <c r="G4099" s="320">
        <v>11</v>
      </c>
      <c r="H4099" s="320">
        <v>81740</v>
      </c>
      <c r="I4099" s="323">
        <v>6.42</v>
      </c>
      <c r="J4099" s="323">
        <v>5.69</v>
      </c>
      <c r="K4099" s="323">
        <v>0.73</v>
      </c>
    </row>
    <row r="4100" spans="1:11" x14ac:dyDescent="0.2">
      <c r="A4100" s="320" t="s">
        <v>1469</v>
      </c>
      <c r="B4100" s="320" t="s">
        <v>2</v>
      </c>
      <c r="C4100" s="320" t="s">
        <v>1446</v>
      </c>
      <c r="D4100" s="320" t="s">
        <v>1468</v>
      </c>
      <c r="E4100" s="325">
        <v>40862</v>
      </c>
      <c r="F4100" s="326">
        <v>40848</v>
      </c>
      <c r="G4100" s="320">
        <v>11</v>
      </c>
      <c r="H4100" s="320">
        <v>81829</v>
      </c>
      <c r="I4100" s="323">
        <v>6.41</v>
      </c>
      <c r="J4100" s="323">
        <v>5.7</v>
      </c>
      <c r="K4100" s="323">
        <v>0.71</v>
      </c>
    </row>
    <row r="4101" spans="1:11" x14ac:dyDescent="0.2">
      <c r="A4101" s="320" t="s">
        <v>1469</v>
      </c>
      <c r="B4101" s="320" t="s">
        <v>2</v>
      </c>
      <c r="C4101" s="320" t="s">
        <v>1446</v>
      </c>
      <c r="D4101" s="320" t="s">
        <v>1468</v>
      </c>
      <c r="E4101" s="325">
        <v>40862</v>
      </c>
      <c r="F4101" s="326">
        <v>40848</v>
      </c>
      <c r="G4101" s="320">
        <v>11</v>
      </c>
      <c r="H4101" s="320">
        <v>81909</v>
      </c>
      <c r="I4101" s="323">
        <v>6.01</v>
      </c>
      <c r="J4101" s="323">
        <v>5.68</v>
      </c>
      <c r="K4101" s="323">
        <v>0.33</v>
      </c>
    </row>
    <row r="4102" spans="1:11" x14ac:dyDescent="0.2">
      <c r="A4102" s="320" t="s">
        <v>1467</v>
      </c>
      <c r="B4102" s="320" t="s">
        <v>2</v>
      </c>
      <c r="C4102" s="320" t="s">
        <v>1446</v>
      </c>
      <c r="D4102" s="320" t="s">
        <v>1468</v>
      </c>
      <c r="E4102" s="325">
        <v>40862</v>
      </c>
      <c r="F4102" s="326">
        <v>40848</v>
      </c>
      <c r="G4102" s="320">
        <v>11</v>
      </c>
      <c r="H4102" s="320">
        <v>81770</v>
      </c>
      <c r="I4102" s="323">
        <v>17.78</v>
      </c>
      <c r="J4102" s="323">
        <v>12.36</v>
      </c>
      <c r="K4102" s="323">
        <v>5.42</v>
      </c>
    </row>
    <row r="4103" spans="1:11" x14ac:dyDescent="0.2">
      <c r="A4103" s="320" t="s">
        <v>1467</v>
      </c>
      <c r="B4103" s="320" t="s">
        <v>2</v>
      </c>
      <c r="C4103" s="320" t="s">
        <v>1446</v>
      </c>
      <c r="D4103" s="320" t="s">
        <v>1468</v>
      </c>
      <c r="E4103" s="325">
        <v>40862</v>
      </c>
      <c r="F4103" s="326">
        <v>40848</v>
      </c>
      <c r="G4103" s="320">
        <v>11</v>
      </c>
      <c r="H4103" s="320">
        <v>81879</v>
      </c>
      <c r="I4103" s="323">
        <v>15.41</v>
      </c>
      <c r="J4103" s="323">
        <v>12.33</v>
      </c>
      <c r="K4103" s="323">
        <v>3.08</v>
      </c>
    </row>
    <row r="4104" spans="1:11" hidden="1" x14ac:dyDescent="0.2">
      <c r="A4104" s="320" t="s">
        <v>1458</v>
      </c>
      <c r="B4104" s="320" t="s">
        <v>2</v>
      </c>
      <c r="C4104" s="320" t="s">
        <v>1446</v>
      </c>
      <c r="D4104" s="320" t="s">
        <v>1464</v>
      </c>
      <c r="E4104" s="325">
        <v>40862</v>
      </c>
      <c r="F4104" s="326">
        <v>40848</v>
      </c>
      <c r="G4104" s="320">
        <v>11</v>
      </c>
      <c r="H4104" s="320">
        <v>81735</v>
      </c>
      <c r="I4104" s="323">
        <v>7.08</v>
      </c>
      <c r="J4104" s="323">
        <v>6.6</v>
      </c>
      <c r="K4104" s="323">
        <v>0.48</v>
      </c>
    </row>
    <row r="4105" spans="1:11" hidden="1" x14ac:dyDescent="0.2">
      <c r="A4105" s="320" t="s">
        <v>1458</v>
      </c>
      <c r="B4105" s="320" t="s">
        <v>2</v>
      </c>
      <c r="C4105" s="320" t="s">
        <v>1446</v>
      </c>
      <c r="D4105" s="320" t="s">
        <v>1464</v>
      </c>
      <c r="E4105" s="325">
        <v>40862</v>
      </c>
      <c r="F4105" s="326">
        <v>40848</v>
      </c>
      <c r="G4105" s="320">
        <v>11</v>
      </c>
      <c r="H4105" s="320">
        <v>81785</v>
      </c>
      <c r="I4105" s="323">
        <v>7.05</v>
      </c>
      <c r="J4105" s="323">
        <v>6.6</v>
      </c>
      <c r="K4105" s="323">
        <v>0.45</v>
      </c>
    </row>
    <row r="4106" spans="1:11" hidden="1" x14ac:dyDescent="0.2">
      <c r="A4106" s="320" t="s">
        <v>1458</v>
      </c>
      <c r="B4106" s="320" t="s">
        <v>2</v>
      </c>
      <c r="C4106" s="320" t="s">
        <v>1446</v>
      </c>
      <c r="D4106" s="320" t="s">
        <v>1464</v>
      </c>
      <c r="E4106" s="325">
        <v>40862</v>
      </c>
      <c r="F4106" s="326">
        <v>40848</v>
      </c>
      <c r="G4106" s="320">
        <v>11</v>
      </c>
      <c r="H4106" s="320">
        <v>81876</v>
      </c>
      <c r="I4106" s="323">
        <v>7.23</v>
      </c>
      <c r="J4106" s="323">
        <v>6.59</v>
      </c>
      <c r="K4106" s="323">
        <v>0.64</v>
      </c>
    </row>
    <row r="4107" spans="1:11" x14ac:dyDescent="0.2">
      <c r="A4107" s="320" t="s">
        <v>1469</v>
      </c>
      <c r="B4107" s="320" t="s">
        <v>2</v>
      </c>
      <c r="C4107" s="320" t="s">
        <v>1446</v>
      </c>
      <c r="D4107" s="320" t="s">
        <v>1468</v>
      </c>
      <c r="E4107" s="325">
        <v>40863</v>
      </c>
      <c r="F4107" s="326">
        <v>40848</v>
      </c>
      <c r="G4107" s="320">
        <v>11</v>
      </c>
      <c r="H4107" s="320">
        <v>81927</v>
      </c>
      <c r="I4107" s="323">
        <v>6.57</v>
      </c>
      <c r="J4107" s="323">
        <v>5.77</v>
      </c>
      <c r="K4107" s="323">
        <v>0.8</v>
      </c>
    </row>
    <row r="4108" spans="1:11" x14ac:dyDescent="0.2">
      <c r="A4108" s="320" t="s">
        <v>1469</v>
      </c>
      <c r="B4108" s="320" t="s">
        <v>2</v>
      </c>
      <c r="C4108" s="320" t="s">
        <v>1446</v>
      </c>
      <c r="D4108" s="320" t="s">
        <v>1468</v>
      </c>
      <c r="E4108" s="325">
        <v>40863</v>
      </c>
      <c r="F4108" s="326">
        <v>40848</v>
      </c>
      <c r="G4108" s="320">
        <v>11</v>
      </c>
      <c r="H4108" s="320">
        <v>81968</v>
      </c>
      <c r="I4108" s="323">
        <v>6.42</v>
      </c>
      <c r="J4108" s="323">
        <v>5.77</v>
      </c>
      <c r="K4108" s="323">
        <v>0.65</v>
      </c>
    </row>
    <row r="4109" spans="1:11" x14ac:dyDescent="0.2">
      <c r="A4109" s="320" t="s">
        <v>1469</v>
      </c>
      <c r="B4109" s="320" t="s">
        <v>2</v>
      </c>
      <c r="C4109" s="320" t="s">
        <v>1446</v>
      </c>
      <c r="D4109" s="320" t="s">
        <v>1468</v>
      </c>
      <c r="E4109" s="325">
        <v>40863</v>
      </c>
      <c r="F4109" s="326">
        <v>40848</v>
      </c>
      <c r="G4109" s="320">
        <v>11</v>
      </c>
      <c r="H4109" s="320">
        <v>82066</v>
      </c>
      <c r="I4109" s="323">
        <v>6.52</v>
      </c>
      <c r="J4109" s="323">
        <v>5.74</v>
      </c>
      <c r="K4109" s="323">
        <v>0.78</v>
      </c>
    </row>
    <row r="4110" spans="1:11" x14ac:dyDescent="0.2">
      <c r="A4110" s="320" t="s">
        <v>1467</v>
      </c>
      <c r="B4110" s="320" t="s">
        <v>2</v>
      </c>
      <c r="C4110" s="320" t="s">
        <v>1446</v>
      </c>
      <c r="D4110" s="320" t="s">
        <v>1468</v>
      </c>
      <c r="E4110" s="325">
        <v>40863</v>
      </c>
      <c r="F4110" s="326">
        <v>40848</v>
      </c>
      <c r="G4110" s="320">
        <v>11</v>
      </c>
      <c r="H4110" s="320">
        <v>81967</v>
      </c>
      <c r="I4110" s="323">
        <v>18.98</v>
      </c>
      <c r="J4110" s="323">
        <v>12.48</v>
      </c>
      <c r="K4110" s="323">
        <v>6.5</v>
      </c>
    </row>
    <row r="4111" spans="1:11" x14ac:dyDescent="0.2">
      <c r="A4111" s="320" t="s">
        <v>1467</v>
      </c>
      <c r="B4111" s="320" t="s">
        <v>2</v>
      </c>
      <c r="C4111" s="320" t="s">
        <v>1446</v>
      </c>
      <c r="D4111" s="320" t="s">
        <v>1468</v>
      </c>
      <c r="E4111" s="325">
        <v>40863</v>
      </c>
      <c r="F4111" s="326">
        <v>40848</v>
      </c>
      <c r="G4111" s="320">
        <v>11</v>
      </c>
      <c r="H4111" s="320">
        <v>82016</v>
      </c>
      <c r="I4111" s="323">
        <v>15.51</v>
      </c>
      <c r="J4111" s="323">
        <v>12.4</v>
      </c>
      <c r="K4111" s="323">
        <v>3.11</v>
      </c>
    </row>
    <row r="4112" spans="1:11" hidden="1" x14ac:dyDescent="0.2">
      <c r="A4112" s="320" t="s">
        <v>1458</v>
      </c>
      <c r="B4112" s="320" t="s">
        <v>2</v>
      </c>
      <c r="C4112" s="320" t="s">
        <v>1446</v>
      </c>
      <c r="D4112" s="320" t="s">
        <v>1464</v>
      </c>
      <c r="E4112" s="325">
        <v>40863</v>
      </c>
      <c r="F4112" s="326">
        <v>40848</v>
      </c>
      <c r="G4112" s="320">
        <v>11</v>
      </c>
      <c r="H4112" s="320">
        <v>81936</v>
      </c>
      <c r="I4112" s="323">
        <v>7.21</v>
      </c>
      <c r="J4112" s="323">
        <v>6.66</v>
      </c>
      <c r="K4112" s="323">
        <v>0.55000000000000004</v>
      </c>
    </row>
    <row r="4113" spans="1:11" hidden="1" x14ac:dyDescent="0.2">
      <c r="A4113" s="320" t="s">
        <v>1458</v>
      </c>
      <c r="B4113" s="320" t="s">
        <v>2</v>
      </c>
      <c r="C4113" s="320" t="s">
        <v>1446</v>
      </c>
      <c r="D4113" s="320" t="s">
        <v>1464</v>
      </c>
      <c r="E4113" s="325">
        <v>40863</v>
      </c>
      <c r="F4113" s="326">
        <v>40848</v>
      </c>
      <c r="G4113" s="320">
        <v>11</v>
      </c>
      <c r="H4113" s="320">
        <v>82009</v>
      </c>
      <c r="I4113" s="323">
        <v>7.06</v>
      </c>
      <c r="J4113" s="323">
        <v>6.62</v>
      </c>
      <c r="K4113" s="323">
        <v>0.44</v>
      </c>
    </row>
    <row r="4114" spans="1:11" x14ac:dyDescent="0.2">
      <c r="A4114" s="320" t="s">
        <v>1459</v>
      </c>
      <c r="B4114" s="320" t="s">
        <v>2</v>
      </c>
      <c r="C4114" s="320" t="s">
        <v>1446</v>
      </c>
      <c r="D4114" s="320" t="s">
        <v>1468</v>
      </c>
      <c r="E4114" s="325">
        <v>40864</v>
      </c>
      <c r="F4114" s="326">
        <v>40848</v>
      </c>
      <c r="G4114" s="320">
        <v>11</v>
      </c>
      <c r="H4114" s="320">
        <v>82134</v>
      </c>
      <c r="I4114" s="323">
        <v>16.920000000000002</v>
      </c>
      <c r="J4114" s="323">
        <v>12.17</v>
      </c>
      <c r="K4114" s="323">
        <v>4.75</v>
      </c>
    </row>
    <row r="4115" spans="1:11" x14ac:dyDescent="0.2">
      <c r="A4115" s="320" t="s">
        <v>1459</v>
      </c>
      <c r="B4115" s="320" t="s">
        <v>2</v>
      </c>
      <c r="C4115" s="320" t="s">
        <v>1446</v>
      </c>
      <c r="D4115" s="320" t="s">
        <v>1468</v>
      </c>
      <c r="E4115" s="325">
        <v>40864</v>
      </c>
      <c r="F4115" s="326">
        <v>40848</v>
      </c>
      <c r="G4115" s="320">
        <v>11</v>
      </c>
      <c r="H4115" s="320">
        <v>82262</v>
      </c>
      <c r="I4115" s="323">
        <v>13.58</v>
      </c>
      <c r="J4115" s="323">
        <v>12.12</v>
      </c>
      <c r="K4115" s="323">
        <v>1.46</v>
      </c>
    </row>
    <row r="4116" spans="1:11" x14ac:dyDescent="0.2">
      <c r="A4116" s="320" t="s">
        <v>1469</v>
      </c>
      <c r="B4116" s="320" t="s">
        <v>2</v>
      </c>
      <c r="C4116" s="320" t="s">
        <v>1446</v>
      </c>
      <c r="D4116" s="320" t="s">
        <v>1468</v>
      </c>
      <c r="E4116" s="325">
        <v>40864</v>
      </c>
      <c r="F4116" s="326">
        <v>40848</v>
      </c>
      <c r="G4116" s="320">
        <v>11</v>
      </c>
      <c r="H4116" s="320">
        <v>82091</v>
      </c>
      <c r="I4116" s="323">
        <v>6.41</v>
      </c>
      <c r="J4116" s="323">
        <v>5.71</v>
      </c>
      <c r="K4116" s="323">
        <v>0.7</v>
      </c>
    </row>
    <row r="4117" spans="1:11" x14ac:dyDescent="0.2">
      <c r="A4117" s="320" t="s">
        <v>1469</v>
      </c>
      <c r="B4117" s="320" t="s">
        <v>2</v>
      </c>
      <c r="C4117" s="320" t="s">
        <v>1446</v>
      </c>
      <c r="D4117" s="320" t="s">
        <v>1468</v>
      </c>
      <c r="E4117" s="325">
        <v>40864</v>
      </c>
      <c r="F4117" s="326">
        <v>40848</v>
      </c>
      <c r="G4117" s="320">
        <v>11</v>
      </c>
      <c r="H4117" s="320">
        <v>82131</v>
      </c>
      <c r="I4117" s="323">
        <v>6.49</v>
      </c>
      <c r="J4117" s="323">
        <v>5.7</v>
      </c>
      <c r="K4117" s="323">
        <v>0.79</v>
      </c>
    </row>
    <row r="4118" spans="1:11" x14ac:dyDescent="0.2">
      <c r="A4118" s="320" t="s">
        <v>1469</v>
      </c>
      <c r="B4118" s="320" t="s">
        <v>2</v>
      </c>
      <c r="C4118" s="320" t="s">
        <v>1446</v>
      </c>
      <c r="D4118" s="320" t="s">
        <v>1468</v>
      </c>
      <c r="E4118" s="325">
        <v>40864</v>
      </c>
      <c r="F4118" s="326">
        <v>40848</v>
      </c>
      <c r="G4118" s="320">
        <v>11</v>
      </c>
      <c r="H4118" s="320">
        <v>82275</v>
      </c>
      <c r="I4118" s="323">
        <v>6.5</v>
      </c>
      <c r="J4118" s="323">
        <v>5.69</v>
      </c>
      <c r="K4118" s="323">
        <v>0.81</v>
      </c>
    </row>
    <row r="4119" spans="1:11" x14ac:dyDescent="0.2">
      <c r="A4119" s="320" t="s">
        <v>1467</v>
      </c>
      <c r="B4119" s="320" t="s">
        <v>2</v>
      </c>
      <c r="C4119" s="320" t="s">
        <v>1446</v>
      </c>
      <c r="D4119" s="320" t="s">
        <v>1468</v>
      </c>
      <c r="E4119" s="325">
        <v>40864</v>
      </c>
      <c r="F4119" s="326">
        <v>40848</v>
      </c>
      <c r="G4119" s="320">
        <v>11</v>
      </c>
      <c r="H4119" s="320">
        <v>82129</v>
      </c>
      <c r="I4119" s="323">
        <v>17.350000000000001</v>
      </c>
      <c r="J4119" s="323">
        <v>12.41</v>
      </c>
      <c r="K4119" s="323">
        <v>4.9400000000000004</v>
      </c>
    </row>
    <row r="4120" spans="1:11" x14ac:dyDescent="0.2">
      <c r="A4120" s="320" t="s">
        <v>1467</v>
      </c>
      <c r="B4120" s="320" t="s">
        <v>2</v>
      </c>
      <c r="C4120" s="320" t="s">
        <v>1446</v>
      </c>
      <c r="D4120" s="320" t="s">
        <v>1468</v>
      </c>
      <c r="E4120" s="325">
        <v>40864</v>
      </c>
      <c r="F4120" s="326">
        <v>40848</v>
      </c>
      <c r="G4120" s="320">
        <v>11</v>
      </c>
      <c r="H4120" s="320">
        <v>82259</v>
      </c>
      <c r="I4120" s="323">
        <v>15.23</v>
      </c>
      <c r="J4120" s="323">
        <v>12.37</v>
      </c>
      <c r="K4120" s="323">
        <v>2.86</v>
      </c>
    </row>
    <row r="4121" spans="1:11" x14ac:dyDescent="0.2">
      <c r="A4121" s="320" t="s">
        <v>1473</v>
      </c>
      <c r="B4121" s="320" t="s">
        <v>2</v>
      </c>
      <c r="C4121" s="320" t="s">
        <v>1446</v>
      </c>
      <c r="D4121" s="320" t="s">
        <v>1468</v>
      </c>
      <c r="E4121" s="325">
        <v>40864</v>
      </c>
      <c r="F4121" s="326">
        <v>40848</v>
      </c>
      <c r="G4121" s="320">
        <v>11</v>
      </c>
      <c r="H4121" s="320">
        <v>82261</v>
      </c>
      <c r="I4121" s="323">
        <v>6.75</v>
      </c>
      <c r="J4121" s="323">
        <v>6.53</v>
      </c>
      <c r="K4121" s="323">
        <v>0.22</v>
      </c>
    </row>
    <row r="4122" spans="1:11" x14ac:dyDescent="0.2">
      <c r="A4122" s="320" t="s">
        <v>1470</v>
      </c>
      <c r="B4122" s="320" t="s">
        <v>2</v>
      </c>
      <c r="C4122" s="320" t="s">
        <v>1446</v>
      </c>
      <c r="D4122" s="320" t="s">
        <v>1468</v>
      </c>
      <c r="E4122" s="325">
        <v>40864</v>
      </c>
      <c r="F4122" s="326">
        <v>40848</v>
      </c>
      <c r="G4122" s="320">
        <v>11</v>
      </c>
      <c r="H4122" s="320">
        <v>82167</v>
      </c>
      <c r="I4122" s="323">
        <v>7.32</v>
      </c>
      <c r="J4122" s="323">
        <v>6.54</v>
      </c>
      <c r="K4122" s="323">
        <v>0.78</v>
      </c>
    </row>
    <row r="4123" spans="1:11" hidden="1" x14ac:dyDescent="0.2">
      <c r="A4123" s="320"/>
      <c r="B4123" s="320" t="s">
        <v>2</v>
      </c>
      <c r="C4123" s="320" t="s">
        <v>1446</v>
      </c>
      <c r="D4123" s="320" t="s">
        <v>1464</v>
      </c>
      <c r="E4123" s="325">
        <v>40864</v>
      </c>
      <c r="F4123" s="326">
        <v>40848</v>
      </c>
      <c r="G4123" s="320">
        <v>11</v>
      </c>
      <c r="H4123" s="320">
        <v>82105</v>
      </c>
      <c r="I4123" s="323">
        <v>7</v>
      </c>
      <c r="J4123" s="323">
        <v>6.4</v>
      </c>
      <c r="K4123" s="323">
        <v>0.6</v>
      </c>
    </row>
    <row r="4124" spans="1:11" hidden="1" x14ac:dyDescent="0.2">
      <c r="A4124" s="320"/>
      <c r="B4124" s="320" t="s">
        <v>2</v>
      </c>
      <c r="C4124" s="320" t="s">
        <v>1446</v>
      </c>
      <c r="D4124" s="320" t="s">
        <v>1464</v>
      </c>
      <c r="E4124" s="325">
        <v>40864</v>
      </c>
      <c r="F4124" s="326">
        <v>40848</v>
      </c>
      <c r="G4124" s="320">
        <v>11</v>
      </c>
      <c r="H4124" s="320">
        <v>82200</v>
      </c>
      <c r="I4124" s="323">
        <v>6.98</v>
      </c>
      <c r="J4124" s="323">
        <v>6.41</v>
      </c>
      <c r="K4124" s="323">
        <v>0.56999999999999995</v>
      </c>
    </row>
    <row r="4125" spans="1:11" hidden="1" x14ac:dyDescent="0.2">
      <c r="A4125" s="320"/>
      <c r="B4125" s="320" t="s">
        <v>2</v>
      </c>
      <c r="C4125" s="320" t="s">
        <v>1446</v>
      </c>
      <c r="D4125" s="320" t="s">
        <v>1464</v>
      </c>
      <c r="E4125" s="325">
        <v>40864</v>
      </c>
      <c r="F4125" s="326">
        <v>40848</v>
      </c>
      <c r="G4125" s="320">
        <v>11</v>
      </c>
      <c r="H4125" s="320">
        <v>82247</v>
      </c>
      <c r="I4125" s="323">
        <v>6.88</v>
      </c>
      <c r="J4125" s="323">
        <v>6.4</v>
      </c>
      <c r="K4125" s="323">
        <v>0.48</v>
      </c>
    </row>
    <row r="4126" spans="1:11" hidden="1" x14ac:dyDescent="0.2">
      <c r="A4126" s="320" t="s">
        <v>1458</v>
      </c>
      <c r="B4126" s="320" t="s">
        <v>2</v>
      </c>
      <c r="C4126" s="320" t="s">
        <v>1446</v>
      </c>
      <c r="D4126" s="320" t="s">
        <v>1464</v>
      </c>
      <c r="E4126" s="325">
        <v>40864</v>
      </c>
      <c r="F4126" s="326">
        <v>40848</v>
      </c>
      <c r="G4126" s="320">
        <v>11</v>
      </c>
      <c r="H4126" s="320">
        <v>82110</v>
      </c>
      <c r="I4126" s="323">
        <v>7.28</v>
      </c>
      <c r="J4126" s="323">
        <v>6.61</v>
      </c>
      <c r="K4126" s="323">
        <v>0.67</v>
      </c>
    </row>
    <row r="4127" spans="1:11" hidden="1" x14ac:dyDescent="0.2">
      <c r="A4127" s="320" t="s">
        <v>1458</v>
      </c>
      <c r="B4127" s="320" t="s">
        <v>2</v>
      </c>
      <c r="C4127" s="320" t="s">
        <v>1446</v>
      </c>
      <c r="D4127" s="320" t="s">
        <v>1464</v>
      </c>
      <c r="E4127" s="325">
        <v>40864</v>
      </c>
      <c r="F4127" s="326">
        <v>40848</v>
      </c>
      <c r="G4127" s="320">
        <v>11</v>
      </c>
      <c r="H4127" s="320">
        <v>82250</v>
      </c>
      <c r="I4127" s="323">
        <v>7.15</v>
      </c>
      <c r="J4127" s="323">
        <v>6.57</v>
      </c>
      <c r="K4127" s="323">
        <v>0.57999999999999996</v>
      </c>
    </row>
    <row r="4128" spans="1:11" x14ac:dyDescent="0.2">
      <c r="A4128" s="320" t="s">
        <v>1469</v>
      </c>
      <c r="B4128" s="320" t="s">
        <v>2</v>
      </c>
      <c r="C4128" s="320" t="s">
        <v>1446</v>
      </c>
      <c r="D4128" s="320" t="s">
        <v>1468</v>
      </c>
      <c r="E4128" s="325">
        <v>40865</v>
      </c>
      <c r="F4128" s="326">
        <v>40848</v>
      </c>
      <c r="G4128" s="320">
        <v>11</v>
      </c>
      <c r="H4128" s="320">
        <v>82374</v>
      </c>
      <c r="I4128" s="323">
        <v>6.31</v>
      </c>
      <c r="J4128" s="323">
        <v>5.75</v>
      </c>
      <c r="K4128" s="323">
        <v>0.56000000000000005</v>
      </c>
    </row>
    <row r="4129" spans="1:11" x14ac:dyDescent="0.2">
      <c r="A4129" s="320" t="s">
        <v>1467</v>
      </c>
      <c r="B4129" s="320" t="s">
        <v>2</v>
      </c>
      <c r="C4129" s="320" t="s">
        <v>1446</v>
      </c>
      <c r="D4129" s="320" t="s">
        <v>1468</v>
      </c>
      <c r="E4129" s="325">
        <v>40865</v>
      </c>
      <c r="F4129" s="326">
        <v>40848</v>
      </c>
      <c r="G4129" s="320">
        <v>11</v>
      </c>
      <c r="H4129" s="320">
        <v>82330</v>
      </c>
      <c r="I4129" s="323">
        <v>14</v>
      </c>
      <c r="J4129" s="323">
        <v>12.35</v>
      </c>
      <c r="K4129" s="323">
        <v>1.65</v>
      </c>
    </row>
    <row r="4130" spans="1:11" hidden="1" x14ac:dyDescent="0.2">
      <c r="A4130" s="320" t="s">
        <v>1458</v>
      </c>
      <c r="B4130" s="320" t="s">
        <v>2</v>
      </c>
      <c r="C4130" s="320" t="s">
        <v>1446</v>
      </c>
      <c r="D4130" s="320" t="s">
        <v>1464</v>
      </c>
      <c r="E4130" s="325">
        <v>40865</v>
      </c>
      <c r="F4130" s="326">
        <v>40848</v>
      </c>
      <c r="G4130" s="320">
        <v>11</v>
      </c>
      <c r="H4130" s="320">
        <v>82328</v>
      </c>
      <c r="I4130" s="323">
        <v>6.95</v>
      </c>
      <c r="J4130" s="323">
        <v>6.65</v>
      </c>
      <c r="K4130" s="323">
        <v>0.3</v>
      </c>
    </row>
    <row r="4131" spans="1:11" x14ac:dyDescent="0.2">
      <c r="A4131" s="320" t="s">
        <v>1467</v>
      </c>
      <c r="B4131" s="320" t="s">
        <v>2</v>
      </c>
      <c r="C4131" s="320" t="s">
        <v>1446</v>
      </c>
      <c r="D4131" s="320" t="s">
        <v>1468</v>
      </c>
      <c r="E4131" s="325">
        <v>40868</v>
      </c>
      <c r="F4131" s="326">
        <v>40848</v>
      </c>
      <c r="G4131" s="320">
        <v>11</v>
      </c>
      <c r="H4131" s="320">
        <v>82697</v>
      </c>
      <c r="I4131" s="323">
        <v>17.8</v>
      </c>
      <c r="J4131" s="323">
        <v>12.42</v>
      </c>
      <c r="K4131" s="323">
        <v>5.38</v>
      </c>
    </row>
    <row r="4132" spans="1:11" x14ac:dyDescent="0.2">
      <c r="A4132" s="320" t="s">
        <v>1467</v>
      </c>
      <c r="B4132" s="320" t="s">
        <v>2</v>
      </c>
      <c r="C4132" s="320" t="s">
        <v>1446</v>
      </c>
      <c r="D4132" s="320" t="s">
        <v>1468</v>
      </c>
      <c r="E4132" s="325">
        <v>40868</v>
      </c>
      <c r="F4132" s="326">
        <v>40848</v>
      </c>
      <c r="G4132" s="320">
        <v>11</v>
      </c>
      <c r="H4132" s="320">
        <v>82826</v>
      </c>
      <c r="I4132" s="323">
        <v>16.739999999999998</v>
      </c>
      <c r="J4132" s="323">
        <v>12.41</v>
      </c>
      <c r="K4132" s="323">
        <v>4.33</v>
      </c>
    </row>
    <row r="4133" spans="1:11" hidden="1" x14ac:dyDescent="0.2">
      <c r="A4133" s="320" t="s">
        <v>1458</v>
      </c>
      <c r="B4133" s="320" t="s">
        <v>2</v>
      </c>
      <c r="C4133" s="320" t="s">
        <v>1446</v>
      </c>
      <c r="D4133" s="320" t="s">
        <v>1464</v>
      </c>
      <c r="E4133" s="325">
        <v>40868</v>
      </c>
      <c r="F4133" s="326">
        <v>40848</v>
      </c>
      <c r="G4133" s="320">
        <v>11</v>
      </c>
      <c r="H4133" s="320">
        <v>82653</v>
      </c>
      <c r="I4133" s="323">
        <v>7.26</v>
      </c>
      <c r="J4133" s="323">
        <v>6.64</v>
      </c>
      <c r="K4133" s="323">
        <v>0.62</v>
      </c>
    </row>
    <row r="4134" spans="1:11" hidden="1" x14ac:dyDescent="0.2">
      <c r="A4134" s="320" t="s">
        <v>1458</v>
      </c>
      <c r="B4134" s="320" t="s">
        <v>2</v>
      </c>
      <c r="C4134" s="320" t="s">
        <v>1446</v>
      </c>
      <c r="D4134" s="320" t="s">
        <v>1464</v>
      </c>
      <c r="E4134" s="325">
        <v>40868</v>
      </c>
      <c r="F4134" s="326">
        <v>40848</v>
      </c>
      <c r="G4134" s="320">
        <v>11</v>
      </c>
      <c r="H4134" s="320">
        <v>82690</v>
      </c>
      <c r="I4134" s="323">
        <v>7.04</v>
      </c>
      <c r="J4134" s="323">
        <v>6.63</v>
      </c>
      <c r="K4134" s="323">
        <v>0.41</v>
      </c>
    </row>
    <row r="4135" spans="1:11" hidden="1" x14ac:dyDescent="0.2">
      <c r="A4135" s="320" t="s">
        <v>1458</v>
      </c>
      <c r="B4135" s="320" t="s">
        <v>2</v>
      </c>
      <c r="C4135" s="320" t="s">
        <v>1446</v>
      </c>
      <c r="D4135" s="320" t="s">
        <v>1464</v>
      </c>
      <c r="E4135" s="325">
        <v>40868</v>
      </c>
      <c r="F4135" s="326">
        <v>40848</v>
      </c>
      <c r="G4135" s="320">
        <v>11</v>
      </c>
      <c r="H4135" s="320">
        <v>82820</v>
      </c>
      <c r="I4135" s="323">
        <v>7.3</v>
      </c>
      <c r="J4135" s="323">
        <v>6.63</v>
      </c>
      <c r="K4135" s="323">
        <v>0.67</v>
      </c>
    </row>
    <row r="4136" spans="1:11" x14ac:dyDescent="0.2">
      <c r="A4136" s="320" t="s">
        <v>1467</v>
      </c>
      <c r="B4136" s="320" t="s">
        <v>2</v>
      </c>
      <c r="C4136" s="320" t="s">
        <v>1446</v>
      </c>
      <c r="D4136" s="320" t="s">
        <v>1468</v>
      </c>
      <c r="E4136" s="325">
        <v>40869</v>
      </c>
      <c r="F4136" s="326">
        <v>40848</v>
      </c>
      <c r="G4136" s="320">
        <v>11</v>
      </c>
      <c r="H4136" s="320">
        <v>82885</v>
      </c>
      <c r="I4136" s="323">
        <v>17.57</v>
      </c>
      <c r="J4136" s="323">
        <v>12.37</v>
      </c>
      <c r="K4136" s="323">
        <v>5.2</v>
      </c>
    </row>
    <row r="4137" spans="1:11" x14ac:dyDescent="0.2">
      <c r="A4137" s="320" t="s">
        <v>1467</v>
      </c>
      <c r="B4137" s="320" t="s">
        <v>2</v>
      </c>
      <c r="C4137" s="320" t="s">
        <v>1446</v>
      </c>
      <c r="D4137" s="320" t="s">
        <v>1468</v>
      </c>
      <c r="E4137" s="325">
        <v>40869</v>
      </c>
      <c r="F4137" s="326">
        <v>40848</v>
      </c>
      <c r="G4137" s="320">
        <v>11</v>
      </c>
      <c r="H4137" s="320">
        <v>82959</v>
      </c>
      <c r="I4137" s="323">
        <v>15.05</v>
      </c>
      <c r="J4137" s="323">
        <v>12.34</v>
      </c>
      <c r="K4137" s="323">
        <v>2.71</v>
      </c>
    </row>
    <row r="4138" spans="1:11" hidden="1" x14ac:dyDescent="0.2">
      <c r="A4138" s="320"/>
      <c r="B4138" s="320" t="s">
        <v>2</v>
      </c>
      <c r="C4138" s="320" t="s">
        <v>1446</v>
      </c>
      <c r="D4138" s="320" t="s">
        <v>1476</v>
      </c>
      <c r="E4138" s="325">
        <v>40869</v>
      </c>
      <c r="F4138" s="326">
        <v>40848</v>
      </c>
      <c r="G4138" s="320">
        <v>11</v>
      </c>
      <c r="H4138" s="320">
        <v>82868</v>
      </c>
      <c r="I4138" s="323">
        <v>3.47</v>
      </c>
      <c r="J4138" s="323">
        <v>3.44</v>
      </c>
      <c r="K4138" s="323">
        <v>0.03</v>
      </c>
    </row>
    <row r="4139" spans="1:11" hidden="1" x14ac:dyDescent="0.2">
      <c r="A4139" s="320" t="s">
        <v>1458</v>
      </c>
      <c r="B4139" s="320" t="s">
        <v>2</v>
      </c>
      <c r="C4139" s="320" t="s">
        <v>1446</v>
      </c>
      <c r="D4139" s="320" t="s">
        <v>1464</v>
      </c>
      <c r="E4139" s="325">
        <v>40869</v>
      </c>
      <c r="F4139" s="326">
        <v>40848</v>
      </c>
      <c r="G4139" s="320">
        <v>11</v>
      </c>
      <c r="H4139" s="320">
        <v>82859</v>
      </c>
      <c r="I4139" s="323">
        <v>7.11</v>
      </c>
      <c r="J4139" s="323">
        <v>6.62</v>
      </c>
      <c r="K4139" s="323">
        <v>0.49</v>
      </c>
    </row>
    <row r="4140" spans="1:11" hidden="1" x14ac:dyDescent="0.2">
      <c r="A4140" s="320" t="s">
        <v>1458</v>
      </c>
      <c r="B4140" s="320" t="s">
        <v>2</v>
      </c>
      <c r="C4140" s="320" t="s">
        <v>1446</v>
      </c>
      <c r="D4140" s="320" t="s">
        <v>1464</v>
      </c>
      <c r="E4140" s="325">
        <v>40869</v>
      </c>
      <c r="F4140" s="326">
        <v>40848</v>
      </c>
      <c r="G4140" s="320">
        <v>11</v>
      </c>
      <c r="H4140" s="320">
        <v>82897</v>
      </c>
      <c r="I4140" s="323">
        <v>7.03</v>
      </c>
      <c r="J4140" s="323">
        <v>6.6</v>
      </c>
      <c r="K4140" s="323">
        <v>0.43</v>
      </c>
    </row>
    <row r="4141" spans="1:11" hidden="1" x14ac:dyDescent="0.2">
      <c r="A4141" s="320" t="s">
        <v>1458</v>
      </c>
      <c r="B4141" s="320" t="s">
        <v>2</v>
      </c>
      <c r="C4141" s="320" t="s">
        <v>1446</v>
      </c>
      <c r="D4141" s="320" t="s">
        <v>1464</v>
      </c>
      <c r="E4141" s="325">
        <v>40869</v>
      </c>
      <c r="F4141" s="326">
        <v>40848</v>
      </c>
      <c r="G4141" s="320">
        <v>11</v>
      </c>
      <c r="H4141" s="320">
        <v>82965</v>
      </c>
      <c r="I4141" s="323">
        <v>7.17</v>
      </c>
      <c r="J4141" s="323">
        <v>6.59</v>
      </c>
      <c r="K4141" s="323">
        <v>0.57999999999999996</v>
      </c>
    </row>
    <row r="4142" spans="1:11" x14ac:dyDescent="0.2">
      <c r="A4142" s="320" t="s">
        <v>1467</v>
      </c>
      <c r="B4142" s="320" t="s">
        <v>2</v>
      </c>
      <c r="C4142" s="320" t="s">
        <v>1446</v>
      </c>
      <c r="D4142" s="320" t="s">
        <v>1468</v>
      </c>
      <c r="E4142" s="325">
        <v>40870</v>
      </c>
      <c r="F4142" s="326">
        <v>40848</v>
      </c>
      <c r="G4142" s="320">
        <v>11</v>
      </c>
      <c r="H4142" s="320">
        <v>83073</v>
      </c>
      <c r="I4142" s="323">
        <v>16.96</v>
      </c>
      <c r="J4142" s="323">
        <v>12.47</v>
      </c>
      <c r="K4142" s="323">
        <v>4.49</v>
      </c>
    </row>
    <row r="4143" spans="1:11" x14ac:dyDescent="0.2">
      <c r="A4143" s="320" t="s">
        <v>1467</v>
      </c>
      <c r="B4143" s="320" t="s">
        <v>2</v>
      </c>
      <c r="C4143" s="320" t="s">
        <v>1446</v>
      </c>
      <c r="D4143" s="320" t="s">
        <v>1468</v>
      </c>
      <c r="E4143" s="325">
        <v>40870</v>
      </c>
      <c r="F4143" s="326">
        <v>40848</v>
      </c>
      <c r="G4143" s="320">
        <v>11</v>
      </c>
      <c r="H4143" s="320">
        <v>83172</v>
      </c>
      <c r="I4143" s="323">
        <v>16.399999999999999</v>
      </c>
      <c r="J4143" s="323">
        <v>12.44</v>
      </c>
      <c r="K4143" s="323">
        <v>3.96</v>
      </c>
    </row>
    <row r="4144" spans="1:11" hidden="1" x14ac:dyDescent="0.2">
      <c r="A4144" s="320" t="s">
        <v>1458</v>
      </c>
      <c r="B4144" s="320" t="s">
        <v>2</v>
      </c>
      <c r="C4144" s="320" t="s">
        <v>1446</v>
      </c>
      <c r="D4144" s="320" t="s">
        <v>1464</v>
      </c>
      <c r="E4144" s="325">
        <v>40870</v>
      </c>
      <c r="F4144" s="326">
        <v>40848</v>
      </c>
      <c r="G4144" s="320">
        <v>11</v>
      </c>
      <c r="H4144" s="320">
        <v>83030</v>
      </c>
      <c r="I4144" s="323">
        <v>7.08</v>
      </c>
      <c r="J4144" s="323">
        <v>6.64</v>
      </c>
      <c r="K4144" s="323">
        <v>0.44</v>
      </c>
    </row>
    <row r="4145" spans="1:11" hidden="1" x14ac:dyDescent="0.2">
      <c r="A4145" s="320" t="s">
        <v>1458</v>
      </c>
      <c r="B4145" s="320" t="s">
        <v>2</v>
      </c>
      <c r="C4145" s="320" t="s">
        <v>1446</v>
      </c>
      <c r="D4145" s="320" t="s">
        <v>1464</v>
      </c>
      <c r="E4145" s="325">
        <v>40870</v>
      </c>
      <c r="F4145" s="326">
        <v>40848</v>
      </c>
      <c r="G4145" s="320">
        <v>11</v>
      </c>
      <c r="H4145" s="320">
        <v>83174</v>
      </c>
      <c r="I4145" s="323">
        <v>7.09</v>
      </c>
      <c r="J4145" s="323">
        <v>6.63</v>
      </c>
      <c r="K4145" s="323">
        <v>0.46</v>
      </c>
    </row>
    <row r="4146" spans="1:11" x14ac:dyDescent="0.2">
      <c r="A4146" s="320" t="s">
        <v>1459</v>
      </c>
      <c r="B4146" s="320" t="s">
        <v>2</v>
      </c>
      <c r="C4146" s="320" t="s">
        <v>1446</v>
      </c>
      <c r="D4146" s="320" t="s">
        <v>1468</v>
      </c>
      <c r="E4146" s="325">
        <v>40872</v>
      </c>
      <c r="F4146" s="326">
        <v>40848</v>
      </c>
      <c r="G4146" s="320">
        <v>11</v>
      </c>
      <c r="H4146" s="320">
        <v>83295</v>
      </c>
      <c r="I4146" s="323">
        <v>15.05</v>
      </c>
      <c r="J4146" s="323">
        <v>12.04</v>
      </c>
      <c r="K4146" s="323">
        <v>3.01</v>
      </c>
    </row>
    <row r="4147" spans="1:11" x14ac:dyDescent="0.2">
      <c r="A4147" s="320" t="s">
        <v>1467</v>
      </c>
      <c r="B4147" s="320" t="s">
        <v>2</v>
      </c>
      <c r="C4147" s="320" t="s">
        <v>1446</v>
      </c>
      <c r="D4147" s="320" t="s">
        <v>1468</v>
      </c>
      <c r="E4147" s="325">
        <v>40872</v>
      </c>
      <c r="F4147" s="326">
        <v>40848</v>
      </c>
      <c r="G4147" s="320">
        <v>11</v>
      </c>
      <c r="H4147" s="320">
        <v>83289</v>
      </c>
      <c r="I4147" s="323">
        <v>17.43</v>
      </c>
      <c r="J4147" s="323">
        <v>12.41</v>
      </c>
      <c r="K4147" s="323">
        <v>5.0199999999999996</v>
      </c>
    </row>
    <row r="4148" spans="1:11" x14ac:dyDescent="0.2">
      <c r="A4148" s="320" t="s">
        <v>1456</v>
      </c>
      <c r="B4148" s="320" t="s">
        <v>2</v>
      </c>
      <c r="C4148" s="320" t="s">
        <v>1446</v>
      </c>
      <c r="D4148" s="320" t="s">
        <v>1468</v>
      </c>
      <c r="E4148" s="325">
        <v>40872</v>
      </c>
      <c r="F4148" s="326">
        <v>40848</v>
      </c>
      <c r="G4148" s="320">
        <v>11</v>
      </c>
      <c r="H4148" s="320">
        <v>83243</v>
      </c>
      <c r="I4148" s="323">
        <v>15.62</v>
      </c>
      <c r="J4148" s="323">
        <v>10.99</v>
      </c>
      <c r="K4148" s="323">
        <v>4.63</v>
      </c>
    </row>
    <row r="4149" spans="1:11" x14ac:dyDescent="0.2">
      <c r="A4149" s="320" t="s">
        <v>1456</v>
      </c>
      <c r="B4149" s="320" t="s">
        <v>2</v>
      </c>
      <c r="C4149" s="320" t="s">
        <v>1446</v>
      </c>
      <c r="D4149" s="320" t="s">
        <v>1468</v>
      </c>
      <c r="E4149" s="325">
        <v>40872</v>
      </c>
      <c r="F4149" s="326">
        <v>40848</v>
      </c>
      <c r="G4149" s="320">
        <v>11</v>
      </c>
      <c r="H4149" s="320">
        <v>83298</v>
      </c>
      <c r="I4149" s="323">
        <v>11.7</v>
      </c>
      <c r="J4149" s="323">
        <v>10.97</v>
      </c>
      <c r="K4149" s="323">
        <v>0.73</v>
      </c>
    </row>
    <row r="4150" spans="1:11" hidden="1" x14ac:dyDescent="0.2">
      <c r="A4150" s="320"/>
      <c r="B4150" s="320" t="s">
        <v>2</v>
      </c>
      <c r="C4150" s="320" t="s">
        <v>1446</v>
      </c>
      <c r="D4150" s="320" t="s">
        <v>1464</v>
      </c>
      <c r="E4150" s="325">
        <v>40872</v>
      </c>
      <c r="F4150" s="326">
        <v>40848</v>
      </c>
      <c r="G4150" s="320">
        <v>11</v>
      </c>
      <c r="H4150" s="320">
        <v>83211</v>
      </c>
      <c r="I4150" s="323">
        <v>6.92</v>
      </c>
      <c r="J4150" s="323">
        <v>6.43</v>
      </c>
      <c r="K4150" s="323">
        <v>0.49</v>
      </c>
    </row>
    <row r="4151" spans="1:11" hidden="1" x14ac:dyDescent="0.2">
      <c r="A4151" s="320"/>
      <c r="B4151" s="320" t="s">
        <v>2</v>
      </c>
      <c r="C4151" s="320" t="s">
        <v>1446</v>
      </c>
      <c r="D4151" s="320" t="s">
        <v>1464</v>
      </c>
      <c r="E4151" s="325">
        <v>40872</v>
      </c>
      <c r="F4151" s="326">
        <v>40848</v>
      </c>
      <c r="G4151" s="320">
        <v>11</v>
      </c>
      <c r="H4151" s="320">
        <v>83286</v>
      </c>
      <c r="I4151" s="323">
        <v>7.12</v>
      </c>
      <c r="J4151" s="323">
        <v>6.41</v>
      </c>
      <c r="K4151" s="323">
        <v>0.71</v>
      </c>
    </row>
    <row r="4152" spans="1:11" hidden="1" x14ac:dyDescent="0.2">
      <c r="A4152" s="320" t="s">
        <v>1458</v>
      </c>
      <c r="B4152" s="320" t="s">
        <v>2</v>
      </c>
      <c r="C4152" s="320" t="s">
        <v>1446</v>
      </c>
      <c r="D4152" s="320" t="s">
        <v>1464</v>
      </c>
      <c r="E4152" s="325">
        <v>40872</v>
      </c>
      <c r="F4152" s="326">
        <v>40848</v>
      </c>
      <c r="G4152" s="320">
        <v>11</v>
      </c>
      <c r="H4152" s="320">
        <v>83223</v>
      </c>
      <c r="I4152" s="323">
        <v>7.24</v>
      </c>
      <c r="J4152" s="323">
        <v>6.59</v>
      </c>
      <c r="K4152" s="323">
        <v>0.65</v>
      </c>
    </row>
    <row r="4153" spans="1:11" hidden="1" x14ac:dyDescent="0.2">
      <c r="A4153" s="320" t="s">
        <v>1458</v>
      </c>
      <c r="B4153" s="320" t="s">
        <v>2</v>
      </c>
      <c r="C4153" s="320" t="s">
        <v>1446</v>
      </c>
      <c r="D4153" s="320" t="s">
        <v>1464</v>
      </c>
      <c r="E4153" s="325">
        <v>40872</v>
      </c>
      <c r="F4153" s="326">
        <v>40848</v>
      </c>
      <c r="G4153" s="320">
        <v>11</v>
      </c>
      <c r="H4153" s="320">
        <v>83277</v>
      </c>
      <c r="I4153" s="323">
        <v>7.08</v>
      </c>
      <c r="J4153" s="323">
        <v>6.59</v>
      </c>
      <c r="K4153" s="323">
        <v>0.49</v>
      </c>
    </row>
    <row r="4154" spans="1:11" x14ac:dyDescent="0.2">
      <c r="A4154" s="320" t="s">
        <v>1469</v>
      </c>
      <c r="B4154" s="320" t="s">
        <v>2</v>
      </c>
      <c r="C4154" s="320" t="s">
        <v>1446</v>
      </c>
      <c r="D4154" s="320" t="s">
        <v>1468</v>
      </c>
      <c r="E4154" s="325">
        <v>40875</v>
      </c>
      <c r="F4154" s="326">
        <v>40848</v>
      </c>
      <c r="G4154" s="320">
        <v>11</v>
      </c>
      <c r="H4154" s="320">
        <v>83618</v>
      </c>
      <c r="I4154" s="323">
        <v>6.15</v>
      </c>
      <c r="J4154" s="323">
        <v>5.7</v>
      </c>
      <c r="K4154" s="323">
        <v>0.45</v>
      </c>
    </row>
    <row r="4155" spans="1:11" x14ac:dyDescent="0.2">
      <c r="A4155" s="320" t="s">
        <v>1469</v>
      </c>
      <c r="B4155" s="320" t="s">
        <v>2</v>
      </c>
      <c r="C4155" s="320" t="s">
        <v>1446</v>
      </c>
      <c r="D4155" s="320" t="s">
        <v>1468</v>
      </c>
      <c r="E4155" s="325">
        <v>40875</v>
      </c>
      <c r="F4155" s="326">
        <v>40848</v>
      </c>
      <c r="G4155" s="320">
        <v>11</v>
      </c>
      <c r="H4155" s="320">
        <v>83709</v>
      </c>
      <c r="I4155" s="323">
        <v>6.39</v>
      </c>
      <c r="J4155" s="323">
        <v>5.7</v>
      </c>
      <c r="K4155" s="323">
        <v>0.69</v>
      </c>
    </row>
    <row r="4156" spans="1:11" x14ac:dyDescent="0.2">
      <c r="A4156" s="320" t="s">
        <v>1469</v>
      </c>
      <c r="B4156" s="320" t="s">
        <v>2</v>
      </c>
      <c r="C4156" s="320" t="s">
        <v>1446</v>
      </c>
      <c r="D4156" s="320" t="s">
        <v>1468</v>
      </c>
      <c r="E4156" s="325">
        <v>40875</v>
      </c>
      <c r="F4156" s="326">
        <v>40848</v>
      </c>
      <c r="G4156" s="320">
        <v>11</v>
      </c>
      <c r="H4156" s="320">
        <v>83750</v>
      </c>
      <c r="I4156" s="323">
        <v>6.18</v>
      </c>
      <c r="J4156" s="323">
        <v>5.69</v>
      </c>
      <c r="K4156" s="323">
        <v>0.49</v>
      </c>
    </row>
    <row r="4157" spans="1:11" x14ac:dyDescent="0.2">
      <c r="A4157" s="320" t="s">
        <v>1467</v>
      </c>
      <c r="B4157" s="320" t="s">
        <v>2</v>
      </c>
      <c r="C4157" s="320" t="s">
        <v>1446</v>
      </c>
      <c r="D4157" s="320" t="s">
        <v>1468</v>
      </c>
      <c r="E4157" s="325">
        <v>40875</v>
      </c>
      <c r="F4157" s="326">
        <v>40848</v>
      </c>
      <c r="G4157" s="320">
        <v>11</v>
      </c>
      <c r="H4157" s="320">
        <v>83665</v>
      </c>
      <c r="I4157" s="323">
        <v>17.670000000000002</v>
      </c>
      <c r="J4157" s="323">
        <v>12.37</v>
      </c>
      <c r="K4157" s="323">
        <v>5.3</v>
      </c>
    </row>
    <row r="4158" spans="1:11" x14ac:dyDescent="0.2">
      <c r="A4158" s="320" t="s">
        <v>1467</v>
      </c>
      <c r="B4158" s="320" t="s">
        <v>2</v>
      </c>
      <c r="C4158" s="320" t="s">
        <v>1446</v>
      </c>
      <c r="D4158" s="320" t="s">
        <v>1468</v>
      </c>
      <c r="E4158" s="325">
        <v>40875</v>
      </c>
      <c r="F4158" s="326">
        <v>40848</v>
      </c>
      <c r="G4158" s="320">
        <v>11</v>
      </c>
      <c r="H4158" s="320">
        <v>83747</v>
      </c>
      <c r="I4158" s="323">
        <v>17.36</v>
      </c>
      <c r="J4158" s="323">
        <v>12.35</v>
      </c>
      <c r="K4158" s="323">
        <v>5.01</v>
      </c>
    </row>
    <row r="4159" spans="1:11" hidden="1" x14ac:dyDescent="0.2">
      <c r="A4159" s="320" t="s">
        <v>1458</v>
      </c>
      <c r="B4159" s="320" t="s">
        <v>2</v>
      </c>
      <c r="C4159" s="320" t="s">
        <v>1446</v>
      </c>
      <c r="D4159" s="320" t="s">
        <v>1464</v>
      </c>
      <c r="E4159" s="325">
        <v>40875</v>
      </c>
      <c r="F4159" s="326">
        <v>40848</v>
      </c>
      <c r="G4159" s="320">
        <v>11</v>
      </c>
      <c r="H4159" s="320">
        <v>83661</v>
      </c>
      <c r="I4159" s="323">
        <v>7.38</v>
      </c>
      <c r="J4159" s="323">
        <v>6.6</v>
      </c>
      <c r="K4159" s="323">
        <v>0.78</v>
      </c>
    </row>
    <row r="4160" spans="1:11" hidden="1" x14ac:dyDescent="0.2">
      <c r="A4160" s="320" t="s">
        <v>1458</v>
      </c>
      <c r="B4160" s="320" t="s">
        <v>2</v>
      </c>
      <c r="C4160" s="320" t="s">
        <v>1446</v>
      </c>
      <c r="D4160" s="320" t="s">
        <v>1464</v>
      </c>
      <c r="E4160" s="325">
        <v>40875</v>
      </c>
      <c r="F4160" s="326">
        <v>40848</v>
      </c>
      <c r="G4160" s="320">
        <v>11</v>
      </c>
      <c r="H4160" s="320">
        <v>83719</v>
      </c>
      <c r="I4160" s="323">
        <v>7.37</v>
      </c>
      <c r="J4160" s="323">
        <v>6.68</v>
      </c>
      <c r="K4160" s="323">
        <v>0.69</v>
      </c>
    </row>
    <row r="4161" spans="1:11" hidden="1" x14ac:dyDescent="0.2">
      <c r="A4161" s="320" t="s">
        <v>1458</v>
      </c>
      <c r="B4161" s="320" t="s">
        <v>2</v>
      </c>
      <c r="C4161" s="320" t="s">
        <v>1446</v>
      </c>
      <c r="D4161" s="320" t="s">
        <v>1464</v>
      </c>
      <c r="E4161" s="325">
        <v>40875</v>
      </c>
      <c r="F4161" s="326">
        <v>40848</v>
      </c>
      <c r="G4161" s="320">
        <v>11</v>
      </c>
      <c r="H4161" s="320">
        <v>83745</v>
      </c>
      <c r="I4161" s="323">
        <v>7.08</v>
      </c>
      <c r="J4161" s="323">
        <v>6.67</v>
      </c>
      <c r="K4161" s="323">
        <v>0.41</v>
      </c>
    </row>
    <row r="4162" spans="1:11" x14ac:dyDescent="0.2">
      <c r="A4162" s="320" t="s">
        <v>1459</v>
      </c>
      <c r="B4162" s="320" t="s">
        <v>2</v>
      </c>
      <c r="C4162" s="320" t="s">
        <v>1446</v>
      </c>
      <c r="D4162" s="320" t="s">
        <v>1468</v>
      </c>
      <c r="E4162" s="325">
        <v>40876</v>
      </c>
      <c r="F4162" s="326">
        <v>40848</v>
      </c>
      <c r="G4162" s="320">
        <v>11</v>
      </c>
      <c r="H4162" s="320">
        <v>83895</v>
      </c>
      <c r="I4162" s="323">
        <v>14.39</v>
      </c>
      <c r="J4162" s="323">
        <v>12</v>
      </c>
      <c r="K4162" s="323">
        <v>2.39</v>
      </c>
    </row>
    <row r="4163" spans="1:11" x14ac:dyDescent="0.2">
      <c r="A4163" s="320" t="s">
        <v>1469</v>
      </c>
      <c r="B4163" s="320" t="s">
        <v>2</v>
      </c>
      <c r="C4163" s="320" t="s">
        <v>1446</v>
      </c>
      <c r="D4163" s="320" t="s">
        <v>1468</v>
      </c>
      <c r="E4163" s="325">
        <v>40876</v>
      </c>
      <c r="F4163" s="326">
        <v>40848</v>
      </c>
      <c r="G4163" s="320">
        <v>11</v>
      </c>
      <c r="H4163" s="320">
        <v>83792</v>
      </c>
      <c r="I4163" s="323">
        <v>6.46</v>
      </c>
      <c r="J4163" s="323">
        <v>5.75</v>
      </c>
      <c r="K4163" s="323">
        <v>0.71</v>
      </c>
    </row>
    <row r="4164" spans="1:11" x14ac:dyDescent="0.2">
      <c r="A4164" s="320" t="s">
        <v>1469</v>
      </c>
      <c r="B4164" s="320" t="s">
        <v>2</v>
      </c>
      <c r="C4164" s="320" t="s">
        <v>1446</v>
      </c>
      <c r="D4164" s="320" t="s">
        <v>1468</v>
      </c>
      <c r="E4164" s="325">
        <v>40876</v>
      </c>
      <c r="F4164" s="326">
        <v>40848</v>
      </c>
      <c r="G4164" s="320">
        <v>11</v>
      </c>
      <c r="H4164" s="320">
        <v>83868</v>
      </c>
      <c r="I4164" s="323">
        <v>6.68</v>
      </c>
      <c r="J4164" s="323">
        <v>5.77</v>
      </c>
      <c r="K4164" s="323">
        <v>0.91</v>
      </c>
    </row>
    <row r="4165" spans="1:11" x14ac:dyDescent="0.2">
      <c r="A4165" s="320" t="s">
        <v>1469</v>
      </c>
      <c r="B4165" s="320" t="s">
        <v>2</v>
      </c>
      <c r="C4165" s="320" t="s">
        <v>1446</v>
      </c>
      <c r="D4165" s="320" t="s">
        <v>1468</v>
      </c>
      <c r="E4165" s="325">
        <v>40876</v>
      </c>
      <c r="F4165" s="326">
        <v>40848</v>
      </c>
      <c r="G4165" s="320">
        <v>11</v>
      </c>
      <c r="H4165" s="320">
        <v>83908</v>
      </c>
      <c r="I4165" s="323">
        <v>6.33</v>
      </c>
      <c r="J4165" s="323">
        <v>5.73</v>
      </c>
      <c r="K4165" s="323">
        <v>0.6</v>
      </c>
    </row>
    <row r="4166" spans="1:11" x14ac:dyDescent="0.2">
      <c r="A4166" s="320" t="s">
        <v>1467</v>
      </c>
      <c r="B4166" s="320" t="s">
        <v>2</v>
      </c>
      <c r="C4166" s="320" t="s">
        <v>1446</v>
      </c>
      <c r="D4166" s="320" t="s">
        <v>1468</v>
      </c>
      <c r="E4166" s="325">
        <v>40876</v>
      </c>
      <c r="F4166" s="326">
        <v>40848</v>
      </c>
      <c r="G4166" s="320">
        <v>11</v>
      </c>
      <c r="H4166" s="320">
        <v>83804</v>
      </c>
      <c r="I4166" s="323">
        <v>18.850000000000001</v>
      </c>
      <c r="J4166" s="323">
        <v>12.41</v>
      </c>
      <c r="K4166" s="323">
        <v>6.44</v>
      </c>
    </row>
    <row r="4167" spans="1:11" x14ac:dyDescent="0.2">
      <c r="A4167" s="320" t="s">
        <v>1467</v>
      </c>
      <c r="B4167" s="320" t="s">
        <v>2</v>
      </c>
      <c r="C4167" s="320" t="s">
        <v>1446</v>
      </c>
      <c r="D4167" s="320" t="s">
        <v>1468</v>
      </c>
      <c r="E4167" s="325">
        <v>40876</v>
      </c>
      <c r="F4167" s="326">
        <v>40848</v>
      </c>
      <c r="G4167" s="320">
        <v>11</v>
      </c>
      <c r="H4167" s="320">
        <v>83894</v>
      </c>
      <c r="I4167" s="323">
        <v>16.77</v>
      </c>
      <c r="J4167" s="323">
        <v>12.4</v>
      </c>
      <c r="K4167" s="323">
        <v>4.37</v>
      </c>
    </row>
    <row r="4168" spans="1:11" hidden="1" x14ac:dyDescent="0.2">
      <c r="A4168" s="320" t="s">
        <v>1458</v>
      </c>
      <c r="B4168" s="320" t="s">
        <v>2</v>
      </c>
      <c r="C4168" s="320" t="s">
        <v>1446</v>
      </c>
      <c r="D4168" s="320" t="s">
        <v>1464</v>
      </c>
      <c r="E4168" s="325">
        <v>40876</v>
      </c>
      <c r="F4168" s="326">
        <v>40848</v>
      </c>
      <c r="G4168" s="320">
        <v>11</v>
      </c>
      <c r="H4168" s="320">
        <v>83781</v>
      </c>
      <c r="I4168" s="323">
        <v>7.33</v>
      </c>
      <c r="J4168" s="323">
        <v>6.73</v>
      </c>
      <c r="K4168" s="323">
        <v>0.6</v>
      </c>
    </row>
    <row r="4169" spans="1:11" hidden="1" x14ac:dyDescent="0.2">
      <c r="A4169" s="320" t="s">
        <v>1458</v>
      </c>
      <c r="B4169" s="320" t="s">
        <v>2</v>
      </c>
      <c r="C4169" s="320" t="s">
        <v>1446</v>
      </c>
      <c r="D4169" s="320" t="s">
        <v>1464</v>
      </c>
      <c r="E4169" s="325">
        <v>40876</v>
      </c>
      <c r="F4169" s="326">
        <v>40848</v>
      </c>
      <c r="G4169" s="320">
        <v>11</v>
      </c>
      <c r="H4169" s="320">
        <v>83848</v>
      </c>
      <c r="I4169" s="323">
        <v>7.46</v>
      </c>
      <c r="J4169" s="323">
        <v>6.72</v>
      </c>
      <c r="K4169" s="323">
        <v>0.74</v>
      </c>
    </row>
    <row r="4170" spans="1:11" ht="15" hidden="1" x14ac:dyDescent="0.25">
      <c r="A4170" s="320" t="s">
        <v>1458</v>
      </c>
      <c r="B4170" s="320" t="s">
        <v>2</v>
      </c>
      <c r="C4170" s="320" t="s">
        <v>1446</v>
      </c>
      <c r="D4170" s="320" t="s">
        <v>1464</v>
      </c>
      <c r="E4170" s="325">
        <v>40876</v>
      </c>
      <c r="F4170" s="326">
        <v>40848</v>
      </c>
      <c r="G4170" s="320">
        <v>11</v>
      </c>
      <c r="H4170" s="320">
        <v>83899</v>
      </c>
      <c r="I4170" s="323">
        <v>7.15</v>
      </c>
      <c r="J4170" s="323">
        <v>6.7</v>
      </c>
      <c r="K4170" s="323">
        <v>0.45</v>
      </c>
    </row>
    <row r="4171" spans="1:11" x14ac:dyDescent="0.2">
      <c r="A4171" s="320" t="s">
        <v>1469</v>
      </c>
      <c r="B4171" s="320" t="s">
        <v>2</v>
      </c>
      <c r="C4171" s="320" t="s">
        <v>1446</v>
      </c>
      <c r="D4171" s="320" t="s">
        <v>1468</v>
      </c>
      <c r="E4171" s="325">
        <v>40877</v>
      </c>
      <c r="F4171" s="326">
        <v>40848</v>
      </c>
      <c r="G4171" s="320">
        <v>11</v>
      </c>
      <c r="H4171" s="320">
        <v>83949</v>
      </c>
      <c r="I4171" s="323">
        <v>6.51</v>
      </c>
      <c r="J4171" s="323">
        <v>5.72</v>
      </c>
      <c r="K4171" s="323">
        <v>0.79</v>
      </c>
    </row>
    <row r="4172" spans="1:11" x14ac:dyDescent="0.2">
      <c r="A4172" s="320" t="s">
        <v>1469</v>
      </c>
      <c r="B4172" s="320" t="s">
        <v>2</v>
      </c>
      <c r="C4172" s="320" t="s">
        <v>1446</v>
      </c>
      <c r="D4172" s="320" t="s">
        <v>1468</v>
      </c>
      <c r="E4172" s="325">
        <v>40877</v>
      </c>
      <c r="F4172" s="326">
        <v>40848</v>
      </c>
      <c r="G4172" s="320">
        <v>11</v>
      </c>
      <c r="H4172" s="320">
        <v>84063</v>
      </c>
      <c r="I4172" s="323">
        <v>6.25</v>
      </c>
      <c r="J4172" s="323">
        <v>5.7</v>
      </c>
      <c r="K4172" s="323">
        <v>0.55000000000000004</v>
      </c>
    </row>
    <row r="4173" spans="1:11" x14ac:dyDescent="0.2">
      <c r="A4173" s="320" t="s">
        <v>1467</v>
      </c>
      <c r="B4173" s="320" t="s">
        <v>2</v>
      </c>
      <c r="C4173" s="320" t="s">
        <v>1446</v>
      </c>
      <c r="D4173" s="320" t="s">
        <v>1468</v>
      </c>
      <c r="E4173" s="325">
        <v>40877</v>
      </c>
      <c r="F4173" s="326">
        <v>40848</v>
      </c>
      <c r="G4173" s="320">
        <v>11</v>
      </c>
      <c r="H4173" s="320">
        <v>83958</v>
      </c>
      <c r="I4173" s="323">
        <v>19</v>
      </c>
      <c r="J4173" s="323">
        <v>12.38</v>
      </c>
      <c r="K4173" s="323">
        <v>6.62</v>
      </c>
    </row>
    <row r="4174" spans="1:11" x14ac:dyDescent="0.2">
      <c r="A4174" s="320" t="s">
        <v>1467</v>
      </c>
      <c r="B4174" s="320" t="s">
        <v>2</v>
      </c>
      <c r="C4174" s="320" t="s">
        <v>1446</v>
      </c>
      <c r="D4174" s="320" t="s">
        <v>1468</v>
      </c>
      <c r="E4174" s="325">
        <v>40877</v>
      </c>
      <c r="F4174" s="326">
        <v>40848</v>
      </c>
      <c r="G4174" s="320">
        <v>11</v>
      </c>
      <c r="H4174" s="320">
        <v>84059</v>
      </c>
      <c r="I4174" s="323">
        <v>17.7</v>
      </c>
      <c r="J4174" s="323">
        <v>12.34</v>
      </c>
      <c r="K4174" s="323">
        <v>5.36</v>
      </c>
    </row>
    <row r="4175" spans="1:11" hidden="1" x14ac:dyDescent="0.2">
      <c r="A4175" s="320" t="s">
        <v>1458</v>
      </c>
      <c r="B4175" s="320" t="s">
        <v>2</v>
      </c>
      <c r="C4175" s="320" t="s">
        <v>1446</v>
      </c>
      <c r="D4175" s="320" t="s">
        <v>1464</v>
      </c>
      <c r="E4175" s="325">
        <v>40877</v>
      </c>
      <c r="F4175" s="326">
        <v>40848</v>
      </c>
      <c r="G4175" s="320">
        <v>11</v>
      </c>
      <c r="H4175" s="320">
        <v>83929</v>
      </c>
      <c r="I4175" s="323">
        <v>7.15</v>
      </c>
      <c r="J4175" s="323">
        <v>6.68</v>
      </c>
      <c r="K4175" s="323">
        <v>0.47</v>
      </c>
    </row>
    <row r="4176" spans="1:11" hidden="1" x14ac:dyDescent="0.2">
      <c r="A4176" s="320" t="s">
        <v>1458</v>
      </c>
      <c r="B4176" s="320" t="s">
        <v>2</v>
      </c>
      <c r="C4176" s="320" t="s">
        <v>1446</v>
      </c>
      <c r="D4176" s="320" t="s">
        <v>1464</v>
      </c>
      <c r="E4176" s="325">
        <v>40877</v>
      </c>
      <c r="F4176" s="326">
        <v>40848</v>
      </c>
      <c r="G4176" s="320">
        <v>11</v>
      </c>
      <c r="H4176" s="320">
        <v>84039</v>
      </c>
      <c r="I4176" s="323">
        <v>7.17</v>
      </c>
      <c r="J4176" s="323">
        <v>6.68</v>
      </c>
      <c r="K4176" s="323">
        <v>0.49</v>
      </c>
    </row>
  </sheetData>
  <autoFilter ref="A5:K4176">
    <filterColumn colId="3">
      <filters>
        <filter val="COM"/>
        <filter val="RES"/>
      </filters>
    </filterColumn>
    <sortState ref="A2:K4170">
      <sortCondition ref="D1:D4172"/>
    </sortState>
  </autoFilter>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workbookViewId="0">
      <selection sqref="A1:A3"/>
    </sheetView>
  </sheetViews>
  <sheetFormatPr defaultRowHeight="15" x14ac:dyDescent="0.25"/>
  <cols>
    <col min="4" max="4" width="22.85546875" customWidth="1"/>
  </cols>
  <sheetData>
    <row r="1" spans="1:6" ht="18" x14ac:dyDescent="0.25">
      <c r="A1" s="332" t="s">
        <v>528</v>
      </c>
    </row>
    <row r="2" spans="1:6" ht="18" x14ac:dyDescent="0.25">
      <c r="A2" s="332" t="s">
        <v>1433</v>
      </c>
    </row>
    <row r="3" spans="1:6" ht="18" x14ac:dyDescent="0.25">
      <c r="A3" s="332" t="s">
        <v>1432</v>
      </c>
    </row>
    <row r="5" spans="1:6" x14ac:dyDescent="0.25">
      <c r="A5" t="s">
        <v>1411</v>
      </c>
    </row>
    <row r="7" spans="1:6" x14ac:dyDescent="0.25">
      <c r="B7" t="s">
        <v>1412</v>
      </c>
    </row>
    <row r="9" spans="1:6" x14ac:dyDescent="0.25">
      <c r="B9" t="s">
        <v>1413</v>
      </c>
    </row>
    <row r="10" spans="1:6" x14ac:dyDescent="0.25">
      <c r="C10">
        <v>3</v>
      </c>
      <c r="D10" t="s">
        <v>1414</v>
      </c>
      <c r="E10">
        <v>8</v>
      </c>
      <c r="F10" t="s">
        <v>1415</v>
      </c>
    </row>
    <row r="11" spans="1:6" x14ac:dyDescent="0.25">
      <c r="C11">
        <v>1</v>
      </c>
      <c r="D11" t="s">
        <v>1416</v>
      </c>
    </row>
    <row r="12" spans="1:6" x14ac:dyDescent="0.25">
      <c r="C12">
        <v>1</v>
      </c>
      <c r="D12" t="s">
        <v>1417</v>
      </c>
    </row>
    <row r="14" spans="1:6" x14ac:dyDescent="0.25">
      <c r="C14" t="s">
        <v>1418</v>
      </c>
    </row>
    <row r="15" spans="1:6" x14ac:dyDescent="0.25">
      <c r="C15" t="s">
        <v>1419</v>
      </c>
    </row>
    <row r="17" spans="2:6" x14ac:dyDescent="0.25">
      <c r="B17" s="319">
        <v>480</v>
      </c>
      <c r="C17">
        <v>3</v>
      </c>
      <c r="D17" t="s">
        <v>1414</v>
      </c>
      <c r="E17">
        <v>8</v>
      </c>
      <c r="F17" t="s">
        <v>1415</v>
      </c>
    </row>
    <row r="18" spans="2:6" x14ac:dyDescent="0.25">
      <c r="B18" s="319">
        <v>320</v>
      </c>
      <c r="C18">
        <v>1</v>
      </c>
      <c r="D18" t="s">
        <v>1420</v>
      </c>
      <c r="E18">
        <v>8</v>
      </c>
      <c r="F18" t="s">
        <v>1415</v>
      </c>
    </row>
    <row r="19" spans="2:6" x14ac:dyDescent="0.25">
      <c r="B19" s="319">
        <v>400</v>
      </c>
      <c r="C19">
        <v>1</v>
      </c>
      <c r="D19" t="s">
        <v>1421</v>
      </c>
      <c r="E19">
        <v>8</v>
      </c>
      <c r="F19" t="s">
        <v>1415</v>
      </c>
    </row>
    <row r="20" spans="2:6" x14ac:dyDescent="0.25">
      <c r="B20" s="319">
        <v>400</v>
      </c>
      <c r="C20">
        <v>1</v>
      </c>
      <c r="D20" t="s">
        <v>1422</v>
      </c>
      <c r="E20">
        <v>8</v>
      </c>
      <c r="F20" t="s">
        <v>1415</v>
      </c>
    </row>
    <row r="22" spans="2:6" x14ac:dyDescent="0.25">
      <c r="B22" s="319">
        <f>SUM(B17:B20)</f>
        <v>1600</v>
      </c>
      <c r="D22" t="s">
        <v>1423</v>
      </c>
      <c r="E22">
        <v>8</v>
      </c>
      <c r="F22" t="s">
        <v>1415</v>
      </c>
    </row>
    <row r="24" spans="2:6" x14ac:dyDescent="0.25">
      <c r="B24" s="319">
        <f>B22/E22</f>
        <v>200</v>
      </c>
      <c r="D24" t="s">
        <v>1424</v>
      </c>
    </row>
    <row r="26" spans="2:6" x14ac:dyDescent="0.25">
      <c r="C26">
        <v>960</v>
      </c>
      <c r="D26" t="s">
        <v>1425</v>
      </c>
      <c r="E26" t="s">
        <v>1426</v>
      </c>
    </row>
    <row r="27" spans="2:6" x14ac:dyDescent="0.25">
      <c r="C27">
        <v>80</v>
      </c>
      <c r="D27" t="s">
        <v>1425</v>
      </c>
      <c r="E27" t="s">
        <v>1427</v>
      </c>
    </row>
    <row r="28" spans="2:6" x14ac:dyDescent="0.25">
      <c r="C28">
        <v>320</v>
      </c>
      <c r="D28" t="s">
        <v>1425</v>
      </c>
      <c r="E28" t="s">
        <v>1428</v>
      </c>
    </row>
    <row r="29" spans="2:6" x14ac:dyDescent="0.25">
      <c r="C29">
        <v>120</v>
      </c>
      <c r="D29" t="s">
        <v>1425</v>
      </c>
      <c r="E29" t="s">
        <v>1429</v>
      </c>
    </row>
    <row r="30" spans="2:6" x14ac:dyDescent="0.25">
      <c r="C30">
        <f>SUM(C26:C29)</f>
        <v>1480</v>
      </c>
    </row>
    <row r="32" spans="2:6" x14ac:dyDescent="0.25">
      <c r="C32">
        <v>288</v>
      </c>
      <c r="D32" t="s">
        <v>1430</v>
      </c>
    </row>
    <row r="34" spans="3:4" x14ac:dyDescent="0.25">
      <c r="C34" s="319">
        <f>B24*C26</f>
        <v>192000</v>
      </c>
      <c r="D34" t="s">
        <v>1431</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zoomScale="80" zoomScaleNormal="80" workbookViewId="0">
      <selection activeCell="L9" sqref="L9"/>
    </sheetView>
  </sheetViews>
  <sheetFormatPr defaultRowHeight="12.75" x14ac:dyDescent="0.2"/>
  <cols>
    <col min="1" max="1" width="10.42578125" style="77" customWidth="1"/>
    <col min="2" max="2" width="25.85546875" style="77" customWidth="1"/>
    <col min="3" max="3" width="10" style="77" customWidth="1"/>
    <col min="4" max="4" width="9.42578125" style="77" customWidth="1"/>
    <col min="5" max="5" width="10" style="77" customWidth="1"/>
    <col min="6" max="6" width="10.85546875" style="77" customWidth="1"/>
    <col min="7" max="7" width="12.5703125" style="77" customWidth="1"/>
    <col min="8" max="8" width="8.5703125" style="77" customWidth="1"/>
    <col min="9" max="10" width="8.140625" style="77" customWidth="1"/>
    <col min="11" max="11" width="13.85546875" style="77" customWidth="1"/>
    <col min="12" max="16384" width="9.140625" style="77"/>
  </cols>
  <sheetData>
    <row r="1" spans="1:10" ht="18" x14ac:dyDescent="0.25">
      <c r="A1" s="328" t="s">
        <v>528</v>
      </c>
    </row>
    <row r="2" spans="1:10" ht="18" x14ac:dyDescent="0.25">
      <c r="A2" s="328" t="s">
        <v>1410</v>
      </c>
    </row>
    <row r="3" spans="1:10" ht="18" x14ac:dyDescent="0.25">
      <c r="A3" s="328" t="s">
        <v>1382</v>
      </c>
    </row>
    <row r="4" spans="1:10" ht="12.75" customHeight="1" x14ac:dyDescent="0.2">
      <c r="H4" s="371" t="s">
        <v>1380</v>
      </c>
      <c r="I4" s="371"/>
      <c r="J4" s="371"/>
    </row>
    <row r="5" spans="1:10" ht="12.75" customHeight="1" x14ac:dyDescent="0.2">
      <c r="H5" s="309" t="s">
        <v>1381</v>
      </c>
      <c r="I5" s="309" t="s">
        <v>1381</v>
      </c>
      <c r="J5" s="309" t="s">
        <v>1381</v>
      </c>
    </row>
    <row r="6" spans="1:10" ht="27" customHeight="1" x14ac:dyDescent="0.2">
      <c r="A6" s="372" t="s">
        <v>1382</v>
      </c>
      <c r="B6" s="373"/>
      <c r="C6" s="373"/>
      <c r="D6" s="373"/>
      <c r="E6" s="374"/>
      <c r="F6" s="378" t="s">
        <v>1383</v>
      </c>
      <c r="G6" s="379"/>
      <c r="H6" s="310" t="s">
        <v>1384</v>
      </c>
      <c r="I6" s="310" t="s">
        <v>1385</v>
      </c>
      <c r="J6" s="310" t="s">
        <v>1385</v>
      </c>
    </row>
    <row r="7" spans="1:10" ht="25.5" customHeight="1" x14ac:dyDescent="0.2">
      <c r="A7" s="375"/>
      <c r="B7" s="376"/>
      <c r="C7" s="376"/>
      <c r="D7" s="376"/>
      <c r="E7" s="377"/>
      <c r="F7" s="380" t="s">
        <v>1386</v>
      </c>
      <c r="G7" s="381"/>
      <c r="H7" s="311" t="s">
        <v>1387</v>
      </c>
      <c r="I7" s="312" t="s">
        <v>1385</v>
      </c>
      <c r="J7" s="312" t="s">
        <v>1384</v>
      </c>
    </row>
    <row r="8" spans="1:10" ht="25.5" customHeight="1" x14ac:dyDescent="0.2">
      <c r="A8" s="382" t="s">
        <v>1388</v>
      </c>
      <c r="B8" s="383" t="s">
        <v>1389</v>
      </c>
      <c r="C8" s="384" t="s">
        <v>1390</v>
      </c>
      <c r="D8" s="384"/>
      <c r="E8" s="384"/>
      <c r="F8" s="385" t="s">
        <v>248</v>
      </c>
      <c r="G8" s="386"/>
      <c r="H8" s="369" t="s">
        <v>1391</v>
      </c>
      <c r="I8" s="369" t="s">
        <v>1391</v>
      </c>
      <c r="J8" s="369" t="s">
        <v>1391</v>
      </c>
    </row>
    <row r="9" spans="1:10" ht="38.25" x14ac:dyDescent="0.2">
      <c r="A9" s="382"/>
      <c r="B9" s="383"/>
      <c r="C9" s="313" t="s">
        <v>1392</v>
      </c>
      <c r="D9" s="313" t="s">
        <v>1393</v>
      </c>
      <c r="E9" s="313" t="s">
        <v>1394</v>
      </c>
      <c r="F9" s="313" t="s">
        <v>1395</v>
      </c>
      <c r="G9" s="313" t="s">
        <v>1396</v>
      </c>
      <c r="H9" s="370"/>
      <c r="I9" s="370"/>
      <c r="J9" s="370"/>
    </row>
    <row r="10" spans="1:10" ht="78" customHeight="1" x14ac:dyDescent="0.2">
      <c r="A10" s="314" t="s">
        <v>1397</v>
      </c>
      <c r="B10" s="315" t="s">
        <v>1398</v>
      </c>
      <c r="C10" s="78">
        <f>5.8*2</f>
        <v>11.6</v>
      </c>
      <c r="D10" s="82" t="s">
        <v>1399</v>
      </c>
      <c r="E10" s="82" t="s">
        <v>1400</v>
      </c>
      <c r="F10" s="316">
        <v>151.6203303936876</v>
      </c>
      <c r="G10" s="278">
        <v>19891185.787158173</v>
      </c>
      <c r="H10" s="78"/>
      <c r="I10" s="78"/>
      <c r="J10" s="78"/>
    </row>
    <row r="11" spans="1:10" ht="57.75" customHeight="1" x14ac:dyDescent="0.2">
      <c r="A11" s="314" t="s">
        <v>1401</v>
      </c>
      <c r="B11" s="315" t="s">
        <v>1402</v>
      </c>
      <c r="C11" s="78">
        <v>41</v>
      </c>
      <c r="D11" s="82" t="s">
        <v>1399</v>
      </c>
      <c r="E11" s="82" t="s">
        <v>1400</v>
      </c>
      <c r="F11" s="278">
        <v>218.62946584653676</v>
      </c>
      <c r="G11" s="278">
        <v>26816343.641890995</v>
      </c>
      <c r="H11" s="317" t="s">
        <v>1380</v>
      </c>
      <c r="I11" s="78"/>
      <c r="J11" s="78"/>
    </row>
    <row r="12" spans="1:10" ht="57" customHeight="1" x14ac:dyDescent="0.2">
      <c r="A12" s="314" t="s">
        <v>1403</v>
      </c>
      <c r="B12" s="315" t="s">
        <v>1404</v>
      </c>
      <c r="C12" s="78">
        <v>41</v>
      </c>
      <c r="D12" s="82" t="s">
        <v>1399</v>
      </c>
      <c r="E12" s="82" t="s">
        <v>1399</v>
      </c>
      <c r="F12" s="278">
        <v>274.82004251739852</v>
      </c>
      <c r="G12" s="278">
        <v>33652209.739900135</v>
      </c>
      <c r="H12" s="78"/>
      <c r="I12" s="78"/>
      <c r="J12" s="78"/>
    </row>
    <row r="13" spans="1:10" ht="66.75" customHeight="1" x14ac:dyDescent="0.2">
      <c r="A13" s="314" t="s">
        <v>1405</v>
      </c>
      <c r="B13" s="318" t="s">
        <v>1406</v>
      </c>
      <c r="C13" s="78">
        <f>27.4*2</f>
        <v>54.8</v>
      </c>
      <c r="D13" s="82" t="s">
        <v>1407</v>
      </c>
      <c r="E13" s="82" t="s">
        <v>1407</v>
      </c>
      <c r="F13" s="278">
        <v>274.5527562573368</v>
      </c>
      <c r="G13" s="278">
        <v>32981407.908611707</v>
      </c>
      <c r="H13" s="78"/>
      <c r="I13" s="78"/>
      <c r="J13" s="317" t="s">
        <v>1380</v>
      </c>
    </row>
    <row r="14" spans="1:10" ht="57" customHeight="1" x14ac:dyDescent="0.2">
      <c r="A14" s="314" t="s">
        <v>1408</v>
      </c>
      <c r="B14" s="318" t="s">
        <v>1409</v>
      </c>
      <c r="C14" s="78">
        <f>1.8*2</f>
        <v>3.6</v>
      </c>
      <c r="D14" s="82" t="s">
        <v>1399</v>
      </c>
      <c r="E14" s="82" t="s">
        <v>1399</v>
      </c>
      <c r="F14" s="278">
        <v>201.3831870248811</v>
      </c>
      <c r="G14" s="278">
        <v>27732604.834327728</v>
      </c>
      <c r="H14" s="78"/>
      <c r="I14" s="317" t="s">
        <v>1380</v>
      </c>
      <c r="J14" s="78"/>
    </row>
  </sheetData>
  <mergeCells count="11">
    <mergeCell ref="J8:J9"/>
    <mergeCell ref="H4:J4"/>
    <mergeCell ref="A6:E7"/>
    <mergeCell ref="F6:G6"/>
    <mergeCell ref="F7:G7"/>
    <mergeCell ref="A8:A9"/>
    <mergeCell ref="B8:B9"/>
    <mergeCell ref="C8:E8"/>
    <mergeCell ref="F8:G8"/>
    <mergeCell ref="H8:H9"/>
    <mergeCell ref="I8:I9"/>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zoomScale="120" zoomScaleNormal="120" workbookViewId="0">
      <selection sqref="A1:A4"/>
    </sheetView>
  </sheetViews>
  <sheetFormatPr defaultRowHeight="15" x14ac:dyDescent="0.25"/>
  <cols>
    <col min="2" max="2" width="48.7109375" customWidth="1"/>
    <col min="3" max="3" width="11.85546875" bestFit="1" customWidth="1"/>
    <col min="4" max="4" width="10.42578125" customWidth="1"/>
    <col min="5" max="5" width="13.42578125" bestFit="1" customWidth="1"/>
    <col min="6" max="6" width="11.85546875" bestFit="1" customWidth="1"/>
  </cols>
  <sheetData>
    <row r="1" spans="1:6" ht="18" x14ac:dyDescent="0.25">
      <c r="A1" s="332" t="s">
        <v>528</v>
      </c>
    </row>
    <row r="2" spans="1:6" ht="18" x14ac:dyDescent="0.25">
      <c r="A2" s="332" t="s">
        <v>1526</v>
      </c>
    </row>
    <row r="3" spans="1:6" ht="18" x14ac:dyDescent="0.25">
      <c r="A3" s="332" t="s">
        <v>1485</v>
      </c>
    </row>
    <row r="4" spans="1:6" ht="18" x14ac:dyDescent="0.25">
      <c r="A4" s="332" t="s">
        <v>1486</v>
      </c>
    </row>
    <row r="6" spans="1:6" ht="30" x14ac:dyDescent="0.25">
      <c r="B6" s="337" t="s">
        <v>1487</v>
      </c>
      <c r="C6" s="338" t="s">
        <v>1488</v>
      </c>
      <c r="D6" s="338" t="s">
        <v>678</v>
      </c>
      <c r="E6" s="338" t="s">
        <v>1489</v>
      </c>
      <c r="F6" s="338" t="s">
        <v>1373</v>
      </c>
    </row>
    <row r="7" spans="1:6" x14ac:dyDescent="0.25">
      <c r="B7" s="3" t="s">
        <v>1490</v>
      </c>
      <c r="C7" s="3">
        <v>15</v>
      </c>
      <c r="D7" s="3">
        <v>0</v>
      </c>
      <c r="E7" s="3">
        <v>8</v>
      </c>
      <c r="F7" s="3">
        <v>6</v>
      </c>
    </row>
    <row r="8" spans="1:6" x14ac:dyDescent="0.25">
      <c r="B8" s="3" t="s">
        <v>1491</v>
      </c>
      <c r="C8" s="9">
        <v>662081.36</v>
      </c>
      <c r="D8" s="9">
        <v>5780.18</v>
      </c>
      <c r="E8" s="9">
        <v>430207.59</v>
      </c>
      <c r="F8" s="9">
        <v>232525.23</v>
      </c>
    </row>
    <row r="9" spans="1:6" x14ac:dyDescent="0.25">
      <c r="B9" s="3" t="s">
        <v>1492</v>
      </c>
      <c r="C9" s="9">
        <v>146225</v>
      </c>
      <c r="D9" s="9"/>
      <c r="E9" s="9">
        <v>97483</v>
      </c>
      <c r="F9" s="9">
        <v>60927</v>
      </c>
    </row>
    <row r="10" spans="1:6" x14ac:dyDescent="0.25">
      <c r="B10" s="3" t="s">
        <v>1493</v>
      </c>
      <c r="C10" s="9">
        <v>286347.43</v>
      </c>
      <c r="D10" s="9"/>
      <c r="E10" s="9">
        <v>261978.67</v>
      </c>
      <c r="F10" s="9">
        <v>75772.7</v>
      </c>
    </row>
    <row r="11" spans="1:6" x14ac:dyDescent="0.25">
      <c r="B11" s="3" t="s">
        <v>1494</v>
      </c>
      <c r="C11" s="9">
        <v>39985.050000000003</v>
      </c>
      <c r="D11" s="9">
        <v>6398</v>
      </c>
      <c r="E11" s="9">
        <v>1345671.16</v>
      </c>
      <c r="F11" s="9">
        <v>22331.52</v>
      </c>
    </row>
    <row r="12" spans="1:6" x14ac:dyDescent="0.25">
      <c r="B12" s="3" t="s">
        <v>1495</v>
      </c>
      <c r="C12" s="9">
        <v>5059.5</v>
      </c>
      <c r="D12" s="9"/>
      <c r="E12" s="9">
        <v>2771.32</v>
      </c>
      <c r="F12" s="9"/>
    </row>
    <row r="13" spans="1:6" x14ac:dyDescent="0.25">
      <c r="B13" s="3" t="s">
        <v>1496</v>
      </c>
      <c r="C13" s="9">
        <v>2336.12</v>
      </c>
      <c r="D13" s="9">
        <v>27825.360000000001</v>
      </c>
      <c r="E13" s="9">
        <v>92509.02</v>
      </c>
      <c r="F13" s="9"/>
    </row>
    <row r="14" spans="1:6" x14ac:dyDescent="0.25">
      <c r="B14" s="3" t="s">
        <v>1497</v>
      </c>
      <c r="C14" s="9"/>
      <c r="D14" s="9">
        <v>344471.17</v>
      </c>
      <c r="E14" s="9"/>
      <c r="F14" s="9">
        <v>202782.58</v>
      </c>
    </row>
    <row r="15" spans="1:6" x14ac:dyDescent="0.25">
      <c r="B15" s="3" t="s">
        <v>1498</v>
      </c>
      <c r="C15" s="9">
        <v>19381.39</v>
      </c>
      <c r="D15" s="9">
        <v>285876.25</v>
      </c>
      <c r="E15" s="9">
        <v>538262.17000000004</v>
      </c>
      <c r="F15" s="9">
        <v>231</v>
      </c>
    </row>
    <row r="16" spans="1:6" x14ac:dyDescent="0.25">
      <c r="B16" s="3" t="s">
        <v>1499</v>
      </c>
      <c r="C16" s="9"/>
      <c r="D16" s="9"/>
      <c r="E16" s="9">
        <v>185954</v>
      </c>
      <c r="F16" s="9"/>
    </row>
    <row r="17" spans="2:6" x14ac:dyDescent="0.25">
      <c r="B17" s="3" t="s">
        <v>1500</v>
      </c>
      <c r="C17" s="9">
        <v>16149.87</v>
      </c>
      <c r="D17" s="9">
        <v>12804.54</v>
      </c>
      <c r="E17" s="9">
        <v>5117.25</v>
      </c>
      <c r="F17" s="9">
        <v>19738.740000000002</v>
      </c>
    </row>
    <row r="18" spans="2:6" x14ac:dyDescent="0.25">
      <c r="C18" s="319"/>
      <c r="D18" s="319"/>
      <c r="E18" s="319"/>
      <c r="F18" s="319"/>
    </row>
    <row r="19" spans="2:6" ht="30" x14ac:dyDescent="0.25">
      <c r="B19" s="337" t="s">
        <v>1501</v>
      </c>
      <c r="C19" s="338" t="s">
        <v>1488</v>
      </c>
      <c r="D19" s="338" t="s">
        <v>678</v>
      </c>
      <c r="E19" s="338" t="s">
        <v>1489</v>
      </c>
      <c r="F19" s="338" t="s">
        <v>1373</v>
      </c>
    </row>
    <row r="20" spans="2:6" x14ac:dyDescent="0.25">
      <c r="B20" s="3" t="s">
        <v>1502</v>
      </c>
      <c r="C20" s="9">
        <v>10792</v>
      </c>
      <c r="D20" s="9"/>
      <c r="E20" s="9">
        <v>153527</v>
      </c>
      <c r="F20" s="9">
        <v>2882</v>
      </c>
    </row>
    <row r="21" spans="2:6" x14ac:dyDescent="0.25">
      <c r="B21" s="3" t="s">
        <v>1503</v>
      </c>
      <c r="C21" s="9"/>
      <c r="D21" s="9"/>
      <c r="E21" s="9">
        <v>335441</v>
      </c>
      <c r="F21" s="9"/>
    </row>
    <row r="22" spans="2:6" x14ac:dyDescent="0.25">
      <c r="B22" s="3" t="s">
        <v>1504</v>
      </c>
      <c r="C22" s="9"/>
      <c r="D22" s="9"/>
      <c r="E22" s="9">
        <v>79405</v>
      </c>
      <c r="F22" s="9"/>
    </row>
    <row r="23" spans="2:6" x14ac:dyDescent="0.25">
      <c r="B23" s="3" t="s">
        <v>1505</v>
      </c>
      <c r="C23" s="9"/>
      <c r="D23" s="9"/>
      <c r="E23" s="9">
        <v>150000</v>
      </c>
      <c r="F23" s="9"/>
    </row>
    <row r="25" spans="2:6" x14ac:dyDescent="0.25">
      <c r="B25" s="339" t="s">
        <v>1506</v>
      </c>
      <c r="C25" s="9">
        <f>SUM(C8:C23)</f>
        <v>1188357.7200000002</v>
      </c>
      <c r="D25" s="9">
        <f>SUM(D8:D23)</f>
        <v>683155.5</v>
      </c>
      <c r="E25" s="9">
        <f>SUM(E8:E23)</f>
        <v>3678327.1799999997</v>
      </c>
      <c r="F25" s="9">
        <f>SUM(F8:F23)</f>
        <v>617190.77</v>
      </c>
    </row>
    <row r="27" spans="2:6" ht="30" x14ac:dyDescent="0.25">
      <c r="B27" s="340" t="s">
        <v>1507</v>
      </c>
      <c r="C27" s="338" t="s">
        <v>1488</v>
      </c>
      <c r="D27" s="338" t="s">
        <v>678</v>
      </c>
      <c r="E27" s="338" t="s">
        <v>1489</v>
      </c>
      <c r="F27" s="338" t="s">
        <v>1373</v>
      </c>
    </row>
    <row r="28" spans="2:6" x14ac:dyDescent="0.25">
      <c r="B28" s="3" t="s">
        <v>1508</v>
      </c>
      <c r="C28" s="9"/>
      <c r="D28" s="9"/>
      <c r="E28" s="9"/>
      <c r="F28" s="9">
        <v>463600.33</v>
      </c>
    </row>
    <row r="29" spans="2:6" x14ac:dyDescent="0.25">
      <c r="B29" s="3" t="s">
        <v>1509</v>
      </c>
      <c r="C29" s="9">
        <v>1590</v>
      </c>
      <c r="D29" s="9"/>
      <c r="E29" s="9"/>
      <c r="F29" s="9"/>
    </row>
    <row r="30" spans="2:6" x14ac:dyDescent="0.25">
      <c r="B30" s="3" t="s">
        <v>1510</v>
      </c>
      <c r="C30" s="9">
        <v>2280</v>
      </c>
      <c r="D30" s="9"/>
      <c r="E30" s="9"/>
      <c r="F30" s="9"/>
    </row>
    <row r="31" spans="2:6" x14ac:dyDescent="0.25">
      <c r="B31" s="3" t="s">
        <v>471</v>
      </c>
      <c r="C31" s="9">
        <v>373802.66</v>
      </c>
      <c r="D31" s="9"/>
      <c r="E31" s="9">
        <v>872206.2</v>
      </c>
      <c r="F31" s="9"/>
    </row>
    <row r="32" spans="2:6" x14ac:dyDescent="0.25">
      <c r="B32" s="3" t="s">
        <v>1511</v>
      </c>
      <c r="C32" s="9"/>
      <c r="D32" s="9"/>
      <c r="E32" s="9">
        <v>33873.47</v>
      </c>
      <c r="F32" s="9"/>
    </row>
    <row r="33" spans="2:6" x14ac:dyDescent="0.25">
      <c r="B33" s="3" t="s">
        <v>1512</v>
      </c>
      <c r="C33" s="9"/>
      <c r="D33" s="9"/>
      <c r="E33" s="9"/>
      <c r="F33" s="9">
        <v>83312.44</v>
      </c>
    </row>
    <row r="34" spans="2:6" x14ac:dyDescent="0.25">
      <c r="B34" s="3" t="s">
        <v>1513</v>
      </c>
      <c r="C34" s="9"/>
      <c r="D34" s="9"/>
      <c r="E34" s="9"/>
      <c r="F34" s="9">
        <v>4179.45</v>
      </c>
    </row>
    <row r="35" spans="2:6" x14ac:dyDescent="0.25">
      <c r="B35" s="3" t="s">
        <v>1514</v>
      </c>
      <c r="C35" s="9"/>
      <c r="D35" s="9"/>
      <c r="E35" s="9"/>
      <c r="F35" s="9">
        <v>68661.33</v>
      </c>
    </row>
    <row r="36" spans="2:6" x14ac:dyDescent="0.25">
      <c r="B36" s="3" t="s">
        <v>1515</v>
      </c>
      <c r="C36" s="9"/>
      <c r="D36" s="9"/>
      <c r="E36" s="9"/>
      <c r="F36" s="9">
        <v>22647.22</v>
      </c>
    </row>
    <row r="37" spans="2:6" x14ac:dyDescent="0.25">
      <c r="C37" s="319"/>
      <c r="D37" s="319"/>
      <c r="E37" s="319"/>
      <c r="F37" s="319"/>
    </row>
    <row r="38" spans="2:6" x14ac:dyDescent="0.25">
      <c r="B38" s="339" t="s">
        <v>1516</v>
      </c>
      <c r="C38" s="9">
        <f>SUM(C28:C36)</f>
        <v>377672.66</v>
      </c>
      <c r="D38" s="9">
        <f>SUM(D28:D36)</f>
        <v>0</v>
      </c>
      <c r="E38" s="9">
        <f>SUM(E28:E36)</f>
        <v>906079.66999999993</v>
      </c>
      <c r="F38" s="9">
        <f>SUM(F28:F36)</f>
        <v>642400.7699999999</v>
      </c>
    </row>
    <row r="40" spans="2:6" x14ac:dyDescent="0.25">
      <c r="B40" s="339" t="s">
        <v>1517</v>
      </c>
      <c r="C40" s="9">
        <f>C25-C38</f>
        <v>810685.06000000029</v>
      </c>
      <c r="D40" s="9">
        <f>D25-D38</f>
        <v>683155.5</v>
      </c>
      <c r="E40" s="9">
        <f>E25-E38</f>
        <v>2772247.51</v>
      </c>
      <c r="F40" s="9">
        <f>F25-F38</f>
        <v>-25209.999999999884</v>
      </c>
    </row>
    <row r="42" spans="2:6" x14ac:dyDescent="0.25">
      <c r="B42" s="337" t="s">
        <v>1518</v>
      </c>
      <c r="C42" s="9">
        <v>630849.24</v>
      </c>
      <c r="D42" s="9">
        <v>531609.93999999994</v>
      </c>
      <c r="E42" s="9">
        <v>2157274.5099999998</v>
      </c>
      <c r="F42" s="9">
        <v>0</v>
      </c>
    </row>
    <row r="43" spans="2:6" x14ac:dyDescent="0.25">
      <c r="C43" s="319"/>
      <c r="D43" s="319"/>
      <c r="E43" s="319"/>
      <c r="F43" s="319"/>
    </row>
    <row r="44" spans="2:6" x14ac:dyDescent="0.25">
      <c r="B44" s="339" t="s">
        <v>1519</v>
      </c>
      <c r="C44" s="9">
        <f>C40-C42</f>
        <v>179835.8200000003</v>
      </c>
      <c r="D44" s="9">
        <f>D40-D42</f>
        <v>151545.56000000006</v>
      </c>
      <c r="E44" s="9">
        <f>E40-E42</f>
        <v>614973</v>
      </c>
      <c r="F44" s="9">
        <f>F40-F42</f>
        <v>-25209.999999999884</v>
      </c>
    </row>
    <row r="46" spans="2:6" ht="30" x14ac:dyDescent="0.25">
      <c r="B46" s="337" t="s">
        <v>1520</v>
      </c>
      <c r="C46" s="338" t="s">
        <v>1488</v>
      </c>
      <c r="D46" s="338" t="s">
        <v>678</v>
      </c>
      <c r="E46" s="338" t="s">
        <v>1489</v>
      </c>
      <c r="F46" s="338" t="s">
        <v>1373</v>
      </c>
    </row>
    <row r="47" spans="2:6" x14ac:dyDescent="0.25">
      <c r="B47" s="3" t="s">
        <v>1521</v>
      </c>
      <c r="C47" s="3">
        <v>21407.82</v>
      </c>
      <c r="D47" s="3">
        <v>10970.58</v>
      </c>
      <c r="E47" s="3">
        <v>44857.71</v>
      </c>
      <c r="F47" s="3">
        <v>5383.75</v>
      </c>
    </row>
    <row r="48" spans="2:6" x14ac:dyDescent="0.25">
      <c r="B48" s="3" t="s">
        <v>1522</v>
      </c>
      <c r="C48" s="3">
        <v>41166</v>
      </c>
      <c r="D48" s="3"/>
      <c r="E48" s="3"/>
      <c r="F48" s="3"/>
    </row>
    <row r="50" spans="2:6" x14ac:dyDescent="0.25">
      <c r="B50" s="51" t="s">
        <v>1523</v>
      </c>
      <c r="C50" s="56">
        <f>C40/C47</f>
        <v>37.868641459055631</v>
      </c>
      <c r="D50" s="56">
        <f>D40/D47</f>
        <v>62.271593662322317</v>
      </c>
      <c r="E50" s="56">
        <f>E40/E47</f>
        <v>61.800914714549627</v>
      </c>
      <c r="F50" s="56">
        <f>F40/F47</f>
        <v>-4.6826097051311599</v>
      </c>
    </row>
    <row r="51" spans="2:6" x14ac:dyDescent="0.25">
      <c r="B51" s="51" t="s">
        <v>1524</v>
      </c>
      <c r="C51" s="341">
        <v>19.690000000000001</v>
      </c>
      <c r="D51" s="342" t="s">
        <v>1525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19"/>
  <sheetViews>
    <sheetView workbookViewId="0">
      <pane ySplit="6" topLeftCell="A7" activePane="bottomLeft" state="frozen"/>
      <selection pane="bottomLeft" activeCell="C2" sqref="C2"/>
    </sheetView>
  </sheetViews>
  <sheetFormatPr defaultRowHeight="12.75" x14ac:dyDescent="0.2"/>
  <cols>
    <col min="1" max="1" width="10.140625" style="324" bestFit="1" customWidth="1"/>
    <col min="2" max="2" width="14.140625" style="324" bestFit="1" customWidth="1"/>
    <col min="3" max="3" width="9.7109375" style="324" bestFit="1" customWidth="1"/>
    <col min="4" max="5" width="12.140625" style="324" bestFit="1" customWidth="1"/>
    <col min="6" max="6" width="9.5703125" style="324" bestFit="1" customWidth="1"/>
    <col min="7" max="7" width="11.28515625" style="324" bestFit="1" customWidth="1"/>
    <col min="8" max="8" width="13.85546875" style="324" bestFit="1" customWidth="1"/>
    <col min="9" max="9" width="7" style="324" bestFit="1" customWidth="1"/>
    <col min="10" max="10" width="27.42578125" style="324" bestFit="1" customWidth="1"/>
    <col min="11" max="256" width="9.140625" style="324"/>
    <col min="257" max="257" width="10.140625" style="324" bestFit="1" customWidth="1"/>
    <col min="258" max="258" width="14.140625" style="324" bestFit="1" customWidth="1"/>
    <col min="259" max="259" width="9.7109375" style="324" bestFit="1" customWidth="1"/>
    <col min="260" max="261" width="12.140625" style="324" bestFit="1" customWidth="1"/>
    <col min="262" max="262" width="9.5703125" style="324" bestFit="1" customWidth="1"/>
    <col min="263" max="263" width="11.28515625" style="324" bestFit="1" customWidth="1"/>
    <col min="264" max="264" width="13.85546875" style="324" bestFit="1" customWidth="1"/>
    <col min="265" max="265" width="7" style="324" bestFit="1" customWidth="1"/>
    <col min="266" max="266" width="27.42578125" style="324" bestFit="1" customWidth="1"/>
    <col min="267" max="512" width="9.140625" style="324"/>
    <col min="513" max="513" width="10.140625" style="324" bestFit="1" customWidth="1"/>
    <col min="514" max="514" width="14.140625" style="324" bestFit="1" customWidth="1"/>
    <col min="515" max="515" width="9.7109375" style="324" bestFit="1" customWidth="1"/>
    <col min="516" max="517" width="12.140625" style="324" bestFit="1" customWidth="1"/>
    <col min="518" max="518" width="9.5703125" style="324" bestFit="1" customWidth="1"/>
    <col min="519" max="519" width="11.28515625" style="324" bestFit="1" customWidth="1"/>
    <col min="520" max="520" width="13.85546875" style="324" bestFit="1" customWidth="1"/>
    <col min="521" max="521" width="7" style="324" bestFit="1" customWidth="1"/>
    <col min="522" max="522" width="27.42578125" style="324" bestFit="1" customWidth="1"/>
    <col min="523" max="768" width="9.140625" style="324"/>
    <col min="769" max="769" width="10.140625" style="324" bestFit="1" customWidth="1"/>
    <col min="770" max="770" width="14.140625" style="324" bestFit="1" customWidth="1"/>
    <col min="771" max="771" width="9.7109375" style="324" bestFit="1" customWidth="1"/>
    <col min="772" max="773" width="12.140625" style="324" bestFit="1" customWidth="1"/>
    <col min="774" max="774" width="9.5703125" style="324" bestFit="1" customWidth="1"/>
    <col min="775" max="775" width="11.28515625" style="324" bestFit="1" customWidth="1"/>
    <col min="776" max="776" width="13.85546875" style="324" bestFit="1" customWidth="1"/>
    <col min="777" max="777" width="7" style="324" bestFit="1" customWidth="1"/>
    <col min="778" max="778" width="27.42578125" style="324" bestFit="1" customWidth="1"/>
    <col min="779" max="1024" width="9.140625" style="324"/>
    <col min="1025" max="1025" width="10.140625" style="324" bestFit="1" customWidth="1"/>
    <col min="1026" max="1026" width="14.140625" style="324" bestFit="1" customWidth="1"/>
    <col min="1027" max="1027" width="9.7109375" style="324" bestFit="1" customWidth="1"/>
    <col min="1028" max="1029" width="12.140625" style="324" bestFit="1" customWidth="1"/>
    <col min="1030" max="1030" width="9.5703125" style="324" bestFit="1" customWidth="1"/>
    <col min="1031" max="1031" width="11.28515625" style="324" bestFit="1" customWidth="1"/>
    <col min="1032" max="1032" width="13.85546875" style="324" bestFit="1" customWidth="1"/>
    <col min="1033" max="1033" width="7" style="324" bestFit="1" customWidth="1"/>
    <col min="1034" max="1034" width="27.42578125" style="324" bestFit="1" customWidth="1"/>
    <col min="1035" max="1280" width="9.140625" style="324"/>
    <col min="1281" max="1281" width="10.140625" style="324" bestFit="1" customWidth="1"/>
    <col min="1282" max="1282" width="14.140625" style="324" bestFit="1" customWidth="1"/>
    <col min="1283" max="1283" width="9.7109375" style="324" bestFit="1" customWidth="1"/>
    <col min="1284" max="1285" width="12.140625" style="324" bestFit="1" customWidth="1"/>
    <col min="1286" max="1286" width="9.5703125" style="324" bestFit="1" customWidth="1"/>
    <col min="1287" max="1287" width="11.28515625" style="324" bestFit="1" customWidth="1"/>
    <col min="1288" max="1288" width="13.85546875" style="324" bestFit="1" customWidth="1"/>
    <col min="1289" max="1289" width="7" style="324" bestFit="1" customWidth="1"/>
    <col min="1290" max="1290" width="27.42578125" style="324" bestFit="1" customWidth="1"/>
    <col min="1291" max="1536" width="9.140625" style="324"/>
    <col min="1537" max="1537" width="10.140625" style="324" bestFit="1" customWidth="1"/>
    <col min="1538" max="1538" width="14.140625" style="324" bestFit="1" customWidth="1"/>
    <col min="1539" max="1539" width="9.7109375" style="324" bestFit="1" customWidth="1"/>
    <col min="1540" max="1541" width="12.140625" style="324" bestFit="1" customWidth="1"/>
    <col min="1542" max="1542" width="9.5703125" style="324" bestFit="1" customWidth="1"/>
    <col min="1543" max="1543" width="11.28515625" style="324" bestFit="1" customWidth="1"/>
    <col min="1544" max="1544" width="13.85546875" style="324" bestFit="1" customWidth="1"/>
    <col min="1545" max="1545" width="7" style="324" bestFit="1" customWidth="1"/>
    <col min="1546" max="1546" width="27.42578125" style="324" bestFit="1" customWidth="1"/>
    <col min="1547" max="1792" width="9.140625" style="324"/>
    <col min="1793" max="1793" width="10.140625" style="324" bestFit="1" customWidth="1"/>
    <col min="1794" max="1794" width="14.140625" style="324" bestFit="1" customWidth="1"/>
    <col min="1795" max="1795" width="9.7109375" style="324" bestFit="1" customWidth="1"/>
    <col min="1796" max="1797" width="12.140625" style="324" bestFit="1" customWidth="1"/>
    <col min="1798" max="1798" width="9.5703125" style="324" bestFit="1" customWidth="1"/>
    <col min="1799" max="1799" width="11.28515625" style="324" bestFit="1" customWidth="1"/>
    <col min="1800" max="1800" width="13.85546875" style="324" bestFit="1" customWidth="1"/>
    <col min="1801" max="1801" width="7" style="324" bestFit="1" customWidth="1"/>
    <col min="1802" max="1802" width="27.42578125" style="324" bestFit="1" customWidth="1"/>
    <col min="1803" max="2048" width="9.140625" style="324"/>
    <col min="2049" max="2049" width="10.140625" style="324" bestFit="1" customWidth="1"/>
    <col min="2050" max="2050" width="14.140625" style="324" bestFit="1" customWidth="1"/>
    <col min="2051" max="2051" width="9.7109375" style="324" bestFit="1" customWidth="1"/>
    <col min="2052" max="2053" width="12.140625" style="324" bestFit="1" customWidth="1"/>
    <col min="2054" max="2054" width="9.5703125" style="324" bestFit="1" customWidth="1"/>
    <col min="2055" max="2055" width="11.28515625" style="324" bestFit="1" customWidth="1"/>
    <col min="2056" max="2056" width="13.85546875" style="324" bestFit="1" customWidth="1"/>
    <col min="2057" max="2057" width="7" style="324" bestFit="1" customWidth="1"/>
    <col min="2058" max="2058" width="27.42578125" style="324" bestFit="1" customWidth="1"/>
    <col min="2059" max="2304" width="9.140625" style="324"/>
    <col min="2305" max="2305" width="10.140625" style="324" bestFit="1" customWidth="1"/>
    <col min="2306" max="2306" width="14.140625" style="324" bestFit="1" customWidth="1"/>
    <col min="2307" max="2307" width="9.7109375" style="324" bestFit="1" customWidth="1"/>
    <col min="2308" max="2309" width="12.140625" style="324" bestFit="1" customWidth="1"/>
    <col min="2310" max="2310" width="9.5703125" style="324" bestFit="1" customWidth="1"/>
    <col min="2311" max="2311" width="11.28515625" style="324" bestFit="1" customWidth="1"/>
    <col min="2312" max="2312" width="13.85546875" style="324" bestFit="1" customWidth="1"/>
    <col min="2313" max="2313" width="7" style="324" bestFit="1" customWidth="1"/>
    <col min="2314" max="2314" width="27.42578125" style="324" bestFit="1" customWidth="1"/>
    <col min="2315" max="2560" width="9.140625" style="324"/>
    <col min="2561" max="2561" width="10.140625" style="324" bestFit="1" customWidth="1"/>
    <col min="2562" max="2562" width="14.140625" style="324" bestFit="1" customWidth="1"/>
    <col min="2563" max="2563" width="9.7109375" style="324" bestFit="1" customWidth="1"/>
    <col min="2564" max="2565" width="12.140625" style="324" bestFit="1" customWidth="1"/>
    <col min="2566" max="2566" width="9.5703125" style="324" bestFit="1" customWidth="1"/>
    <col min="2567" max="2567" width="11.28515625" style="324" bestFit="1" customWidth="1"/>
    <col min="2568" max="2568" width="13.85546875" style="324" bestFit="1" customWidth="1"/>
    <col min="2569" max="2569" width="7" style="324" bestFit="1" customWidth="1"/>
    <col min="2570" max="2570" width="27.42578125" style="324" bestFit="1" customWidth="1"/>
    <col min="2571" max="2816" width="9.140625" style="324"/>
    <col min="2817" max="2817" width="10.140625" style="324" bestFit="1" customWidth="1"/>
    <col min="2818" max="2818" width="14.140625" style="324" bestFit="1" customWidth="1"/>
    <col min="2819" max="2819" width="9.7109375" style="324" bestFit="1" customWidth="1"/>
    <col min="2820" max="2821" width="12.140625" style="324" bestFit="1" customWidth="1"/>
    <col min="2822" max="2822" width="9.5703125" style="324" bestFit="1" customWidth="1"/>
    <col min="2823" max="2823" width="11.28515625" style="324" bestFit="1" customWidth="1"/>
    <col min="2824" max="2824" width="13.85546875" style="324" bestFit="1" customWidth="1"/>
    <col min="2825" max="2825" width="7" style="324" bestFit="1" customWidth="1"/>
    <col min="2826" max="2826" width="27.42578125" style="324" bestFit="1" customWidth="1"/>
    <col min="2827" max="3072" width="9.140625" style="324"/>
    <col min="3073" max="3073" width="10.140625" style="324" bestFit="1" customWidth="1"/>
    <col min="3074" max="3074" width="14.140625" style="324" bestFit="1" customWidth="1"/>
    <col min="3075" max="3075" width="9.7109375" style="324" bestFit="1" customWidth="1"/>
    <col min="3076" max="3077" width="12.140625" style="324" bestFit="1" customWidth="1"/>
    <col min="3078" max="3078" width="9.5703125" style="324" bestFit="1" customWidth="1"/>
    <col min="3079" max="3079" width="11.28515625" style="324" bestFit="1" customWidth="1"/>
    <col min="3080" max="3080" width="13.85546875" style="324" bestFit="1" customWidth="1"/>
    <col min="3081" max="3081" width="7" style="324" bestFit="1" customWidth="1"/>
    <col min="3082" max="3082" width="27.42578125" style="324" bestFit="1" customWidth="1"/>
    <col min="3083" max="3328" width="9.140625" style="324"/>
    <col min="3329" max="3329" width="10.140625" style="324" bestFit="1" customWidth="1"/>
    <col min="3330" max="3330" width="14.140625" style="324" bestFit="1" customWidth="1"/>
    <col min="3331" max="3331" width="9.7109375" style="324" bestFit="1" customWidth="1"/>
    <col min="3332" max="3333" width="12.140625" style="324" bestFit="1" customWidth="1"/>
    <col min="3334" max="3334" width="9.5703125" style="324" bestFit="1" customWidth="1"/>
    <col min="3335" max="3335" width="11.28515625" style="324" bestFit="1" customWidth="1"/>
    <col min="3336" max="3336" width="13.85546875" style="324" bestFit="1" customWidth="1"/>
    <col min="3337" max="3337" width="7" style="324" bestFit="1" customWidth="1"/>
    <col min="3338" max="3338" width="27.42578125" style="324" bestFit="1" customWidth="1"/>
    <col min="3339" max="3584" width="9.140625" style="324"/>
    <col min="3585" max="3585" width="10.140625" style="324" bestFit="1" customWidth="1"/>
    <col min="3586" max="3586" width="14.140625" style="324" bestFit="1" customWidth="1"/>
    <col min="3587" max="3587" width="9.7109375" style="324" bestFit="1" customWidth="1"/>
    <col min="3588" max="3589" width="12.140625" style="324" bestFit="1" customWidth="1"/>
    <col min="3590" max="3590" width="9.5703125" style="324" bestFit="1" customWidth="1"/>
    <col min="3591" max="3591" width="11.28515625" style="324" bestFit="1" customWidth="1"/>
    <col min="3592" max="3592" width="13.85546875" style="324" bestFit="1" customWidth="1"/>
    <col min="3593" max="3593" width="7" style="324" bestFit="1" customWidth="1"/>
    <col min="3594" max="3594" width="27.42578125" style="324" bestFit="1" customWidth="1"/>
    <col min="3595" max="3840" width="9.140625" style="324"/>
    <col min="3841" max="3841" width="10.140625" style="324" bestFit="1" customWidth="1"/>
    <col min="3842" max="3842" width="14.140625" style="324" bestFit="1" customWidth="1"/>
    <col min="3843" max="3843" width="9.7109375" style="324" bestFit="1" customWidth="1"/>
    <col min="3844" max="3845" width="12.140625" style="324" bestFit="1" customWidth="1"/>
    <col min="3846" max="3846" width="9.5703125" style="324" bestFit="1" customWidth="1"/>
    <col min="3847" max="3847" width="11.28515625" style="324" bestFit="1" customWidth="1"/>
    <col min="3848" max="3848" width="13.85546875" style="324" bestFit="1" customWidth="1"/>
    <col min="3849" max="3849" width="7" style="324" bestFit="1" customWidth="1"/>
    <col min="3850" max="3850" width="27.42578125" style="324" bestFit="1" customWidth="1"/>
    <col min="3851" max="4096" width="9.140625" style="324"/>
    <col min="4097" max="4097" width="10.140625" style="324" bestFit="1" customWidth="1"/>
    <col min="4098" max="4098" width="14.140625" style="324" bestFit="1" customWidth="1"/>
    <col min="4099" max="4099" width="9.7109375" style="324" bestFit="1" customWidth="1"/>
    <col min="4100" max="4101" width="12.140625" style="324" bestFit="1" customWidth="1"/>
    <col min="4102" max="4102" width="9.5703125" style="324" bestFit="1" customWidth="1"/>
    <col min="4103" max="4103" width="11.28515625" style="324" bestFit="1" customWidth="1"/>
    <col min="4104" max="4104" width="13.85546875" style="324" bestFit="1" customWidth="1"/>
    <col min="4105" max="4105" width="7" style="324" bestFit="1" customWidth="1"/>
    <col min="4106" max="4106" width="27.42578125" style="324" bestFit="1" customWidth="1"/>
    <col min="4107" max="4352" width="9.140625" style="324"/>
    <col min="4353" max="4353" width="10.140625" style="324" bestFit="1" customWidth="1"/>
    <col min="4354" max="4354" width="14.140625" style="324" bestFit="1" customWidth="1"/>
    <col min="4355" max="4355" width="9.7109375" style="324" bestFit="1" customWidth="1"/>
    <col min="4356" max="4357" width="12.140625" style="324" bestFit="1" customWidth="1"/>
    <col min="4358" max="4358" width="9.5703125" style="324" bestFit="1" customWidth="1"/>
    <col min="4359" max="4359" width="11.28515625" style="324" bestFit="1" customWidth="1"/>
    <col min="4360" max="4360" width="13.85546875" style="324" bestFit="1" customWidth="1"/>
    <col min="4361" max="4361" width="7" style="324" bestFit="1" customWidth="1"/>
    <col min="4362" max="4362" width="27.42578125" style="324" bestFit="1" customWidth="1"/>
    <col min="4363" max="4608" width="9.140625" style="324"/>
    <col min="4609" max="4609" width="10.140625" style="324" bestFit="1" customWidth="1"/>
    <col min="4610" max="4610" width="14.140625" style="324" bestFit="1" customWidth="1"/>
    <col min="4611" max="4611" width="9.7109375" style="324" bestFit="1" customWidth="1"/>
    <col min="4612" max="4613" width="12.140625" style="324" bestFit="1" customWidth="1"/>
    <col min="4614" max="4614" width="9.5703125" style="324" bestFit="1" customWidth="1"/>
    <col min="4615" max="4615" width="11.28515625" style="324" bestFit="1" customWidth="1"/>
    <col min="4616" max="4616" width="13.85546875" style="324" bestFit="1" customWidth="1"/>
    <col min="4617" max="4617" width="7" style="324" bestFit="1" customWidth="1"/>
    <col min="4618" max="4618" width="27.42578125" style="324" bestFit="1" customWidth="1"/>
    <col min="4619" max="4864" width="9.140625" style="324"/>
    <col min="4865" max="4865" width="10.140625" style="324" bestFit="1" customWidth="1"/>
    <col min="4866" max="4866" width="14.140625" style="324" bestFit="1" customWidth="1"/>
    <col min="4867" max="4867" width="9.7109375" style="324" bestFit="1" customWidth="1"/>
    <col min="4868" max="4869" width="12.140625" style="324" bestFit="1" customWidth="1"/>
    <col min="4870" max="4870" width="9.5703125" style="324" bestFit="1" customWidth="1"/>
    <col min="4871" max="4871" width="11.28515625" style="324" bestFit="1" customWidth="1"/>
    <col min="4872" max="4872" width="13.85546875" style="324" bestFit="1" customWidth="1"/>
    <col min="4873" max="4873" width="7" style="324" bestFit="1" customWidth="1"/>
    <col min="4874" max="4874" width="27.42578125" style="324" bestFit="1" customWidth="1"/>
    <col min="4875" max="5120" width="9.140625" style="324"/>
    <col min="5121" max="5121" width="10.140625" style="324" bestFit="1" customWidth="1"/>
    <col min="5122" max="5122" width="14.140625" style="324" bestFit="1" customWidth="1"/>
    <col min="5123" max="5123" width="9.7109375" style="324" bestFit="1" customWidth="1"/>
    <col min="5124" max="5125" width="12.140625" style="324" bestFit="1" customWidth="1"/>
    <col min="5126" max="5126" width="9.5703125" style="324" bestFit="1" customWidth="1"/>
    <col min="5127" max="5127" width="11.28515625" style="324" bestFit="1" customWidth="1"/>
    <col min="5128" max="5128" width="13.85546875" style="324" bestFit="1" customWidth="1"/>
    <col min="5129" max="5129" width="7" style="324" bestFit="1" customWidth="1"/>
    <col min="5130" max="5130" width="27.42578125" style="324" bestFit="1" customWidth="1"/>
    <col min="5131" max="5376" width="9.140625" style="324"/>
    <col min="5377" max="5377" width="10.140625" style="324" bestFit="1" customWidth="1"/>
    <col min="5378" max="5378" width="14.140625" style="324" bestFit="1" customWidth="1"/>
    <col min="5379" max="5379" width="9.7109375" style="324" bestFit="1" customWidth="1"/>
    <col min="5380" max="5381" width="12.140625" style="324" bestFit="1" customWidth="1"/>
    <col min="5382" max="5382" width="9.5703125" style="324" bestFit="1" customWidth="1"/>
    <col min="5383" max="5383" width="11.28515625" style="324" bestFit="1" customWidth="1"/>
    <col min="5384" max="5384" width="13.85546875" style="324" bestFit="1" customWidth="1"/>
    <col min="5385" max="5385" width="7" style="324" bestFit="1" customWidth="1"/>
    <col min="5386" max="5386" width="27.42578125" style="324" bestFit="1" customWidth="1"/>
    <col min="5387" max="5632" width="9.140625" style="324"/>
    <col min="5633" max="5633" width="10.140625" style="324" bestFit="1" customWidth="1"/>
    <col min="5634" max="5634" width="14.140625" style="324" bestFit="1" customWidth="1"/>
    <col min="5635" max="5635" width="9.7109375" style="324" bestFit="1" customWidth="1"/>
    <col min="5636" max="5637" width="12.140625" style="324" bestFit="1" customWidth="1"/>
    <col min="5638" max="5638" width="9.5703125" style="324" bestFit="1" customWidth="1"/>
    <col min="5639" max="5639" width="11.28515625" style="324" bestFit="1" customWidth="1"/>
    <col min="5640" max="5640" width="13.85546875" style="324" bestFit="1" customWidth="1"/>
    <col min="5641" max="5641" width="7" style="324" bestFit="1" customWidth="1"/>
    <col min="5642" max="5642" width="27.42578125" style="324" bestFit="1" customWidth="1"/>
    <col min="5643" max="5888" width="9.140625" style="324"/>
    <col min="5889" max="5889" width="10.140625" style="324" bestFit="1" customWidth="1"/>
    <col min="5890" max="5890" width="14.140625" style="324" bestFit="1" customWidth="1"/>
    <col min="5891" max="5891" width="9.7109375" style="324" bestFit="1" customWidth="1"/>
    <col min="5892" max="5893" width="12.140625" style="324" bestFit="1" customWidth="1"/>
    <col min="5894" max="5894" width="9.5703125" style="324" bestFit="1" customWidth="1"/>
    <col min="5895" max="5895" width="11.28515625" style="324" bestFit="1" customWidth="1"/>
    <col min="5896" max="5896" width="13.85546875" style="324" bestFit="1" customWidth="1"/>
    <col min="5897" max="5897" width="7" style="324" bestFit="1" customWidth="1"/>
    <col min="5898" max="5898" width="27.42578125" style="324" bestFit="1" customWidth="1"/>
    <col min="5899" max="6144" width="9.140625" style="324"/>
    <col min="6145" max="6145" width="10.140625" style="324" bestFit="1" customWidth="1"/>
    <col min="6146" max="6146" width="14.140625" style="324" bestFit="1" customWidth="1"/>
    <col min="6147" max="6147" width="9.7109375" style="324" bestFit="1" customWidth="1"/>
    <col min="6148" max="6149" width="12.140625" style="324" bestFit="1" customWidth="1"/>
    <col min="6150" max="6150" width="9.5703125" style="324" bestFit="1" customWidth="1"/>
    <col min="6151" max="6151" width="11.28515625" style="324" bestFit="1" customWidth="1"/>
    <col min="6152" max="6152" width="13.85546875" style="324" bestFit="1" customWidth="1"/>
    <col min="6153" max="6153" width="7" style="324" bestFit="1" customWidth="1"/>
    <col min="6154" max="6154" width="27.42578125" style="324" bestFit="1" customWidth="1"/>
    <col min="6155" max="6400" width="9.140625" style="324"/>
    <col min="6401" max="6401" width="10.140625" style="324" bestFit="1" customWidth="1"/>
    <col min="6402" max="6402" width="14.140625" style="324" bestFit="1" customWidth="1"/>
    <col min="6403" max="6403" width="9.7109375" style="324" bestFit="1" customWidth="1"/>
    <col min="6404" max="6405" width="12.140625" style="324" bestFit="1" customWidth="1"/>
    <col min="6406" max="6406" width="9.5703125" style="324" bestFit="1" customWidth="1"/>
    <col min="6407" max="6407" width="11.28515625" style="324" bestFit="1" customWidth="1"/>
    <col min="6408" max="6408" width="13.85546875" style="324" bestFit="1" customWidth="1"/>
    <col min="6409" max="6409" width="7" style="324" bestFit="1" customWidth="1"/>
    <col min="6410" max="6410" width="27.42578125" style="324" bestFit="1" customWidth="1"/>
    <col min="6411" max="6656" width="9.140625" style="324"/>
    <col min="6657" max="6657" width="10.140625" style="324" bestFit="1" customWidth="1"/>
    <col min="6658" max="6658" width="14.140625" style="324" bestFit="1" customWidth="1"/>
    <col min="6659" max="6659" width="9.7109375" style="324" bestFit="1" customWidth="1"/>
    <col min="6660" max="6661" width="12.140625" style="324" bestFit="1" customWidth="1"/>
    <col min="6662" max="6662" width="9.5703125" style="324" bestFit="1" customWidth="1"/>
    <col min="6663" max="6663" width="11.28515625" style="324" bestFit="1" customWidth="1"/>
    <col min="6664" max="6664" width="13.85546875" style="324" bestFit="1" customWidth="1"/>
    <col min="6665" max="6665" width="7" style="324" bestFit="1" customWidth="1"/>
    <col min="6666" max="6666" width="27.42578125" style="324" bestFit="1" customWidth="1"/>
    <col min="6667" max="6912" width="9.140625" style="324"/>
    <col min="6913" max="6913" width="10.140625" style="324" bestFit="1" customWidth="1"/>
    <col min="6914" max="6914" width="14.140625" style="324" bestFit="1" customWidth="1"/>
    <col min="6915" max="6915" width="9.7109375" style="324" bestFit="1" customWidth="1"/>
    <col min="6916" max="6917" width="12.140625" style="324" bestFit="1" customWidth="1"/>
    <col min="6918" max="6918" width="9.5703125" style="324" bestFit="1" customWidth="1"/>
    <col min="6919" max="6919" width="11.28515625" style="324" bestFit="1" customWidth="1"/>
    <col min="6920" max="6920" width="13.85546875" style="324" bestFit="1" customWidth="1"/>
    <col min="6921" max="6921" width="7" style="324" bestFit="1" customWidth="1"/>
    <col min="6922" max="6922" width="27.42578125" style="324" bestFit="1" customWidth="1"/>
    <col min="6923" max="7168" width="9.140625" style="324"/>
    <col min="7169" max="7169" width="10.140625" style="324" bestFit="1" customWidth="1"/>
    <col min="7170" max="7170" width="14.140625" style="324" bestFit="1" customWidth="1"/>
    <col min="7171" max="7171" width="9.7109375" style="324" bestFit="1" customWidth="1"/>
    <col min="7172" max="7173" width="12.140625" style="324" bestFit="1" customWidth="1"/>
    <col min="7174" max="7174" width="9.5703125" style="324" bestFit="1" customWidth="1"/>
    <col min="7175" max="7175" width="11.28515625" style="324" bestFit="1" customWidth="1"/>
    <col min="7176" max="7176" width="13.85546875" style="324" bestFit="1" customWidth="1"/>
    <col min="7177" max="7177" width="7" style="324" bestFit="1" customWidth="1"/>
    <col min="7178" max="7178" width="27.42578125" style="324" bestFit="1" customWidth="1"/>
    <col min="7179" max="7424" width="9.140625" style="324"/>
    <col min="7425" max="7425" width="10.140625" style="324" bestFit="1" customWidth="1"/>
    <col min="7426" max="7426" width="14.140625" style="324" bestFit="1" customWidth="1"/>
    <col min="7427" max="7427" width="9.7109375" style="324" bestFit="1" customWidth="1"/>
    <col min="7428" max="7429" width="12.140625" style="324" bestFit="1" customWidth="1"/>
    <col min="7430" max="7430" width="9.5703125" style="324" bestFit="1" customWidth="1"/>
    <col min="7431" max="7431" width="11.28515625" style="324" bestFit="1" customWidth="1"/>
    <col min="7432" max="7432" width="13.85546875" style="324" bestFit="1" customWidth="1"/>
    <col min="7433" max="7433" width="7" style="324" bestFit="1" customWidth="1"/>
    <col min="7434" max="7434" width="27.42578125" style="324" bestFit="1" customWidth="1"/>
    <col min="7435" max="7680" width="9.140625" style="324"/>
    <col min="7681" max="7681" width="10.140625" style="324" bestFit="1" customWidth="1"/>
    <col min="7682" max="7682" width="14.140625" style="324" bestFit="1" customWidth="1"/>
    <col min="7683" max="7683" width="9.7109375" style="324" bestFit="1" customWidth="1"/>
    <col min="7684" max="7685" width="12.140625" style="324" bestFit="1" customWidth="1"/>
    <col min="7686" max="7686" width="9.5703125" style="324" bestFit="1" customWidth="1"/>
    <col min="7687" max="7687" width="11.28515625" style="324" bestFit="1" customWidth="1"/>
    <col min="7688" max="7688" width="13.85546875" style="324" bestFit="1" customWidth="1"/>
    <col min="7689" max="7689" width="7" style="324" bestFit="1" customWidth="1"/>
    <col min="7690" max="7690" width="27.42578125" style="324" bestFit="1" customWidth="1"/>
    <col min="7691" max="7936" width="9.140625" style="324"/>
    <col min="7937" max="7937" width="10.140625" style="324" bestFit="1" customWidth="1"/>
    <col min="7938" max="7938" width="14.140625" style="324" bestFit="1" customWidth="1"/>
    <col min="7939" max="7939" width="9.7109375" style="324" bestFit="1" customWidth="1"/>
    <col min="7940" max="7941" width="12.140625" style="324" bestFit="1" customWidth="1"/>
    <col min="7942" max="7942" width="9.5703125" style="324" bestFit="1" customWidth="1"/>
    <col min="7943" max="7943" width="11.28515625" style="324" bestFit="1" customWidth="1"/>
    <col min="7944" max="7944" width="13.85546875" style="324" bestFit="1" customWidth="1"/>
    <col min="7945" max="7945" width="7" style="324" bestFit="1" customWidth="1"/>
    <col min="7946" max="7946" width="27.42578125" style="324" bestFit="1" customWidth="1"/>
    <col min="7947" max="8192" width="9.140625" style="324"/>
    <col min="8193" max="8193" width="10.140625" style="324" bestFit="1" customWidth="1"/>
    <col min="8194" max="8194" width="14.140625" style="324" bestFit="1" customWidth="1"/>
    <col min="8195" max="8195" width="9.7109375" style="324" bestFit="1" customWidth="1"/>
    <col min="8196" max="8197" width="12.140625" style="324" bestFit="1" customWidth="1"/>
    <col min="8198" max="8198" width="9.5703125" style="324" bestFit="1" customWidth="1"/>
    <col min="8199" max="8199" width="11.28515625" style="324" bestFit="1" customWidth="1"/>
    <col min="8200" max="8200" width="13.85546875" style="324" bestFit="1" customWidth="1"/>
    <col min="8201" max="8201" width="7" style="324" bestFit="1" customWidth="1"/>
    <col min="8202" max="8202" width="27.42578125" style="324" bestFit="1" customWidth="1"/>
    <col min="8203" max="8448" width="9.140625" style="324"/>
    <col min="8449" max="8449" width="10.140625" style="324" bestFit="1" customWidth="1"/>
    <col min="8450" max="8450" width="14.140625" style="324" bestFit="1" customWidth="1"/>
    <col min="8451" max="8451" width="9.7109375" style="324" bestFit="1" customWidth="1"/>
    <col min="8452" max="8453" width="12.140625" style="324" bestFit="1" customWidth="1"/>
    <col min="8454" max="8454" width="9.5703125" style="324" bestFit="1" customWidth="1"/>
    <col min="8455" max="8455" width="11.28515625" style="324" bestFit="1" customWidth="1"/>
    <col min="8456" max="8456" width="13.85546875" style="324" bestFit="1" customWidth="1"/>
    <col min="8457" max="8457" width="7" style="324" bestFit="1" customWidth="1"/>
    <col min="8458" max="8458" width="27.42578125" style="324" bestFit="1" customWidth="1"/>
    <col min="8459" max="8704" width="9.140625" style="324"/>
    <col min="8705" max="8705" width="10.140625" style="324" bestFit="1" customWidth="1"/>
    <col min="8706" max="8706" width="14.140625" style="324" bestFit="1" customWidth="1"/>
    <col min="8707" max="8707" width="9.7109375" style="324" bestFit="1" customWidth="1"/>
    <col min="8708" max="8709" width="12.140625" style="324" bestFit="1" customWidth="1"/>
    <col min="8710" max="8710" width="9.5703125" style="324" bestFit="1" customWidth="1"/>
    <col min="8711" max="8711" width="11.28515625" style="324" bestFit="1" customWidth="1"/>
    <col min="8712" max="8712" width="13.85546875" style="324" bestFit="1" customWidth="1"/>
    <col min="8713" max="8713" width="7" style="324" bestFit="1" customWidth="1"/>
    <col min="8714" max="8714" width="27.42578125" style="324" bestFit="1" customWidth="1"/>
    <col min="8715" max="8960" width="9.140625" style="324"/>
    <col min="8961" max="8961" width="10.140625" style="324" bestFit="1" customWidth="1"/>
    <col min="8962" max="8962" width="14.140625" style="324" bestFit="1" customWidth="1"/>
    <col min="8963" max="8963" width="9.7109375" style="324" bestFit="1" customWidth="1"/>
    <col min="8964" max="8965" width="12.140625" style="324" bestFit="1" customWidth="1"/>
    <col min="8966" max="8966" width="9.5703125" style="324" bestFit="1" customWidth="1"/>
    <col min="8967" max="8967" width="11.28515625" style="324" bestFit="1" customWidth="1"/>
    <col min="8968" max="8968" width="13.85546875" style="324" bestFit="1" customWidth="1"/>
    <col min="8969" max="8969" width="7" style="324" bestFit="1" customWidth="1"/>
    <col min="8970" max="8970" width="27.42578125" style="324" bestFit="1" customWidth="1"/>
    <col min="8971" max="9216" width="9.140625" style="324"/>
    <col min="9217" max="9217" width="10.140625" style="324" bestFit="1" customWidth="1"/>
    <col min="9218" max="9218" width="14.140625" style="324" bestFit="1" customWidth="1"/>
    <col min="9219" max="9219" width="9.7109375" style="324" bestFit="1" customWidth="1"/>
    <col min="9220" max="9221" width="12.140625" style="324" bestFit="1" customWidth="1"/>
    <col min="9222" max="9222" width="9.5703125" style="324" bestFit="1" customWidth="1"/>
    <col min="9223" max="9223" width="11.28515625" style="324" bestFit="1" customWidth="1"/>
    <col min="9224" max="9224" width="13.85546875" style="324" bestFit="1" customWidth="1"/>
    <col min="9225" max="9225" width="7" style="324" bestFit="1" customWidth="1"/>
    <col min="9226" max="9226" width="27.42578125" style="324" bestFit="1" customWidth="1"/>
    <col min="9227" max="9472" width="9.140625" style="324"/>
    <col min="9473" max="9473" width="10.140625" style="324" bestFit="1" customWidth="1"/>
    <col min="9474" max="9474" width="14.140625" style="324" bestFit="1" customWidth="1"/>
    <col min="9475" max="9475" width="9.7109375" style="324" bestFit="1" customWidth="1"/>
    <col min="9476" max="9477" width="12.140625" style="324" bestFit="1" customWidth="1"/>
    <col min="9478" max="9478" width="9.5703125" style="324" bestFit="1" customWidth="1"/>
    <col min="9479" max="9479" width="11.28515625" style="324" bestFit="1" customWidth="1"/>
    <col min="9480" max="9480" width="13.85546875" style="324" bestFit="1" customWidth="1"/>
    <col min="9481" max="9481" width="7" style="324" bestFit="1" customWidth="1"/>
    <col min="9482" max="9482" width="27.42578125" style="324" bestFit="1" customWidth="1"/>
    <col min="9483" max="9728" width="9.140625" style="324"/>
    <col min="9729" max="9729" width="10.140625" style="324" bestFit="1" customWidth="1"/>
    <col min="9730" max="9730" width="14.140625" style="324" bestFit="1" customWidth="1"/>
    <col min="9731" max="9731" width="9.7109375" style="324" bestFit="1" customWidth="1"/>
    <col min="9732" max="9733" width="12.140625" style="324" bestFit="1" customWidth="1"/>
    <col min="9734" max="9734" width="9.5703125" style="324" bestFit="1" customWidth="1"/>
    <col min="9735" max="9735" width="11.28515625" style="324" bestFit="1" customWidth="1"/>
    <col min="9736" max="9736" width="13.85546875" style="324" bestFit="1" customWidth="1"/>
    <col min="9737" max="9737" width="7" style="324" bestFit="1" customWidth="1"/>
    <col min="9738" max="9738" width="27.42578125" style="324" bestFit="1" customWidth="1"/>
    <col min="9739" max="9984" width="9.140625" style="324"/>
    <col min="9985" max="9985" width="10.140625" style="324" bestFit="1" customWidth="1"/>
    <col min="9986" max="9986" width="14.140625" style="324" bestFit="1" customWidth="1"/>
    <col min="9987" max="9987" width="9.7109375" style="324" bestFit="1" customWidth="1"/>
    <col min="9988" max="9989" width="12.140625" style="324" bestFit="1" customWidth="1"/>
    <col min="9990" max="9990" width="9.5703125" style="324" bestFit="1" customWidth="1"/>
    <col min="9991" max="9991" width="11.28515625" style="324" bestFit="1" customWidth="1"/>
    <col min="9992" max="9992" width="13.85546875" style="324" bestFit="1" customWidth="1"/>
    <col min="9993" max="9993" width="7" style="324" bestFit="1" customWidth="1"/>
    <col min="9994" max="9994" width="27.42578125" style="324" bestFit="1" customWidth="1"/>
    <col min="9995" max="10240" width="9.140625" style="324"/>
    <col min="10241" max="10241" width="10.140625" style="324" bestFit="1" customWidth="1"/>
    <col min="10242" max="10242" width="14.140625" style="324" bestFit="1" customWidth="1"/>
    <col min="10243" max="10243" width="9.7109375" style="324" bestFit="1" customWidth="1"/>
    <col min="10244" max="10245" width="12.140625" style="324" bestFit="1" customWidth="1"/>
    <col min="10246" max="10246" width="9.5703125" style="324" bestFit="1" customWidth="1"/>
    <col min="10247" max="10247" width="11.28515625" style="324" bestFit="1" customWidth="1"/>
    <col min="10248" max="10248" width="13.85546875" style="324" bestFit="1" customWidth="1"/>
    <col min="10249" max="10249" width="7" style="324" bestFit="1" customWidth="1"/>
    <col min="10250" max="10250" width="27.42578125" style="324" bestFit="1" customWidth="1"/>
    <col min="10251" max="10496" width="9.140625" style="324"/>
    <col min="10497" max="10497" width="10.140625" style="324" bestFit="1" customWidth="1"/>
    <col min="10498" max="10498" width="14.140625" style="324" bestFit="1" customWidth="1"/>
    <col min="10499" max="10499" width="9.7109375" style="324" bestFit="1" customWidth="1"/>
    <col min="10500" max="10501" width="12.140625" style="324" bestFit="1" customWidth="1"/>
    <col min="10502" max="10502" width="9.5703125" style="324" bestFit="1" customWidth="1"/>
    <col min="10503" max="10503" width="11.28515625" style="324" bestFit="1" customWidth="1"/>
    <col min="10504" max="10504" width="13.85546875" style="324" bestFit="1" customWidth="1"/>
    <col min="10505" max="10505" width="7" style="324" bestFit="1" customWidth="1"/>
    <col min="10506" max="10506" width="27.42578125" style="324" bestFit="1" customWidth="1"/>
    <col min="10507" max="10752" width="9.140625" style="324"/>
    <col min="10753" max="10753" width="10.140625" style="324" bestFit="1" customWidth="1"/>
    <col min="10754" max="10754" width="14.140625" style="324" bestFit="1" customWidth="1"/>
    <col min="10755" max="10755" width="9.7109375" style="324" bestFit="1" customWidth="1"/>
    <col min="10756" max="10757" width="12.140625" style="324" bestFit="1" customWidth="1"/>
    <col min="10758" max="10758" width="9.5703125" style="324" bestFit="1" customWidth="1"/>
    <col min="10759" max="10759" width="11.28515625" style="324" bestFit="1" customWidth="1"/>
    <col min="10760" max="10760" width="13.85546875" style="324" bestFit="1" customWidth="1"/>
    <col min="10761" max="10761" width="7" style="324" bestFit="1" customWidth="1"/>
    <col min="10762" max="10762" width="27.42578125" style="324" bestFit="1" customWidth="1"/>
    <col min="10763" max="11008" width="9.140625" style="324"/>
    <col min="11009" max="11009" width="10.140625" style="324" bestFit="1" customWidth="1"/>
    <col min="11010" max="11010" width="14.140625" style="324" bestFit="1" customWidth="1"/>
    <col min="11011" max="11011" width="9.7109375" style="324" bestFit="1" customWidth="1"/>
    <col min="11012" max="11013" width="12.140625" style="324" bestFit="1" customWidth="1"/>
    <col min="11014" max="11014" width="9.5703125" style="324" bestFit="1" customWidth="1"/>
    <col min="11015" max="11015" width="11.28515625" style="324" bestFit="1" customWidth="1"/>
    <col min="11016" max="11016" width="13.85546875" style="324" bestFit="1" customWidth="1"/>
    <col min="11017" max="11017" width="7" style="324" bestFit="1" customWidth="1"/>
    <col min="11018" max="11018" width="27.42578125" style="324" bestFit="1" customWidth="1"/>
    <col min="11019" max="11264" width="9.140625" style="324"/>
    <col min="11265" max="11265" width="10.140625" style="324" bestFit="1" customWidth="1"/>
    <col min="11266" max="11266" width="14.140625" style="324" bestFit="1" customWidth="1"/>
    <col min="11267" max="11267" width="9.7109375" style="324" bestFit="1" customWidth="1"/>
    <col min="11268" max="11269" width="12.140625" style="324" bestFit="1" customWidth="1"/>
    <col min="11270" max="11270" width="9.5703125" style="324" bestFit="1" customWidth="1"/>
    <col min="11271" max="11271" width="11.28515625" style="324" bestFit="1" customWidth="1"/>
    <col min="11272" max="11272" width="13.85546875" style="324" bestFit="1" customWidth="1"/>
    <col min="11273" max="11273" width="7" style="324" bestFit="1" customWidth="1"/>
    <col min="11274" max="11274" width="27.42578125" style="324" bestFit="1" customWidth="1"/>
    <col min="11275" max="11520" width="9.140625" style="324"/>
    <col min="11521" max="11521" width="10.140625" style="324" bestFit="1" customWidth="1"/>
    <col min="11522" max="11522" width="14.140625" style="324" bestFit="1" customWidth="1"/>
    <col min="11523" max="11523" width="9.7109375" style="324" bestFit="1" customWidth="1"/>
    <col min="11524" max="11525" width="12.140625" style="324" bestFit="1" customWidth="1"/>
    <col min="11526" max="11526" width="9.5703125" style="324" bestFit="1" customWidth="1"/>
    <col min="11527" max="11527" width="11.28515625" style="324" bestFit="1" customWidth="1"/>
    <col min="11528" max="11528" width="13.85546875" style="324" bestFit="1" customWidth="1"/>
    <col min="11529" max="11529" width="7" style="324" bestFit="1" customWidth="1"/>
    <col min="11530" max="11530" width="27.42578125" style="324" bestFit="1" customWidth="1"/>
    <col min="11531" max="11776" width="9.140625" style="324"/>
    <col min="11777" max="11777" width="10.140625" style="324" bestFit="1" customWidth="1"/>
    <col min="11778" max="11778" width="14.140625" style="324" bestFit="1" customWidth="1"/>
    <col min="11779" max="11779" width="9.7109375" style="324" bestFit="1" customWidth="1"/>
    <col min="11780" max="11781" width="12.140625" style="324" bestFit="1" customWidth="1"/>
    <col min="11782" max="11782" width="9.5703125" style="324" bestFit="1" customWidth="1"/>
    <col min="11783" max="11783" width="11.28515625" style="324" bestFit="1" customWidth="1"/>
    <col min="11784" max="11784" width="13.85546875" style="324" bestFit="1" customWidth="1"/>
    <col min="11785" max="11785" width="7" style="324" bestFit="1" customWidth="1"/>
    <col min="11786" max="11786" width="27.42578125" style="324" bestFit="1" customWidth="1"/>
    <col min="11787" max="12032" width="9.140625" style="324"/>
    <col min="12033" max="12033" width="10.140625" style="324" bestFit="1" customWidth="1"/>
    <col min="12034" max="12034" width="14.140625" style="324" bestFit="1" customWidth="1"/>
    <col min="12035" max="12035" width="9.7109375" style="324" bestFit="1" customWidth="1"/>
    <col min="12036" max="12037" width="12.140625" style="324" bestFit="1" customWidth="1"/>
    <col min="12038" max="12038" width="9.5703125" style="324" bestFit="1" customWidth="1"/>
    <col min="12039" max="12039" width="11.28515625" style="324" bestFit="1" customWidth="1"/>
    <col min="12040" max="12040" width="13.85546875" style="324" bestFit="1" customWidth="1"/>
    <col min="12041" max="12041" width="7" style="324" bestFit="1" customWidth="1"/>
    <col min="12042" max="12042" width="27.42578125" style="324" bestFit="1" customWidth="1"/>
    <col min="12043" max="12288" width="9.140625" style="324"/>
    <col min="12289" max="12289" width="10.140625" style="324" bestFit="1" customWidth="1"/>
    <col min="12290" max="12290" width="14.140625" style="324" bestFit="1" customWidth="1"/>
    <col min="12291" max="12291" width="9.7109375" style="324" bestFit="1" customWidth="1"/>
    <col min="12292" max="12293" width="12.140625" style="324" bestFit="1" customWidth="1"/>
    <col min="12294" max="12294" width="9.5703125" style="324" bestFit="1" customWidth="1"/>
    <col min="12295" max="12295" width="11.28515625" style="324" bestFit="1" customWidth="1"/>
    <col min="12296" max="12296" width="13.85546875" style="324" bestFit="1" customWidth="1"/>
    <col min="12297" max="12297" width="7" style="324" bestFit="1" customWidth="1"/>
    <col min="12298" max="12298" width="27.42578125" style="324" bestFit="1" customWidth="1"/>
    <col min="12299" max="12544" width="9.140625" style="324"/>
    <col min="12545" max="12545" width="10.140625" style="324" bestFit="1" customWidth="1"/>
    <col min="12546" max="12546" width="14.140625" style="324" bestFit="1" customWidth="1"/>
    <col min="12547" max="12547" width="9.7109375" style="324" bestFit="1" customWidth="1"/>
    <col min="12548" max="12549" width="12.140625" style="324" bestFit="1" customWidth="1"/>
    <col min="12550" max="12550" width="9.5703125" style="324" bestFit="1" customWidth="1"/>
    <col min="12551" max="12551" width="11.28515625" style="324" bestFit="1" customWidth="1"/>
    <col min="12552" max="12552" width="13.85546875" style="324" bestFit="1" customWidth="1"/>
    <col min="12553" max="12553" width="7" style="324" bestFit="1" customWidth="1"/>
    <col min="12554" max="12554" width="27.42578125" style="324" bestFit="1" customWidth="1"/>
    <col min="12555" max="12800" width="9.140625" style="324"/>
    <col min="12801" max="12801" width="10.140625" style="324" bestFit="1" customWidth="1"/>
    <col min="12802" max="12802" width="14.140625" style="324" bestFit="1" customWidth="1"/>
    <col min="12803" max="12803" width="9.7109375" style="324" bestFit="1" customWidth="1"/>
    <col min="12804" max="12805" width="12.140625" style="324" bestFit="1" customWidth="1"/>
    <col min="12806" max="12806" width="9.5703125" style="324" bestFit="1" customWidth="1"/>
    <col min="12807" max="12807" width="11.28515625" style="324" bestFit="1" customWidth="1"/>
    <col min="12808" max="12808" width="13.85546875" style="324" bestFit="1" customWidth="1"/>
    <col min="12809" max="12809" width="7" style="324" bestFit="1" customWidth="1"/>
    <col min="12810" max="12810" width="27.42578125" style="324" bestFit="1" customWidth="1"/>
    <col min="12811" max="13056" width="9.140625" style="324"/>
    <col min="13057" max="13057" width="10.140625" style="324" bestFit="1" customWidth="1"/>
    <col min="13058" max="13058" width="14.140625" style="324" bestFit="1" customWidth="1"/>
    <col min="13059" max="13059" width="9.7109375" style="324" bestFit="1" customWidth="1"/>
    <col min="13060" max="13061" width="12.140625" style="324" bestFit="1" customWidth="1"/>
    <col min="13062" max="13062" width="9.5703125" style="324" bestFit="1" customWidth="1"/>
    <col min="13063" max="13063" width="11.28515625" style="324" bestFit="1" customWidth="1"/>
    <col min="13064" max="13064" width="13.85546875" style="324" bestFit="1" customWidth="1"/>
    <col min="13065" max="13065" width="7" style="324" bestFit="1" customWidth="1"/>
    <col min="13066" max="13066" width="27.42578125" style="324" bestFit="1" customWidth="1"/>
    <col min="13067" max="13312" width="9.140625" style="324"/>
    <col min="13313" max="13313" width="10.140625" style="324" bestFit="1" customWidth="1"/>
    <col min="13314" max="13314" width="14.140625" style="324" bestFit="1" customWidth="1"/>
    <col min="13315" max="13315" width="9.7109375" style="324" bestFit="1" customWidth="1"/>
    <col min="13316" max="13317" width="12.140625" style="324" bestFit="1" customWidth="1"/>
    <col min="13318" max="13318" width="9.5703125" style="324" bestFit="1" customWidth="1"/>
    <col min="13319" max="13319" width="11.28515625" style="324" bestFit="1" customWidth="1"/>
    <col min="13320" max="13320" width="13.85546875" style="324" bestFit="1" customWidth="1"/>
    <col min="13321" max="13321" width="7" style="324" bestFit="1" customWidth="1"/>
    <col min="13322" max="13322" width="27.42578125" style="324" bestFit="1" customWidth="1"/>
    <col min="13323" max="13568" width="9.140625" style="324"/>
    <col min="13569" max="13569" width="10.140625" style="324" bestFit="1" customWidth="1"/>
    <col min="13570" max="13570" width="14.140625" style="324" bestFit="1" customWidth="1"/>
    <col min="13571" max="13571" width="9.7109375" style="324" bestFit="1" customWidth="1"/>
    <col min="13572" max="13573" width="12.140625" style="324" bestFit="1" customWidth="1"/>
    <col min="13574" max="13574" width="9.5703125" style="324" bestFit="1" customWidth="1"/>
    <col min="13575" max="13575" width="11.28515625" style="324" bestFit="1" customWidth="1"/>
    <col min="13576" max="13576" width="13.85546875" style="324" bestFit="1" customWidth="1"/>
    <col min="13577" max="13577" width="7" style="324" bestFit="1" customWidth="1"/>
    <col min="13578" max="13578" width="27.42578125" style="324" bestFit="1" customWidth="1"/>
    <col min="13579" max="13824" width="9.140625" style="324"/>
    <col min="13825" max="13825" width="10.140625" style="324" bestFit="1" customWidth="1"/>
    <col min="13826" max="13826" width="14.140625" style="324" bestFit="1" customWidth="1"/>
    <col min="13827" max="13827" width="9.7109375" style="324" bestFit="1" customWidth="1"/>
    <col min="13828" max="13829" width="12.140625" style="324" bestFit="1" customWidth="1"/>
    <col min="13830" max="13830" width="9.5703125" style="324" bestFit="1" customWidth="1"/>
    <col min="13831" max="13831" width="11.28515625" style="324" bestFit="1" customWidth="1"/>
    <col min="13832" max="13832" width="13.85546875" style="324" bestFit="1" customWidth="1"/>
    <col min="13833" max="13833" width="7" style="324" bestFit="1" customWidth="1"/>
    <col min="13834" max="13834" width="27.42578125" style="324" bestFit="1" customWidth="1"/>
    <col min="13835" max="14080" width="9.140625" style="324"/>
    <col min="14081" max="14081" width="10.140625" style="324" bestFit="1" customWidth="1"/>
    <col min="14082" max="14082" width="14.140625" style="324" bestFit="1" customWidth="1"/>
    <col min="14083" max="14083" width="9.7109375" style="324" bestFit="1" customWidth="1"/>
    <col min="14084" max="14085" width="12.140625" style="324" bestFit="1" customWidth="1"/>
    <col min="14086" max="14086" width="9.5703125" style="324" bestFit="1" customWidth="1"/>
    <col min="14087" max="14087" width="11.28515625" style="324" bestFit="1" customWidth="1"/>
    <col min="14088" max="14088" width="13.85546875" style="324" bestFit="1" customWidth="1"/>
    <col min="14089" max="14089" width="7" style="324" bestFit="1" customWidth="1"/>
    <col min="14090" max="14090" width="27.42578125" style="324" bestFit="1" customWidth="1"/>
    <col min="14091" max="14336" width="9.140625" style="324"/>
    <col min="14337" max="14337" width="10.140625" style="324" bestFit="1" customWidth="1"/>
    <col min="14338" max="14338" width="14.140625" style="324" bestFit="1" customWidth="1"/>
    <col min="14339" max="14339" width="9.7109375" style="324" bestFit="1" customWidth="1"/>
    <col min="14340" max="14341" width="12.140625" style="324" bestFit="1" customWidth="1"/>
    <col min="14342" max="14342" width="9.5703125" style="324" bestFit="1" customWidth="1"/>
    <col min="14343" max="14343" width="11.28515625" style="324" bestFit="1" customWidth="1"/>
    <col min="14344" max="14344" width="13.85546875" style="324" bestFit="1" customWidth="1"/>
    <col min="14345" max="14345" width="7" style="324" bestFit="1" customWidth="1"/>
    <col min="14346" max="14346" width="27.42578125" style="324" bestFit="1" customWidth="1"/>
    <col min="14347" max="14592" width="9.140625" style="324"/>
    <col min="14593" max="14593" width="10.140625" style="324" bestFit="1" customWidth="1"/>
    <col min="14594" max="14594" width="14.140625" style="324" bestFit="1" customWidth="1"/>
    <col min="14595" max="14595" width="9.7109375" style="324" bestFit="1" customWidth="1"/>
    <col min="14596" max="14597" width="12.140625" style="324" bestFit="1" customWidth="1"/>
    <col min="14598" max="14598" width="9.5703125" style="324" bestFit="1" customWidth="1"/>
    <col min="14599" max="14599" width="11.28515625" style="324" bestFit="1" customWidth="1"/>
    <col min="14600" max="14600" width="13.85546875" style="324" bestFit="1" customWidth="1"/>
    <col min="14601" max="14601" width="7" style="324" bestFit="1" customWidth="1"/>
    <col min="14602" max="14602" width="27.42578125" style="324" bestFit="1" customWidth="1"/>
    <col min="14603" max="14848" width="9.140625" style="324"/>
    <col min="14849" max="14849" width="10.140625" style="324" bestFit="1" customWidth="1"/>
    <col min="14850" max="14850" width="14.140625" style="324" bestFit="1" customWidth="1"/>
    <col min="14851" max="14851" width="9.7109375" style="324" bestFit="1" customWidth="1"/>
    <col min="14852" max="14853" width="12.140625" style="324" bestFit="1" customWidth="1"/>
    <col min="14854" max="14854" width="9.5703125" style="324" bestFit="1" customWidth="1"/>
    <col min="14855" max="14855" width="11.28515625" style="324" bestFit="1" customWidth="1"/>
    <col min="14856" max="14856" width="13.85546875" style="324" bestFit="1" customWidth="1"/>
    <col min="14857" max="14857" width="7" style="324" bestFit="1" customWidth="1"/>
    <col min="14858" max="14858" width="27.42578125" style="324" bestFit="1" customWidth="1"/>
    <col min="14859" max="15104" width="9.140625" style="324"/>
    <col min="15105" max="15105" width="10.140625" style="324" bestFit="1" customWidth="1"/>
    <col min="15106" max="15106" width="14.140625" style="324" bestFit="1" customWidth="1"/>
    <col min="15107" max="15107" width="9.7109375" style="324" bestFit="1" customWidth="1"/>
    <col min="15108" max="15109" width="12.140625" style="324" bestFit="1" customWidth="1"/>
    <col min="15110" max="15110" width="9.5703125" style="324" bestFit="1" customWidth="1"/>
    <col min="15111" max="15111" width="11.28515625" style="324" bestFit="1" customWidth="1"/>
    <col min="15112" max="15112" width="13.85546875" style="324" bestFit="1" customWidth="1"/>
    <col min="15113" max="15113" width="7" style="324" bestFit="1" customWidth="1"/>
    <col min="15114" max="15114" width="27.42578125" style="324" bestFit="1" customWidth="1"/>
    <col min="15115" max="15360" width="9.140625" style="324"/>
    <col min="15361" max="15361" width="10.140625" style="324" bestFit="1" customWidth="1"/>
    <col min="15362" max="15362" width="14.140625" style="324" bestFit="1" customWidth="1"/>
    <col min="15363" max="15363" width="9.7109375" style="324" bestFit="1" customWidth="1"/>
    <col min="15364" max="15365" width="12.140625" style="324" bestFit="1" customWidth="1"/>
    <col min="15366" max="15366" width="9.5703125" style="324" bestFit="1" customWidth="1"/>
    <col min="15367" max="15367" width="11.28515625" style="324" bestFit="1" customWidth="1"/>
    <col min="15368" max="15368" width="13.85546875" style="324" bestFit="1" customWidth="1"/>
    <col min="15369" max="15369" width="7" style="324" bestFit="1" customWidth="1"/>
    <col min="15370" max="15370" width="27.42578125" style="324" bestFit="1" customWidth="1"/>
    <col min="15371" max="15616" width="9.140625" style="324"/>
    <col min="15617" max="15617" width="10.140625" style="324" bestFit="1" customWidth="1"/>
    <col min="15618" max="15618" width="14.140625" style="324" bestFit="1" customWidth="1"/>
    <col min="15619" max="15619" width="9.7109375" style="324" bestFit="1" customWidth="1"/>
    <col min="15620" max="15621" width="12.140625" style="324" bestFit="1" customWidth="1"/>
    <col min="15622" max="15622" width="9.5703125" style="324" bestFit="1" customWidth="1"/>
    <col min="15623" max="15623" width="11.28515625" style="324" bestFit="1" customWidth="1"/>
    <col min="15624" max="15624" width="13.85546875" style="324" bestFit="1" customWidth="1"/>
    <col min="15625" max="15625" width="7" style="324" bestFit="1" customWidth="1"/>
    <col min="15626" max="15626" width="27.42578125" style="324" bestFit="1" customWidth="1"/>
    <col min="15627" max="15872" width="9.140625" style="324"/>
    <col min="15873" max="15873" width="10.140625" style="324" bestFit="1" customWidth="1"/>
    <col min="15874" max="15874" width="14.140625" style="324" bestFit="1" customWidth="1"/>
    <col min="15875" max="15875" width="9.7109375" style="324" bestFit="1" customWidth="1"/>
    <col min="15876" max="15877" width="12.140625" style="324" bestFit="1" customWidth="1"/>
    <col min="15878" max="15878" width="9.5703125" style="324" bestFit="1" customWidth="1"/>
    <col min="15879" max="15879" width="11.28515625" style="324" bestFit="1" customWidth="1"/>
    <col min="15880" max="15880" width="13.85546875" style="324" bestFit="1" customWidth="1"/>
    <col min="15881" max="15881" width="7" style="324" bestFit="1" customWidth="1"/>
    <col min="15882" max="15882" width="27.42578125" style="324" bestFit="1" customWidth="1"/>
    <col min="15883" max="16128" width="9.140625" style="324"/>
    <col min="16129" max="16129" width="10.140625" style="324" bestFit="1" customWidth="1"/>
    <col min="16130" max="16130" width="14.140625" style="324" bestFit="1" customWidth="1"/>
    <col min="16131" max="16131" width="9.7109375" style="324" bestFit="1" customWidth="1"/>
    <col min="16132" max="16133" width="12.140625" style="324" bestFit="1" customWidth="1"/>
    <col min="16134" max="16134" width="9.5703125" style="324" bestFit="1" customWidth="1"/>
    <col min="16135" max="16135" width="11.28515625" style="324" bestFit="1" customWidth="1"/>
    <col min="16136" max="16136" width="13.85546875" style="324" bestFit="1" customWidth="1"/>
    <col min="16137" max="16137" width="7" style="324" bestFit="1" customWidth="1"/>
    <col min="16138" max="16138" width="27.42578125" style="324" bestFit="1" customWidth="1"/>
    <col min="16139" max="16384" width="9.140625" style="324"/>
  </cols>
  <sheetData>
    <row r="1" spans="1:10" ht="18" x14ac:dyDescent="0.25">
      <c r="A1" s="327" t="s">
        <v>528</v>
      </c>
    </row>
    <row r="2" spans="1:10" ht="18" x14ac:dyDescent="0.25">
      <c r="A2" s="327" t="s">
        <v>1556</v>
      </c>
    </row>
    <row r="3" spans="1:10" ht="18" x14ac:dyDescent="0.25">
      <c r="A3" s="327" t="s">
        <v>1557</v>
      </c>
    </row>
    <row r="5" spans="1:10" x14ac:dyDescent="0.2">
      <c r="A5" s="343" t="s">
        <v>1527</v>
      </c>
      <c r="B5" s="343" t="s">
        <v>1528</v>
      </c>
      <c r="C5" s="343" t="s">
        <v>1528</v>
      </c>
      <c r="D5" s="343" t="s">
        <v>1529</v>
      </c>
      <c r="E5" s="343" t="s">
        <v>1529</v>
      </c>
      <c r="F5" s="343" t="s">
        <v>1530</v>
      </c>
      <c r="G5" s="343" t="s">
        <v>1531</v>
      </c>
      <c r="H5" s="343" t="s">
        <v>1532</v>
      </c>
      <c r="I5" s="343" t="s">
        <v>1533</v>
      </c>
      <c r="J5" s="343" t="s">
        <v>1534</v>
      </c>
    </row>
    <row r="6" spans="1:10" x14ac:dyDescent="0.2">
      <c r="A6" s="343"/>
      <c r="B6" s="343" t="s">
        <v>1488</v>
      </c>
      <c r="C6" s="343" t="s">
        <v>14</v>
      </c>
      <c r="D6" s="343" t="s">
        <v>1535</v>
      </c>
      <c r="E6" s="343" t="s">
        <v>1536</v>
      </c>
      <c r="F6" s="343" t="s">
        <v>1537</v>
      </c>
      <c r="G6" s="343" t="s">
        <v>29</v>
      </c>
      <c r="H6" s="343" t="s">
        <v>1538</v>
      </c>
      <c r="I6" s="343"/>
      <c r="J6" s="321"/>
    </row>
    <row r="7" spans="1:10" x14ac:dyDescent="0.2">
      <c r="A7" s="325">
        <v>39448</v>
      </c>
      <c r="B7" s="343"/>
      <c r="C7" s="343"/>
      <c r="D7" s="343"/>
      <c r="E7" s="343"/>
      <c r="F7" s="343"/>
      <c r="G7" s="343"/>
      <c r="H7" s="343"/>
      <c r="I7" s="343"/>
      <c r="J7" s="321" t="s">
        <v>1539</v>
      </c>
    </row>
    <row r="8" spans="1:10" x14ac:dyDescent="0.2">
      <c r="A8" s="325">
        <v>39449</v>
      </c>
      <c r="B8" s="343">
        <v>73</v>
      </c>
      <c r="C8" s="343">
        <v>0</v>
      </c>
      <c r="D8" s="343">
        <v>85.73</v>
      </c>
      <c r="E8" s="343">
        <v>0</v>
      </c>
      <c r="F8" s="343">
        <v>3.64</v>
      </c>
      <c r="G8" s="343">
        <v>5.47</v>
      </c>
      <c r="H8" s="343">
        <v>0</v>
      </c>
      <c r="I8" s="343">
        <v>0</v>
      </c>
      <c r="J8" s="321" t="s">
        <v>1540</v>
      </c>
    </row>
    <row r="9" spans="1:10" x14ac:dyDescent="0.2">
      <c r="A9" s="325">
        <v>39450</v>
      </c>
      <c r="B9" s="343">
        <v>154</v>
      </c>
      <c r="C9" s="343">
        <v>18</v>
      </c>
      <c r="D9" s="343">
        <v>137.97999999999999</v>
      </c>
      <c r="E9" s="343">
        <v>62.17</v>
      </c>
      <c r="F9" s="343">
        <v>1.95</v>
      </c>
      <c r="G9" s="343">
        <v>8.65</v>
      </c>
      <c r="H9" s="343">
        <v>125.43</v>
      </c>
      <c r="I9" s="343">
        <v>9</v>
      </c>
      <c r="J9" s="321"/>
    </row>
    <row r="10" spans="1:10" x14ac:dyDescent="0.2">
      <c r="A10" s="325">
        <v>39451</v>
      </c>
      <c r="B10" s="343">
        <v>202</v>
      </c>
      <c r="C10" s="343">
        <v>40</v>
      </c>
      <c r="D10" s="343">
        <v>152.41</v>
      </c>
      <c r="E10" s="343">
        <v>81.319999999999993</v>
      </c>
      <c r="F10" s="343">
        <v>4.37</v>
      </c>
      <c r="G10" s="343">
        <v>9.1</v>
      </c>
      <c r="H10" s="343">
        <v>203.05</v>
      </c>
      <c r="I10" s="343">
        <v>15</v>
      </c>
      <c r="J10" s="321"/>
    </row>
    <row r="11" spans="1:10" x14ac:dyDescent="0.2">
      <c r="A11" s="325">
        <v>39452</v>
      </c>
      <c r="B11" s="343">
        <v>309</v>
      </c>
      <c r="C11" s="343">
        <v>29</v>
      </c>
      <c r="D11" s="343">
        <v>54.94</v>
      </c>
      <c r="E11" s="343">
        <v>56.23</v>
      </c>
      <c r="F11" s="343">
        <v>3.04</v>
      </c>
      <c r="G11" s="343">
        <v>5.34</v>
      </c>
      <c r="H11" s="343">
        <v>135.91</v>
      </c>
      <c r="I11" s="343">
        <v>11</v>
      </c>
      <c r="J11" s="321"/>
    </row>
    <row r="12" spans="1:10" x14ac:dyDescent="0.2">
      <c r="A12" s="325">
        <v>39453</v>
      </c>
      <c r="B12" s="343"/>
      <c r="C12" s="343"/>
      <c r="D12" s="343"/>
      <c r="E12" s="343"/>
      <c r="F12" s="343"/>
      <c r="G12" s="343"/>
      <c r="H12" s="343"/>
      <c r="I12" s="343"/>
      <c r="J12" s="321"/>
    </row>
    <row r="13" spans="1:10" x14ac:dyDescent="0.2">
      <c r="A13" s="325">
        <v>39454</v>
      </c>
      <c r="B13" s="343">
        <v>281</v>
      </c>
      <c r="C13" s="343">
        <v>45</v>
      </c>
      <c r="D13" s="343">
        <v>226.02</v>
      </c>
      <c r="E13" s="343">
        <v>121.71</v>
      </c>
      <c r="F13" s="343">
        <v>3.31</v>
      </c>
      <c r="G13" s="343">
        <v>14.26</v>
      </c>
      <c r="H13" s="343">
        <v>114.17</v>
      </c>
      <c r="I13" s="343">
        <v>8</v>
      </c>
      <c r="J13" s="321"/>
    </row>
    <row r="14" spans="1:10" x14ac:dyDescent="0.2">
      <c r="A14" s="325">
        <v>39455</v>
      </c>
      <c r="B14" s="343">
        <v>203</v>
      </c>
      <c r="C14" s="343">
        <v>49</v>
      </c>
      <c r="D14" s="343">
        <v>112.27</v>
      </c>
      <c r="E14" s="343">
        <v>54.29</v>
      </c>
      <c r="F14" s="343">
        <v>5.0999999999999996</v>
      </c>
      <c r="G14" s="343">
        <v>8.74</v>
      </c>
      <c r="H14" s="343">
        <v>188.52</v>
      </c>
      <c r="I14" s="343">
        <v>13</v>
      </c>
      <c r="J14" s="321"/>
    </row>
    <row r="15" spans="1:10" x14ac:dyDescent="0.2">
      <c r="A15" s="325">
        <v>39456</v>
      </c>
      <c r="B15" s="343">
        <v>184</v>
      </c>
      <c r="C15" s="343">
        <v>48</v>
      </c>
      <c r="D15" s="343">
        <v>156.62</v>
      </c>
      <c r="E15" s="343">
        <v>95.15</v>
      </c>
      <c r="F15" s="343">
        <v>3.22</v>
      </c>
      <c r="G15" s="343">
        <v>7.82</v>
      </c>
      <c r="H15" s="343">
        <v>171.76</v>
      </c>
      <c r="I15" s="343">
        <v>12</v>
      </c>
      <c r="J15" s="321"/>
    </row>
    <row r="16" spans="1:10" x14ac:dyDescent="0.2">
      <c r="A16" s="325">
        <v>39457</v>
      </c>
      <c r="B16" s="343">
        <v>171</v>
      </c>
      <c r="C16" s="343">
        <v>44</v>
      </c>
      <c r="D16" s="343">
        <v>114.43</v>
      </c>
      <c r="E16" s="343">
        <v>60.66</v>
      </c>
      <c r="F16" s="343">
        <v>2.35</v>
      </c>
      <c r="G16" s="343">
        <v>6.9</v>
      </c>
      <c r="H16" s="343">
        <v>146.01</v>
      </c>
      <c r="I16" s="343">
        <v>10</v>
      </c>
      <c r="J16" s="321"/>
    </row>
    <row r="17" spans="1:10" x14ac:dyDescent="0.2">
      <c r="A17" s="325">
        <v>39458</v>
      </c>
      <c r="B17" s="343">
        <v>177</v>
      </c>
      <c r="C17" s="343">
        <v>36</v>
      </c>
      <c r="D17" s="343">
        <v>126.22</v>
      </c>
      <c r="E17" s="343">
        <v>65.959999999999994</v>
      </c>
      <c r="F17" s="343">
        <v>2.41</v>
      </c>
      <c r="G17" s="343">
        <v>7.32</v>
      </c>
      <c r="H17" s="343">
        <v>80.16</v>
      </c>
      <c r="I17" s="343">
        <v>6</v>
      </c>
      <c r="J17" s="321"/>
    </row>
    <row r="18" spans="1:10" x14ac:dyDescent="0.2">
      <c r="A18" s="325">
        <v>39459</v>
      </c>
      <c r="B18" s="343">
        <v>272</v>
      </c>
      <c r="C18" s="343">
        <v>28</v>
      </c>
      <c r="D18" s="343">
        <v>53.16</v>
      </c>
      <c r="E18" s="343">
        <v>23.71</v>
      </c>
      <c r="F18" s="343">
        <v>0.87</v>
      </c>
      <c r="G18" s="343">
        <v>3.68</v>
      </c>
      <c r="H18" s="343">
        <v>79.17</v>
      </c>
      <c r="I18" s="343">
        <v>6</v>
      </c>
      <c r="J18" s="321"/>
    </row>
    <row r="19" spans="1:10" x14ac:dyDescent="0.2">
      <c r="A19" s="325">
        <v>39460</v>
      </c>
      <c r="B19" s="343"/>
      <c r="C19" s="343"/>
      <c r="D19" s="343"/>
      <c r="E19" s="343"/>
      <c r="F19" s="343"/>
      <c r="G19" s="343"/>
      <c r="H19" s="343"/>
      <c r="I19" s="343"/>
      <c r="J19" s="321"/>
    </row>
    <row r="20" spans="1:10" x14ac:dyDescent="0.2">
      <c r="A20" s="325">
        <v>39461</v>
      </c>
      <c r="B20" s="343">
        <v>213</v>
      </c>
      <c r="C20" s="343">
        <v>36</v>
      </c>
      <c r="D20" s="343">
        <v>157.82</v>
      </c>
      <c r="E20" s="343">
        <v>46.61</v>
      </c>
      <c r="F20" s="343">
        <v>3.02</v>
      </c>
      <c r="G20" s="343">
        <v>15.43</v>
      </c>
      <c r="H20" s="343">
        <v>129.46</v>
      </c>
      <c r="I20" s="343">
        <v>9</v>
      </c>
      <c r="J20" s="321"/>
    </row>
    <row r="21" spans="1:10" x14ac:dyDescent="0.2">
      <c r="A21" s="325">
        <v>39462</v>
      </c>
      <c r="B21" s="343"/>
      <c r="C21" s="343"/>
      <c r="D21" s="343"/>
      <c r="E21" s="343"/>
      <c r="F21" s="343"/>
      <c r="G21" s="343"/>
      <c r="H21" s="343"/>
      <c r="I21" s="343"/>
      <c r="J21" s="321"/>
    </row>
    <row r="22" spans="1:10" x14ac:dyDescent="0.2">
      <c r="A22" s="325">
        <v>39463</v>
      </c>
      <c r="B22" s="343"/>
      <c r="C22" s="343"/>
      <c r="D22" s="343"/>
      <c r="E22" s="343"/>
      <c r="F22" s="343"/>
      <c r="G22" s="343"/>
      <c r="H22" s="343"/>
      <c r="I22" s="343"/>
      <c r="J22" s="321"/>
    </row>
    <row r="23" spans="1:10" x14ac:dyDescent="0.2">
      <c r="A23" s="325">
        <v>39464</v>
      </c>
      <c r="B23" s="343"/>
      <c r="C23" s="343"/>
      <c r="D23" s="343"/>
      <c r="E23" s="343"/>
      <c r="F23" s="343"/>
      <c r="G23" s="343"/>
      <c r="H23" s="343"/>
      <c r="I23" s="343"/>
      <c r="J23" s="321"/>
    </row>
    <row r="24" spans="1:10" x14ac:dyDescent="0.2">
      <c r="A24" s="325">
        <v>39465</v>
      </c>
      <c r="B24" s="343"/>
      <c r="C24" s="343"/>
      <c r="D24" s="343"/>
      <c r="E24" s="343"/>
      <c r="F24" s="343"/>
      <c r="G24" s="343"/>
      <c r="H24" s="343"/>
      <c r="I24" s="343"/>
      <c r="J24" s="321"/>
    </row>
    <row r="25" spans="1:10" x14ac:dyDescent="0.2">
      <c r="A25" s="325">
        <v>39466</v>
      </c>
      <c r="B25" s="343"/>
      <c r="C25" s="343"/>
      <c r="D25" s="343"/>
      <c r="E25" s="343"/>
      <c r="F25" s="343"/>
      <c r="G25" s="343"/>
      <c r="H25" s="343"/>
      <c r="I25" s="343"/>
      <c r="J25" s="321"/>
    </row>
    <row r="26" spans="1:10" x14ac:dyDescent="0.2">
      <c r="A26" s="325">
        <v>39467</v>
      </c>
      <c r="B26" s="343"/>
      <c r="C26" s="343"/>
      <c r="D26" s="343"/>
      <c r="E26" s="343"/>
      <c r="F26" s="343"/>
      <c r="G26" s="343"/>
      <c r="H26" s="343"/>
      <c r="I26" s="343"/>
      <c r="J26" s="321"/>
    </row>
    <row r="27" spans="1:10" x14ac:dyDescent="0.2">
      <c r="A27" s="325">
        <v>39468</v>
      </c>
      <c r="B27" s="343"/>
      <c r="C27" s="343"/>
      <c r="D27" s="343"/>
      <c r="E27" s="343"/>
      <c r="F27" s="343"/>
      <c r="G27" s="343"/>
      <c r="H27" s="343"/>
      <c r="I27" s="343"/>
      <c r="J27" s="321"/>
    </row>
    <row r="28" spans="1:10" x14ac:dyDescent="0.2">
      <c r="A28" s="325">
        <v>39469</v>
      </c>
      <c r="B28" s="343"/>
      <c r="C28" s="343"/>
      <c r="D28" s="343"/>
      <c r="E28" s="343"/>
      <c r="F28" s="343"/>
      <c r="G28" s="343"/>
      <c r="H28" s="343"/>
      <c r="I28" s="343"/>
      <c r="J28" s="321"/>
    </row>
    <row r="29" spans="1:10" x14ac:dyDescent="0.2">
      <c r="A29" s="325">
        <v>39470</v>
      </c>
      <c r="B29" s="343"/>
      <c r="C29" s="343"/>
      <c r="D29" s="343"/>
      <c r="E29" s="343"/>
      <c r="F29" s="343"/>
      <c r="G29" s="343"/>
      <c r="H29" s="343"/>
      <c r="I29" s="343"/>
      <c r="J29" s="321"/>
    </row>
    <row r="30" spans="1:10" x14ac:dyDescent="0.2">
      <c r="A30" s="325">
        <v>39471</v>
      </c>
      <c r="B30" s="343"/>
      <c r="C30" s="343"/>
      <c r="D30" s="343"/>
      <c r="E30" s="343"/>
      <c r="F30" s="343"/>
      <c r="G30" s="343"/>
      <c r="H30" s="343"/>
      <c r="I30" s="343"/>
      <c r="J30" s="321"/>
    </row>
    <row r="31" spans="1:10" x14ac:dyDescent="0.2">
      <c r="A31" s="325">
        <v>39472</v>
      </c>
      <c r="B31" s="343"/>
      <c r="C31" s="343"/>
      <c r="D31" s="343"/>
      <c r="E31" s="343"/>
      <c r="F31" s="343"/>
      <c r="G31" s="343"/>
      <c r="H31" s="343"/>
      <c r="I31" s="343"/>
      <c r="J31" s="321"/>
    </row>
    <row r="32" spans="1:10" x14ac:dyDescent="0.2">
      <c r="A32" s="325">
        <v>39473</v>
      </c>
      <c r="B32" s="343"/>
      <c r="C32" s="343"/>
      <c r="D32" s="343"/>
      <c r="E32" s="343"/>
      <c r="F32" s="343"/>
      <c r="G32" s="343"/>
      <c r="H32" s="343"/>
      <c r="I32" s="343"/>
      <c r="J32" s="321"/>
    </row>
    <row r="33" spans="1:10" x14ac:dyDescent="0.2">
      <c r="A33" s="325">
        <v>39474</v>
      </c>
      <c r="B33" s="343"/>
      <c r="C33" s="343"/>
      <c r="D33" s="343"/>
      <c r="E33" s="343"/>
      <c r="F33" s="343"/>
      <c r="G33" s="343"/>
      <c r="H33" s="343"/>
      <c r="I33" s="343"/>
      <c r="J33" s="321"/>
    </row>
    <row r="34" spans="1:10" x14ac:dyDescent="0.2">
      <c r="A34" s="325">
        <v>39475</v>
      </c>
      <c r="B34" s="343"/>
      <c r="C34" s="343"/>
      <c r="D34" s="343"/>
      <c r="E34" s="343"/>
      <c r="F34" s="343"/>
      <c r="G34" s="343"/>
      <c r="H34" s="343"/>
      <c r="I34" s="343"/>
      <c r="J34" s="321"/>
    </row>
    <row r="35" spans="1:10" x14ac:dyDescent="0.2">
      <c r="A35" s="325">
        <v>39476</v>
      </c>
      <c r="B35" s="343"/>
      <c r="C35" s="343"/>
      <c r="D35" s="343"/>
      <c r="E35" s="343"/>
      <c r="F35" s="343"/>
      <c r="G35" s="343"/>
      <c r="H35" s="343"/>
      <c r="I35" s="343"/>
      <c r="J35" s="321"/>
    </row>
    <row r="36" spans="1:10" x14ac:dyDescent="0.2">
      <c r="A36" s="325">
        <v>39477</v>
      </c>
      <c r="B36" s="343"/>
      <c r="C36" s="343"/>
      <c r="D36" s="343"/>
      <c r="E36" s="343"/>
      <c r="F36" s="343"/>
      <c r="G36" s="343"/>
      <c r="H36" s="343"/>
      <c r="I36" s="343"/>
      <c r="J36" s="321"/>
    </row>
    <row r="37" spans="1:10" x14ac:dyDescent="0.2">
      <c r="A37" s="325">
        <v>39478</v>
      </c>
      <c r="B37" s="343"/>
      <c r="C37" s="343"/>
      <c r="D37" s="343"/>
      <c r="E37" s="343"/>
      <c r="F37" s="343"/>
      <c r="G37" s="343"/>
      <c r="H37" s="343"/>
      <c r="I37" s="343"/>
      <c r="J37" s="321"/>
    </row>
    <row r="38" spans="1:10" x14ac:dyDescent="0.2">
      <c r="A38" s="325">
        <v>39479</v>
      </c>
      <c r="B38" s="343"/>
      <c r="C38" s="343"/>
      <c r="D38" s="343"/>
      <c r="E38" s="343"/>
      <c r="F38" s="343"/>
      <c r="G38" s="343"/>
      <c r="H38" s="343"/>
      <c r="I38" s="343"/>
      <c r="J38" s="321"/>
    </row>
    <row r="39" spans="1:10" x14ac:dyDescent="0.2">
      <c r="A39" s="325">
        <v>39480</v>
      </c>
      <c r="B39" s="343"/>
      <c r="C39" s="343"/>
      <c r="D39" s="343"/>
      <c r="E39" s="343"/>
      <c r="F39" s="343"/>
      <c r="G39" s="343"/>
      <c r="H39" s="343"/>
      <c r="I39" s="343"/>
      <c r="J39" s="321"/>
    </row>
    <row r="40" spans="1:10" x14ac:dyDescent="0.2">
      <c r="A40" s="325">
        <v>39481</v>
      </c>
      <c r="B40" s="343"/>
      <c r="C40" s="343"/>
      <c r="D40" s="343"/>
      <c r="E40" s="343"/>
      <c r="F40" s="343"/>
      <c r="G40" s="343"/>
      <c r="H40" s="343"/>
      <c r="I40" s="343"/>
      <c r="J40" s="321"/>
    </row>
    <row r="41" spans="1:10" x14ac:dyDescent="0.2">
      <c r="A41" s="325">
        <v>39482</v>
      </c>
      <c r="B41" s="343"/>
      <c r="C41" s="343"/>
      <c r="D41" s="343"/>
      <c r="E41" s="343"/>
      <c r="F41" s="343"/>
      <c r="G41" s="343"/>
      <c r="H41" s="343"/>
      <c r="I41" s="343"/>
      <c r="J41" s="321"/>
    </row>
    <row r="42" spans="1:10" x14ac:dyDescent="0.2">
      <c r="A42" s="325">
        <v>39483</v>
      </c>
      <c r="B42" s="343"/>
      <c r="C42" s="343"/>
      <c r="D42" s="343"/>
      <c r="E42" s="343"/>
      <c r="F42" s="343"/>
      <c r="G42" s="343"/>
      <c r="H42" s="343"/>
      <c r="I42" s="343"/>
      <c r="J42" s="321"/>
    </row>
    <row r="43" spans="1:10" x14ac:dyDescent="0.2">
      <c r="A43" s="325">
        <v>39484</v>
      </c>
      <c r="B43" s="343"/>
      <c r="C43" s="343"/>
      <c r="D43" s="343"/>
      <c r="E43" s="343"/>
      <c r="F43" s="343"/>
      <c r="G43" s="343"/>
      <c r="H43" s="343"/>
      <c r="I43" s="343"/>
      <c r="J43" s="321"/>
    </row>
    <row r="44" spans="1:10" x14ac:dyDescent="0.2">
      <c r="A44" s="325">
        <v>39485</v>
      </c>
      <c r="B44" s="343"/>
      <c r="C44" s="343"/>
      <c r="D44" s="343"/>
      <c r="E44" s="343"/>
      <c r="F44" s="343"/>
      <c r="G44" s="343"/>
      <c r="H44" s="343"/>
      <c r="I44" s="343"/>
      <c r="J44" s="321"/>
    </row>
    <row r="45" spans="1:10" x14ac:dyDescent="0.2">
      <c r="A45" s="325">
        <v>39486</v>
      </c>
      <c r="B45" s="343"/>
      <c r="C45" s="343"/>
      <c r="D45" s="343"/>
      <c r="E45" s="343"/>
      <c r="F45" s="343"/>
      <c r="G45" s="343"/>
      <c r="H45" s="343"/>
      <c r="I45" s="343"/>
      <c r="J45" s="321"/>
    </row>
    <row r="46" spans="1:10" x14ac:dyDescent="0.2">
      <c r="A46" s="325">
        <v>39487</v>
      </c>
      <c r="B46" s="343"/>
      <c r="C46" s="343"/>
      <c r="D46" s="343"/>
      <c r="E46" s="343"/>
      <c r="F46" s="343"/>
      <c r="G46" s="343"/>
      <c r="H46" s="343"/>
      <c r="I46" s="343"/>
      <c r="J46" s="321"/>
    </row>
    <row r="47" spans="1:10" x14ac:dyDescent="0.2">
      <c r="A47" s="325">
        <v>39488</v>
      </c>
      <c r="B47" s="343"/>
      <c r="C47" s="343"/>
      <c r="D47" s="343"/>
      <c r="E47" s="343"/>
      <c r="F47" s="343"/>
      <c r="G47" s="343"/>
      <c r="H47" s="343"/>
      <c r="I47" s="343"/>
      <c r="J47" s="321"/>
    </row>
    <row r="48" spans="1:10" x14ac:dyDescent="0.2">
      <c r="A48" s="325">
        <v>39489</v>
      </c>
      <c r="B48" s="343"/>
      <c r="C48" s="343"/>
      <c r="D48" s="343"/>
      <c r="E48" s="343"/>
      <c r="F48" s="343"/>
      <c r="G48" s="343"/>
      <c r="H48" s="343"/>
      <c r="I48" s="343"/>
      <c r="J48" s="321"/>
    </row>
    <row r="49" spans="1:10" x14ac:dyDescent="0.2">
      <c r="A49" s="325">
        <v>39490</v>
      </c>
      <c r="B49" s="343"/>
      <c r="C49" s="343"/>
      <c r="D49" s="343"/>
      <c r="E49" s="343"/>
      <c r="F49" s="343"/>
      <c r="G49" s="343"/>
      <c r="H49" s="343"/>
      <c r="I49" s="343"/>
      <c r="J49" s="321"/>
    </row>
    <row r="50" spans="1:10" x14ac:dyDescent="0.2">
      <c r="A50" s="325">
        <v>39491</v>
      </c>
      <c r="B50" s="343"/>
      <c r="C50" s="343"/>
      <c r="D50" s="343"/>
      <c r="E50" s="343"/>
      <c r="F50" s="343"/>
      <c r="G50" s="343"/>
      <c r="H50" s="343"/>
      <c r="I50" s="343"/>
      <c r="J50" s="321"/>
    </row>
    <row r="51" spans="1:10" x14ac:dyDescent="0.2">
      <c r="A51" s="325">
        <v>39492</v>
      </c>
      <c r="B51" s="343"/>
      <c r="C51" s="343"/>
      <c r="D51" s="343"/>
      <c r="E51" s="343"/>
      <c r="F51" s="343"/>
      <c r="G51" s="343"/>
      <c r="H51" s="343"/>
      <c r="I51" s="343"/>
      <c r="J51" s="321"/>
    </row>
    <row r="52" spans="1:10" x14ac:dyDescent="0.2">
      <c r="A52" s="325">
        <v>39493</v>
      </c>
      <c r="B52" s="343"/>
      <c r="C52" s="343"/>
      <c r="D52" s="343"/>
      <c r="E52" s="343"/>
      <c r="F52" s="343"/>
      <c r="G52" s="343"/>
      <c r="H52" s="343"/>
      <c r="I52" s="343"/>
      <c r="J52" s="321"/>
    </row>
    <row r="53" spans="1:10" x14ac:dyDescent="0.2">
      <c r="A53" s="325">
        <v>39494</v>
      </c>
      <c r="B53" s="343"/>
      <c r="C53" s="343"/>
      <c r="D53" s="343"/>
      <c r="E53" s="343"/>
      <c r="F53" s="343"/>
      <c r="G53" s="343"/>
      <c r="H53" s="343"/>
      <c r="I53" s="343"/>
      <c r="J53" s="321"/>
    </row>
    <row r="54" spans="1:10" x14ac:dyDescent="0.2">
      <c r="A54" s="325">
        <v>39495</v>
      </c>
      <c r="B54" s="343"/>
      <c r="C54" s="343"/>
      <c r="D54" s="343"/>
      <c r="E54" s="343"/>
      <c r="F54" s="343"/>
      <c r="G54" s="343"/>
      <c r="H54" s="343"/>
      <c r="I54" s="343"/>
      <c r="J54" s="321"/>
    </row>
    <row r="55" spans="1:10" x14ac:dyDescent="0.2">
      <c r="A55" s="325">
        <v>39496</v>
      </c>
      <c r="B55" s="343"/>
      <c r="C55" s="343"/>
      <c r="D55" s="343"/>
      <c r="E55" s="343"/>
      <c r="F55" s="343"/>
      <c r="G55" s="343"/>
      <c r="H55" s="343"/>
      <c r="I55" s="343"/>
      <c r="J55" s="321"/>
    </row>
    <row r="56" spans="1:10" x14ac:dyDescent="0.2">
      <c r="A56" s="325">
        <v>39497</v>
      </c>
      <c r="B56" s="343"/>
      <c r="C56" s="343"/>
      <c r="D56" s="343"/>
      <c r="E56" s="343"/>
      <c r="F56" s="343"/>
      <c r="G56" s="343"/>
      <c r="H56" s="343"/>
      <c r="I56" s="343"/>
      <c r="J56" s="321"/>
    </row>
    <row r="57" spans="1:10" x14ac:dyDescent="0.2">
      <c r="A57" s="325">
        <v>39498</v>
      </c>
      <c r="B57" s="343"/>
      <c r="C57" s="343"/>
      <c r="D57" s="343"/>
      <c r="E57" s="343"/>
      <c r="F57" s="343"/>
      <c r="G57" s="343"/>
      <c r="H57" s="343"/>
      <c r="I57" s="343"/>
      <c r="J57" s="321"/>
    </row>
    <row r="58" spans="1:10" x14ac:dyDescent="0.2">
      <c r="A58" s="325">
        <v>39499</v>
      </c>
      <c r="B58" s="343"/>
      <c r="C58" s="343"/>
      <c r="D58" s="343"/>
      <c r="E58" s="343"/>
      <c r="F58" s="343"/>
      <c r="G58" s="343"/>
      <c r="H58" s="343"/>
      <c r="I58" s="343"/>
      <c r="J58" s="321"/>
    </row>
    <row r="59" spans="1:10" x14ac:dyDescent="0.2">
      <c r="A59" s="325">
        <v>39500</v>
      </c>
      <c r="B59" s="343"/>
      <c r="C59" s="343"/>
      <c r="D59" s="343"/>
      <c r="E59" s="343"/>
      <c r="F59" s="343"/>
      <c r="G59" s="343"/>
      <c r="H59" s="343"/>
      <c r="I59" s="343"/>
      <c r="J59" s="321"/>
    </row>
    <row r="60" spans="1:10" x14ac:dyDescent="0.2">
      <c r="A60" s="325">
        <v>39501</v>
      </c>
      <c r="B60" s="343"/>
      <c r="C60" s="343"/>
      <c r="D60" s="343"/>
      <c r="E60" s="343"/>
      <c r="F60" s="343"/>
      <c r="G60" s="343"/>
      <c r="H60" s="343"/>
      <c r="I60" s="343"/>
      <c r="J60" s="321"/>
    </row>
    <row r="61" spans="1:10" x14ac:dyDescent="0.2">
      <c r="A61" s="325">
        <v>39502</v>
      </c>
      <c r="B61" s="343"/>
      <c r="C61" s="343"/>
      <c r="D61" s="343"/>
      <c r="E61" s="343"/>
      <c r="F61" s="343"/>
      <c r="G61" s="343"/>
      <c r="H61" s="343"/>
      <c r="I61" s="343"/>
      <c r="J61" s="321"/>
    </row>
    <row r="62" spans="1:10" x14ac:dyDescent="0.2">
      <c r="A62" s="325">
        <v>39503</v>
      </c>
      <c r="B62" s="343"/>
      <c r="C62" s="343"/>
      <c r="D62" s="343"/>
      <c r="E62" s="343"/>
      <c r="F62" s="343"/>
      <c r="G62" s="343"/>
      <c r="H62" s="343"/>
      <c r="I62" s="343"/>
      <c r="J62" s="321"/>
    </row>
    <row r="63" spans="1:10" x14ac:dyDescent="0.2">
      <c r="A63" s="325">
        <v>39504</v>
      </c>
      <c r="B63" s="343"/>
      <c r="C63" s="343"/>
      <c r="D63" s="343"/>
      <c r="E63" s="343"/>
      <c r="F63" s="343"/>
      <c r="G63" s="343"/>
      <c r="H63" s="343"/>
      <c r="I63" s="343"/>
      <c r="J63" s="321"/>
    </row>
    <row r="64" spans="1:10" x14ac:dyDescent="0.2">
      <c r="A64" s="325">
        <v>39505</v>
      </c>
      <c r="B64" s="343"/>
      <c r="C64" s="343"/>
      <c r="D64" s="343"/>
      <c r="E64" s="343"/>
      <c r="F64" s="343"/>
      <c r="G64" s="343"/>
      <c r="H64" s="343"/>
      <c r="I64" s="343"/>
      <c r="J64" s="321"/>
    </row>
    <row r="65" spans="1:10" x14ac:dyDescent="0.2">
      <c r="A65" s="325">
        <v>39506</v>
      </c>
      <c r="B65" s="343"/>
      <c r="C65" s="343"/>
      <c r="D65" s="343"/>
      <c r="E65" s="343"/>
      <c r="F65" s="343"/>
      <c r="G65" s="343"/>
      <c r="H65" s="343"/>
      <c r="I65" s="343"/>
      <c r="J65" s="321"/>
    </row>
    <row r="66" spans="1:10" x14ac:dyDescent="0.2">
      <c r="A66" s="325">
        <v>39507</v>
      </c>
      <c r="B66" s="343"/>
      <c r="C66" s="343"/>
      <c r="D66" s="343"/>
      <c r="E66" s="343"/>
      <c r="F66" s="343"/>
      <c r="G66" s="343"/>
      <c r="H66" s="343"/>
      <c r="I66" s="343"/>
      <c r="J66" s="321"/>
    </row>
    <row r="67" spans="1:10" x14ac:dyDescent="0.2">
      <c r="A67" s="325">
        <v>39508</v>
      </c>
      <c r="B67" s="343"/>
      <c r="C67" s="343"/>
      <c r="D67" s="343"/>
      <c r="E67" s="343"/>
      <c r="F67" s="343"/>
      <c r="G67" s="343"/>
      <c r="H67" s="343"/>
      <c r="I67" s="343"/>
      <c r="J67" s="321"/>
    </row>
    <row r="68" spans="1:10" x14ac:dyDescent="0.2">
      <c r="A68" s="325">
        <v>39509</v>
      </c>
      <c r="B68" s="343"/>
      <c r="C68" s="343"/>
      <c r="D68" s="343"/>
      <c r="E68" s="343"/>
      <c r="F68" s="343"/>
      <c r="G68" s="343"/>
      <c r="H68" s="343"/>
      <c r="I68" s="343"/>
      <c r="J68" s="321"/>
    </row>
    <row r="69" spans="1:10" x14ac:dyDescent="0.2">
      <c r="A69" s="325">
        <v>39510</v>
      </c>
      <c r="B69" s="343"/>
      <c r="C69" s="343"/>
      <c r="D69" s="343"/>
      <c r="E69" s="343"/>
      <c r="F69" s="343"/>
      <c r="G69" s="343"/>
      <c r="H69" s="343"/>
      <c r="I69" s="343"/>
      <c r="J69" s="321"/>
    </row>
    <row r="70" spans="1:10" x14ac:dyDescent="0.2">
      <c r="A70" s="325">
        <v>39511</v>
      </c>
      <c r="B70" s="343"/>
      <c r="C70" s="343"/>
      <c r="D70" s="343"/>
      <c r="E70" s="343"/>
      <c r="F70" s="343"/>
      <c r="G70" s="343"/>
      <c r="H70" s="343"/>
      <c r="I70" s="343"/>
      <c r="J70" s="321"/>
    </row>
    <row r="71" spans="1:10" x14ac:dyDescent="0.2">
      <c r="A71" s="325">
        <v>39512</v>
      </c>
      <c r="B71" s="343"/>
      <c r="C71" s="343"/>
      <c r="D71" s="343"/>
      <c r="E71" s="343"/>
      <c r="F71" s="343"/>
      <c r="G71" s="343"/>
      <c r="H71" s="343"/>
      <c r="I71" s="343"/>
      <c r="J71" s="321"/>
    </row>
    <row r="72" spans="1:10" x14ac:dyDescent="0.2">
      <c r="A72" s="325">
        <v>39513</v>
      </c>
      <c r="B72" s="343"/>
      <c r="C72" s="343"/>
      <c r="D72" s="343"/>
      <c r="E72" s="343"/>
      <c r="F72" s="343"/>
      <c r="G72" s="343"/>
      <c r="H72" s="343"/>
      <c r="I72" s="343"/>
      <c r="J72" s="321"/>
    </row>
    <row r="73" spans="1:10" x14ac:dyDescent="0.2">
      <c r="A73" s="325">
        <v>39514</v>
      </c>
      <c r="B73" s="343"/>
      <c r="C73" s="343"/>
      <c r="D73" s="343"/>
      <c r="E73" s="343"/>
      <c r="F73" s="343"/>
      <c r="G73" s="343"/>
      <c r="H73" s="343"/>
      <c r="I73" s="343"/>
      <c r="J73" s="321"/>
    </row>
    <row r="74" spans="1:10" x14ac:dyDescent="0.2">
      <c r="A74" s="325">
        <v>39515</v>
      </c>
      <c r="B74" s="343"/>
      <c r="C74" s="343"/>
      <c r="D74" s="343"/>
      <c r="E74" s="343"/>
      <c r="F74" s="343"/>
      <c r="G74" s="343"/>
      <c r="H74" s="343"/>
      <c r="I74" s="343"/>
      <c r="J74" s="321"/>
    </row>
    <row r="75" spans="1:10" x14ac:dyDescent="0.2">
      <c r="A75" s="325">
        <v>39516</v>
      </c>
      <c r="B75" s="343"/>
      <c r="C75" s="343"/>
      <c r="D75" s="343"/>
      <c r="E75" s="343"/>
      <c r="F75" s="343"/>
      <c r="G75" s="343"/>
      <c r="H75" s="343"/>
      <c r="I75" s="343"/>
      <c r="J75" s="321"/>
    </row>
    <row r="76" spans="1:10" x14ac:dyDescent="0.2">
      <c r="A76" s="325">
        <v>39517</v>
      </c>
      <c r="B76" s="343"/>
      <c r="C76" s="343"/>
      <c r="D76" s="343"/>
      <c r="E76" s="343"/>
      <c r="F76" s="343"/>
      <c r="G76" s="343"/>
      <c r="H76" s="343"/>
      <c r="I76" s="343"/>
      <c r="J76" s="321"/>
    </row>
    <row r="77" spans="1:10" x14ac:dyDescent="0.2">
      <c r="A77" s="325">
        <v>39518</v>
      </c>
      <c r="B77" s="343"/>
      <c r="C77" s="343"/>
      <c r="D77" s="343"/>
      <c r="E77" s="343"/>
      <c r="F77" s="343"/>
      <c r="G77" s="343"/>
      <c r="H77" s="343"/>
      <c r="I77" s="343"/>
      <c r="J77" s="321"/>
    </row>
    <row r="78" spans="1:10" x14ac:dyDescent="0.2">
      <c r="A78" s="325">
        <v>39519</v>
      </c>
      <c r="B78" s="343"/>
      <c r="C78" s="343"/>
      <c r="D78" s="343"/>
      <c r="E78" s="343"/>
      <c r="F78" s="343"/>
      <c r="G78" s="343"/>
      <c r="H78" s="343"/>
      <c r="I78" s="343"/>
      <c r="J78" s="321"/>
    </row>
    <row r="79" spans="1:10" x14ac:dyDescent="0.2">
      <c r="A79" s="325">
        <v>39520</v>
      </c>
      <c r="B79" s="343"/>
      <c r="C79" s="343"/>
      <c r="D79" s="343"/>
      <c r="E79" s="343"/>
      <c r="F79" s="343"/>
      <c r="G79" s="343"/>
      <c r="H79" s="343"/>
      <c r="I79" s="343"/>
      <c r="J79" s="321"/>
    </row>
    <row r="80" spans="1:10" x14ac:dyDescent="0.2">
      <c r="A80" s="325">
        <v>39521</v>
      </c>
      <c r="B80" s="343"/>
      <c r="C80" s="343"/>
      <c r="D80" s="343"/>
      <c r="E80" s="343"/>
      <c r="F80" s="343"/>
      <c r="G80" s="343"/>
      <c r="H80" s="343"/>
      <c r="I80" s="343"/>
      <c r="J80" s="321"/>
    </row>
    <row r="81" spans="1:10" x14ac:dyDescent="0.2">
      <c r="A81" s="325">
        <v>39522</v>
      </c>
      <c r="B81" s="343"/>
      <c r="C81" s="343"/>
      <c r="D81" s="343"/>
      <c r="E81" s="343"/>
      <c r="F81" s="343"/>
      <c r="G81" s="343"/>
      <c r="H81" s="343"/>
      <c r="I81" s="343"/>
      <c r="J81" s="321"/>
    </row>
    <row r="82" spans="1:10" x14ac:dyDescent="0.2">
      <c r="A82" s="325">
        <v>39523</v>
      </c>
      <c r="B82" s="343"/>
      <c r="C82" s="343"/>
      <c r="D82" s="343"/>
      <c r="E82" s="343"/>
      <c r="F82" s="343"/>
      <c r="G82" s="343"/>
      <c r="H82" s="343"/>
      <c r="I82" s="343"/>
      <c r="J82" s="321"/>
    </row>
    <row r="83" spans="1:10" x14ac:dyDescent="0.2">
      <c r="A83" s="325">
        <v>39524</v>
      </c>
      <c r="B83" s="343"/>
      <c r="C83" s="343"/>
      <c r="D83" s="343"/>
      <c r="E83" s="343"/>
      <c r="F83" s="343"/>
      <c r="G83" s="343"/>
      <c r="H83" s="343"/>
      <c r="I83" s="343"/>
      <c r="J83" s="321"/>
    </row>
    <row r="84" spans="1:10" x14ac:dyDescent="0.2">
      <c r="A84" s="325">
        <v>39525</v>
      </c>
      <c r="B84" s="343"/>
      <c r="C84" s="343"/>
      <c r="D84" s="343"/>
      <c r="E84" s="343"/>
      <c r="F84" s="343"/>
      <c r="G84" s="343"/>
      <c r="H84" s="343"/>
      <c r="I84" s="343"/>
      <c r="J84" s="321"/>
    </row>
    <row r="85" spans="1:10" x14ac:dyDescent="0.2">
      <c r="A85" s="325">
        <v>39526</v>
      </c>
      <c r="B85" s="343"/>
      <c r="C85" s="343"/>
      <c r="D85" s="343"/>
      <c r="E85" s="343"/>
      <c r="F85" s="343"/>
      <c r="G85" s="343"/>
      <c r="H85" s="343"/>
      <c r="I85" s="343"/>
      <c r="J85" s="321"/>
    </row>
    <row r="86" spans="1:10" x14ac:dyDescent="0.2">
      <c r="A86" s="325">
        <v>39527</v>
      </c>
      <c r="B86" s="343"/>
      <c r="C86" s="343"/>
      <c r="D86" s="343"/>
      <c r="E86" s="343"/>
      <c r="F86" s="343"/>
      <c r="G86" s="343"/>
      <c r="H86" s="343"/>
      <c r="I86" s="343"/>
      <c r="J86" s="321"/>
    </row>
    <row r="87" spans="1:10" x14ac:dyDescent="0.2">
      <c r="A87" s="325">
        <v>39528</v>
      </c>
      <c r="B87" s="343"/>
      <c r="C87" s="343"/>
      <c r="D87" s="343"/>
      <c r="E87" s="343"/>
      <c r="F87" s="343"/>
      <c r="G87" s="343"/>
      <c r="H87" s="343"/>
      <c r="I87" s="343"/>
      <c r="J87" s="321"/>
    </row>
    <row r="88" spans="1:10" x14ac:dyDescent="0.2">
      <c r="A88" s="325">
        <v>39529</v>
      </c>
      <c r="B88" s="343"/>
      <c r="C88" s="343"/>
      <c r="D88" s="343"/>
      <c r="E88" s="343"/>
      <c r="F88" s="343"/>
      <c r="G88" s="343"/>
      <c r="H88" s="343"/>
      <c r="I88" s="343"/>
      <c r="J88" s="321"/>
    </row>
    <row r="89" spans="1:10" x14ac:dyDescent="0.2">
      <c r="A89" s="325">
        <v>39530</v>
      </c>
      <c r="B89" s="343"/>
      <c r="C89" s="343"/>
      <c r="D89" s="343"/>
      <c r="E89" s="343"/>
      <c r="F89" s="343"/>
      <c r="G89" s="343"/>
      <c r="H89" s="343"/>
      <c r="I89" s="343"/>
      <c r="J89" s="321"/>
    </row>
    <row r="90" spans="1:10" x14ac:dyDescent="0.2">
      <c r="A90" s="325">
        <v>39531</v>
      </c>
      <c r="B90" s="343"/>
      <c r="C90" s="343"/>
      <c r="D90" s="343"/>
      <c r="E90" s="343"/>
      <c r="F90" s="343"/>
      <c r="G90" s="343"/>
      <c r="H90" s="343"/>
      <c r="I90" s="343"/>
      <c r="J90" s="321"/>
    </row>
    <row r="91" spans="1:10" x14ac:dyDescent="0.2">
      <c r="A91" s="325">
        <v>39532</v>
      </c>
      <c r="B91" s="343"/>
      <c r="C91" s="343"/>
      <c r="D91" s="343"/>
      <c r="E91" s="343"/>
      <c r="F91" s="343"/>
      <c r="G91" s="343"/>
      <c r="H91" s="343"/>
      <c r="I91" s="343"/>
      <c r="J91" s="321"/>
    </row>
    <row r="92" spans="1:10" x14ac:dyDescent="0.2">
      <c r="A92" s="325">
        <v>39533</v>
      </c>
      <c r="B92" s="343"/>
      <c r="C92" s="343"/>
      <c r="D92" s="343"/>
      <c r="E92" s="343"/>
      <c r="F92" s="343"/>
      <c r="G92" s="343"/>
      <c r="H92" s="343"/>
      <c r="I92" s="343"/>
      <c r="J92" s="321"/>
    </row>
    <row r="93" spans="1:10" x14ac:dyDescent="0.2">
      <c r="A93" s="325">
        <v>39534</v>
      </c>
      <c r="B93" s="343"/>
      <c r="C93" s="343"/>
      <c r="D93" s="343"/>
      <c r="E93" s="343"/>
      <c r="F93" s="343"/>
      <c r="G93" s="343"/>
      <c r="H93" s="343"/>
      <c r="I93" s="343"/>
      <c r="J93" s="321"/>
    </row>
    <row r="94" spans="1:10" x14ac:dyDescent="0.2">
      <c r="A94" s="325">
        <v>39535</v>
      </c>
      <c r="B94" s="343"/>
      <c r="C94" s="343"/>
      <c r="D94" s="343"/>
      <c r="E94" s="343"/>
      <c r="F94" s="343"/>
      <c r="G94" s="343"/>
      <c r="H94" s="343"/>
      <c r="I94" s="343"/>
      <c r="J94" s="321"/>
    </row>
    <row r="95" spans="1:10" x14ac:dyDescent="0.2">
      <c r="A95" s="325">
        <v>39536</v>
      </c>
      <c r="B95" s="343"/>
      <c r="C95" s="343"/>
      <c r="D95" s="343"/>
      <c r="E95" s="343"/>
      <c r="F95" s="343"/>
      <c r="G95" s="343"/>
      <c r="H95" s="343"/>
      <c r="I95" s="343"/>
      <c r="J95" s="321"/>
    </row>
    <row r="96" spans="1:10" x14ac:dyDescent="0.2">
      <c r="A96" s="325">
        <v>39537</v>
      </c>
      <c r="B96" s="343"/>
      <c r="C96" s="343"/>
      <c r="D96" s="343"/>
      <c r="E96" s="343"/>
      <c r="F96" s="343"/>
      <c r="G96" s="343"/>
      <c r="H96" s="343"/>
      <c r="I96" s="343"/>
      <c r="J96" s="321"/>
    </row>
    <row r="97" spans="1:10" x14ac:dyDescent="0.2">
      <c r="A97" s="325">
        <v>39538</v>
      </c>
      <c r="B97" s="343"/>
      <c r="C97" s="343"/>
      <c r="D97" s="343"/>
      <c r="E97" s="343"/>
      <c r="F97" s="343"/>
      <c r="G97" s="343"/>
      <c r="H97" s="343"/>
      <c r="I97" s="343"/>
      <c r="J97" s="321"/>
    </row>
    <row r="98" spans="1:10" x14ac:dyDescent="0.2">
      <c r="A98" s="325">
        <v>39539</v>
      </c>
      <c r="B98" s="343"/>
      <c r="C98" s="343"/>
      <c r="D98" s="343"/>
      <c r="E98" s="343"/>
      <c r="F98" s="343"/>
      <c r="G98" s="343"/>
      <c r="H98" s="343"/>
      <c r="I98" s="343"/>
      <c r="J98" s="321"/>
    </row>
    <row r="99" spans="1:10" x14ac:dyDescent="0.2">
      <c r="A99" s="325">
        <v>39540</v>
      </c>
      <c r="B99" s="343"/>
      <c r="C99" s="343"/>
      <c r="D99" s="343"/>
      <c r="E99" s="343"/>
      <c r="F99" s="343"/>
      <c r="G99" s="343"/>
      <c r="H99" s="343"/>
      <c r="I99" s="343"/>
      <c r="J99" s="321"/>
    </row>
    <row r="100" spans="1:10" x14ac:dyDescent="0.2">
      <c r="A100" s="325">
        <v>39541</v>
      </c>
      <c r="B100" s="343"/>
      <c r="C100" s="343"/>
      <c r="D100" s="343"/>
      <c r="E100" s="343"/>
      <c r="F100" s="343"/>
      <c r="G100" s="343"/>
      <c r="H100" s="343"/>
      <c r="I100" s="343"/>
      <c r="J100" s="321"/>
    </row>
    <row r="101" spans="1:10" x14ac:dyDescent="0.2">
      <c r="A101" s="325">
        <v>39542</v>
      </c>
      <c r="B101" s="343"/>
      <c r="C101" s="343"/>
      <c r="D101" s="343"/>
      <c r="E101" s="343"/>
      <c r="F101" s="343"/>
      <c r="G101" s="343"/>
      <c r="H101" s="343"/>
      <c r="I101" s="343"/>
      <c r="J101" s="321"/>
    </row>
    <row r="102" spans="1:10" x14ac:dyDescent="0.2">
      <c r="A102" s="325">
        <v>39543</v>
      </c>
      <c r="B102" s="343"/>
      <c r="C102" s="343"/>
      <c r="D102" s="343"/>
      <c r="E102" s="343"/>
      <c r="F102" s="343"/>
      <c r="G102" s="343"/>
      <c r="H102" s="343"/>
      <c r="I102" s="343"/>
      <c r="J102" s="321"/>
    </row>
    <row r="103" spans="1:10" x14ac:dyDescent="0.2">
      <c r="A103" s="325">
        <v>39544</v>
      </c>
      <c r="B103" s="343"/>
      <c r="C103" s="343"/>
      <c r="D103" s="343"/>
      <c r="E103" s="343"/>
      <c r="F103" s="343"/>
      <c r="G103" s="343"/>
      <c r="H103" s="343"/>
      <c r="I103" s="343"/>
      <c r="J103" s="321"/>
    </row>
    <row r="104" spans="1:10" x14ac:dyDescent="0.2">
      <c r="A104" s="325">
        <v>39545</v>
      </c>
      <c r="B104" s="343"/>
      <c r="C104" s="343"/>
      <c r="D104" s="343"/>
      <c r="E104" s="343"/>
      <c r="F104" s="343"/>
      <c r="G104" s="343"/>
      <c r="H104" s="343"/>
      <c r="I104" s="343"/>
      <c r="J104" s="321"/>
    </row>
    <row r="105" spans="1:10" x14ac:dyDescent="0.2">
      <c r="A105" s="325">
        <v>39546</v>
      </c>
      <c r="B105" s="343"/>
      <c r="C105" s="343"/>
      <c r="D105" s="343"/>
      <c r="E105" s="343"/>
      <c r="F105" s="343"/>
      <c r="G105" s="343"/>
      <c r="H105" s="343"/>
      <c r="I105" s="343"/>
      <c r="J105" s="321"/>
    </row>
    <row r="106" spans="1:10" x14ac:dyDescent="0.2">
      <c r="A106" s="325">
        <v>39547</v>
      </c>
      <c r="B106" s="343"/>
      <c r="C106" s="343"/>
      <c r="D106" s="343"/>
      <c r="E106" s="343"/>
      <c r="F106" s="343"/>
      <c r="G106" s="343"/>
      <c r="H106" s="343"/>
      <c r="I106" s="343"/>
      <c r="J106" s="321"/>
    </row>
    <row r="107" spans="1:10" x14ac:dyDescent="0.2">
      <c r="A107" s="325">
        <v>39548</v>
      </c>
      <c r="B107" s="343"/>
      <c r="C107" s="343"/>
      <c r="D107" s="343"/>
      <c r="E107" s="343"/>
      <c r="F107" s="343"/>
      <c r="G107" s="343"/>
      <c r="H107" s="343"/>
      <c r="I107" s="343"/>
      <c r="J107" s="321"/>
    </row>
    <row r="108" spans="1:10" x14ac:dyDescent="0.2">
      <c r="A108" s="325">
        <v>39549</v>
      </c>
      <c r="B108" s="343"/>
      <c r="C108" s="343"/>
      <c r="D108" s="343"/>
      <c r="E108" s="343"/>
      <c r="F108" s="343"/>
      <c r="G108" s="343"/>
      <c r="H108" s="343"/>
      <c r="I108" s="343"/>
      <c r="J108" s="321"/>
    </row>
    <row r="109" spans="1:10" x14ac:dyDescent="0.2">
      <c r="A109" s="325">
        <v>39550</v>
      </c>
      <c r="B109" s="343"/>
      <c r="C109" s="343"/>
      <c r="D109" s="343"/>
      <c r="E109" s="343"/>
      <c r="F109" s="343"/>
      <c r="G109" s="343"/>
      <c r="H109" s="343"/>
      <c r="I109" s="343"/>
      <c r="J109" s="321"/>
    </row>
    <row r="110" spans="1:10" x14ac:dyDescent="0.2">
      <c r="A110" s="325">
        <v>39551</v>
      </c>
      <c r="B110" s="343"/>
      <c r="C110" s="343"/>
      <c r="D110" s="343"/>
      <c r="E110" s="343"/>
      <c r="F110" s="343"/>
      <c r="G110" s="343"/>
      <c r="H110" s="343"/>
      <c r="I110" s="343"/>
      <c r="J110" s="321"/>
    </row>
    <row r="111" spans="1:10" x14ac:dyDescent="0.2">
      <c r="A111" s="325">
        <v>39552</v>
      </c>
      <c r="B111" s="343"/>
      <c r="C111" s="343"/>
      <c r="D111" s="343"/>
      <c r="E111" s="343"/>
      <c r="F111" s="343"/>
      <c r="G111" s="343"/>
      <c r="H111" s="343"/>
      <c r="I111" s="343"/>
      <c r="J111" s="321"/>
    </row>
    <row r="112" spans="1:10" x14ac:dyDescent="0.2">
      <c r="A112" s="325">
        <v>39553</v>
      </c>
      <c r="B112" s="343"/>
      <c r="C112" s="343"/>
      <c r="D112" s="343"/>
      <c r="E112" s="343"/>
      <c r="F112" s="343"/>
      <c r="G112" s="343"/>
      <c r="H112" s="343"/>
      <c r="I112" s="343"/>
      <c r="J112" s="321"/>
    </row>
    <row r="113" spans="1:10" x14ac:dyDescent="0.2">
      <c r="A113" s="325">
        <v>39554</v>
      </c>
      <c r="B113" s="343"/>
      <c r="C113" s="343"/>
      <c r="D113" s="343"/>
      <c r="E113" s="343"/>
      <c r="F113" s="343"/>
      <c r="G113" s="343"/>
      <c r="H113" s="343"/>
      <c r="I113" s="343"/>
      <c r="J113" s="321"/>
    </row>
    <row r="114" spans="1:10" x14ac:dyDescent="0.2">
      <c r="A114" s="325">
        <v>39555</v>
      </c>
      <c r="B114" s="343"/>
      <c r="C114" s="343"/>
      <c r="D114" s="343"/>
      <c r="E114" s="343"/>
      <c r="F114" s="343"/>
      <c r="G114" s="343"/>
      <c r="H114" s="343"/>
      <c r="I114" s="343"/>
      <c r="J114" s="321"/>
    </row>
    <row r="115" spans="1:10" x14ac:dyDescent="0.2">
      <c r="A115" s="325">
        <v>39556</v>
      </c>
      <c r="B115" s="343"/>
      <c r="C115" s="343"/>
      <c r="D115" s="343"/>
      <c r="E115" s="343"/>
      <c r="F115" s="343"/>
      <c r="G115" s="343"/>
      <c r="H115" s="343"/>
      <c r="I115" s="343"/>
      <c r="J115" s="321"/>
    </row>
    <row r="116" spans="1:10" x14ac:dyDescent="0.2">
      <c r="A116" s="325">
        <v>39557</v>
      </c>
      <c r="B116" s="343"/>
      <c r="C116" s="343"/>
      <c r="D116" s="343"/>
      <c r="E116" s="343"/>
      <c r="F116" s="343"/>
      <c r="G116" s="343"/>
      <c r="H116" s="343"/>
      <c r="I116" s="343"/>
      <c r="J116" s="321"/>
    </row>
    <row r="117" spans="1:10" x14ac:dyDescent="0.2">
      <c r="A117" s="325">
        <v>39558</v>
      </c>
      <c r="B117" s="343"/>
      <c r="C117" s="343"/>
      <c r="D117" s="343"/>
      <c r="E117" s="343"/>
      <c r="F117" s="343"/>
      <c r="G117" s="343"/>
      <c r="H117" s="343"/>
      <c r="I117" s="343"/>
      <c r="J117" s="321"/>
    </row>
    <row r="118" spans="1:10" x14ac:dyDescent="0.2">
      <c r="A118" s="325">
        <v>39559</v>
      </c>
      <c r="B118" s="343"/>
      <c r="C118" s="343"/>
      <c r="D118" s="343"/>
      <c r="E118" s="343"/>
      <c r="F118" s="343"/>
      <c r="G118" s="343"/>
      <c r="H118" s="343"/>
      <c r="I118" s="343"/>
      <c r="J118" s="321"/>
    </row>
    <row r="119" spans="1:10" x14ac:dyDescent="0.2">
      <c r="A119" s="325">
        <v>39560</v>
      </c>
      <c r="B119" s="343"/>
      <c r="C119" s="343"/>
      <c r="D119" s="343"/>
      <c r="E119" s="343"/>
      <c r="F119" s="343"/>
      <c r="G119" s="343"/>
      <c r="H119" s="343"/>
      <c r="I119" s="343"/>
      <c r="J119" s="321"/>
    </row>
    <row r="120" spans="1:10" x14ac:dyDescent="0.2">
      <c r="A120" s="325">
        <v>39561</v>
      </c>
      <c r="B120" s="343"/>
      <c r="C120" s="343"/>
      <c r="D120" s="343"/>
      <c r="E120" s="343"/>
      <c r="F120" s="343"/>
      <c r="G120" s="343"/>
      <c r="H120" s="343"/>
      <c r="I120" s="343"/>
      <c r="J120" s="321"/>
    </row>
    <row r="121" spans="1:10" x14ac:dyDescent="0.2">
      <c r="A121" s="325">
        <v>39562</v>
      </c>
      <c r="B121" s="343"/>
      <c r="C121" s="343"/>
      <c r="D121" s="343"/>
      <c r="E121" s="343"/>
      <c r="F121" s="343"/>
      <c r="G121" s="343"/>
      <c r="H121" s="343"/>
      <c r="I121" s="343"/>
      <c r="J121" s="321"/>
    </row>
    <row r="122" spans="1:10" x14ac:dyDescent="0.2">
      <c r="A122" s="325">
        <v>39563</v>
      </c>
      <c r="B122" s="343"/>
      <c r="C122" s="343"/>
      <c r="D122" s="343"/>
      <c r="E122" s="343"/>
      <c r="F122" s="343"/>
      <c r="G122" s="343"/>
      <c r="H122" s="343"/>
      <c r="I122" s="343"/>
      <c r="J122" s="321"/>
    </row>
    <row r="123" spans="1:10" x14ac:dyDescent="0.2">
      <c r="A123" s="325">
        <v>39564</v>
      </c>
      <c r="B123" s="343"/>
      <c r="C123" s="343"/>
      <c r="D123" s="343"/>
      <c r="E123" s="343"/>
      <c r="F123" s="343"/>
      <c r="G123" s="343"/>
      <c r="H123" s="343"/>
      <c r="I123" s="343"/>
      <c r="J123" s="321"/>
    </row>
    <row r="124" spans="1:10" x14ac:dyDescent="0.2">
      <c r="A124" s="325">
        <v>39565</v>
      </c>
      <c r="B124" s="343"/>
      <c r="C124" s="343"/>
      <c r="D124" s="343"/>
      <c r="E124" s="343"/>
      <c r="F124" s="343"/>
      <c r="G124" s="343"/>
      <c r="H124" s="343"/>
      <c r="I124" s="343"/>
      <c r="J124" s="321"/>
    </row>
    <row r="125" spans="1:10" x14ac:dyDescent="0.2">
      <c r="A125" s="325">
        <v>39566</v>
      </c>
      <c r="B125" s="343"/>
      <c r="C125" s="343"/>
      <c r="D125" s="343"/>
      <c r="E125" s="343"/>
      <c r="F125" s="343"/>
      <c r="G125" s="343"/>
      <c r="H125" s="343"/>
      <c r="I125" s="343"/>
      <c r="J125" s="321"/>
    </row>
    <row r="126" spans="1:10" x14ac:dyDescent="0.2">
      <c r="A126" s="325">
        <v>39567</v>
      </c>
      <c r="B126" s="343"/>
      <c r="C126" s="343"/>
      <c r="D126" s="343"/>
      <c r="E126" s="343"/>
      <c r="F126" s="343"/>
      <c r="G126" s="343"/>
      <c r="H126" s="343"/>
      <c r="I126" s="343"/>
      <c r="J126" s="321"/>
    </row>
    <row r="127" spans="1:10" x14ac:dyDescent="0.2">
      <c r="A127" s="325">
        <v>39568</v>
      </c>
      <c r="B127" s="343"/>
      <c r="C127" s="343"/>
      <c r="D127" s="343"/>
      <c r="E127" s="343"/>
      <c r="F127" s="343"/>
      <c r="G127" s="343"/>
      <c r="H127" s="343"/>
      <c r="I127" s="343"/>
      <c r="J127" s="321"/>
    </row>
    <row r="128" spans="1:10" x14ac:dyDescent="0.2">
      <c r="A128" s="325">
        <v>39569</v>
      </c>
      <c r="B128" s="343"/>
      <c r="C128" s="343"/>
      <c r="D128" s="343"/>
      <c r="E128" s="343"/>
      <c r="F128" s="343"/>
      <c r="G128" s="343"/>
      <c r="H128" s="343"/>
      <c r="I128" s="343"/>
      <c r="J128" s="321"/>
    </row>
    <row r="129" spans="1:10" x14ac:dyDescent="0.2">
      <c r="A129" s="325">
        <v>39570</v>
      </c>
      <c r="B129" s="343"/>
      <c r="C129" s="343"/>
      <c r="D129" s="343"/>
      <c r="E129" s="343"/>
      <c r="F129" s="343"/>
      <c r="G129" s="343"/>
      <c r="H129" s="343"/>
      <c r="I129" s="343"/>
      <c r="J129" s="321"/>
    </row>
    <row r="130" spans="1:10" x14ac:dyDescent="0.2">
      <c r="A130" s="325">
        <v>39571</v>
      </c>
      <c r="B130" s="343"/>
      <c r="C130" s="343"/>
      <c r="D130" s="343"/>
      <c r="E130" s="343"/>
      <c r="F130" s="343"/>
      <c r="G130" s="343"/>
      <c r="H130" s="343"/>
      <c r="I130" s="343"/>
      <c r="J130" s="321"/>
    </row>
    <row r="131" spans="1:10" x14ac:dyDescent="0.2">
      <c r="A131" s="325">
        <v>39572</v>
      </c>
      <c r="B131" s="343"/>
      <c r="C131" s="343"/>
      <c r="D131" s="343"/>
      <c r="E131" s="343"/>
      <c r="F131" s="343"/>
      <c r="G131" s="343"/>
      <c r="H131" s="343"/>
      <c r="I131" s="343"/>
      <c r="J131" s="321"/>
    </row>
    <row r="132" spans="1:10" x14ac:dyDescent="0.2">
      <c r="A132" s="325">
        <v>39573</v>
      </c>
      <c r="B132" s="343"/>
      <c r="C132" s="343"/>
      <c r="D132" s="343"/>
      <c r="E132" s="343"/>
      <c r="F132" s="343"/>
      <c r="G132" s="343"/>
      <c r="H132" s="343"/>
      <c r="I132" s="343"/>
      <c r="J132" s="321"/>
    </row>
    <row r="133" spans="1:10" x14ac:dyDescent="0.2">
      <c r="A133" s="325">
        <v>39574</v>
      </c>
      <c r="B133" s="343"/>
      <c r="C133" s="343"/>
      <c r="D133" s="343"/>
      <c r="E133" s="343"/>
      <c r="F133" s="343"/>
      <c r="G133" s="343"/>
      <c r="H133" s="343"/>
      <c r="I133" s="343"/>
      <c r="J133" s="321"/>
    </row>
    <row r="134" spans="1:10" x14ac:dyDescent="0.2">
      <c r="A134" s="325">
        <v>39575</v>
      </c>
      <c r="B134" s="343"/>
      <c r="C134" s="343"/>
      <c r="D134" s="343"/>
      <c r="E134" s="343"/>
      <c r="F134" s="343"/>
      <c r="G134" s="343"/>
      <c r="H134" s="343"/>
      <c r="I134" s="343"/>
      <c r="J134" s="321"/>
    </row>
    <row r="135" spans="1:10" x14ac:dyDescent="0.2">
      <c r="A135" s="325">
        <v>39576</v>
      </c>
      <c r="B135" s="343"/>
      <c r="C135" s="343"/>
      <c r="D135" s="343"/>
      <c r="E135" s="343"/>
      <c r="F135" s="343"/>
      <c r="G135" s="343"/>
      <c r="H135" s="343"/>
      <c r="I135" s="343"/>
      <c r="J135" s="321"/>
    </row>
    <row r="136" spans="1:10" x14ac:dyDescent="0.2">
      <c r="A136" s="325">
        <v>39577</v>
      </c>
      <c r="B136" s="343"/>
      <c r="C136" s="343"/>
      <c r="D136" s="343"/>
      <c r="E136" s="343"/>
      <c r="F136" s="343"/>
      <c r="G136" s="343"/>
      <c r="H136" s="343"/>
      <c r="I136" s="343"/>
      <c r="J136" s="321"/>
    </row>
    <row r="137" spans="1:10" x14ac:dyDescent="0.2">
      <c r="A137" s="325">
        <v>39578</v>
      </c>
      <c r="B137" s="343"/>
      <c r="C137" s="343"/>
      <c r="D137" s="343"/>
      <c r="E137" s="343"/>
      <c r="F137" s="343"/>
      <c r="G137" s="343"/>
      <c r="H137" s="343"/>
      <c r="I137" s="343"/>
      <c r="J137" s="321"/>
    </row>
    <row r="138" spans="1:10" x14ac:dyDescent="0.2">
      <c r="A138" s="325">
        <v>39579</v>
      </c>
      <c r="B138" s="343"/>
      <c r="C138" s="343"/>
      <c r="D138" s="343"/>
      <c r="E138" s="343"/>
      <c r="F138" s="343"/>
      <c r="G138" s="343"/>
      <c r="H138" s="343"/>
      <c r="I138" s="343"/>
      <c r="J138" s="321"/>
    </row>
    <row r="139" spans="1:10" x14ac:dyDescent="0.2">
      <c r="A139" s="325">
        <v>39580</v>
      </c>
      <c r="B139" s="343"/>
      <c r="C139" s="343"/>
      <c r="D139" s="343"/>
      <c r="E139" s="343"/>
      <c r="F139" s="343"/>
      <c r="G139" s="343"/>
      <c r="H139" s="343"/>
      <c r="I139" s="343"/>
      <c r="J139" s="321"/>
    </row>
    <row r="140" spans="1:10" x14ac:dyDescent="0.2">
      <c r="A140" s="325">
        <v>39581</v>
      </c>
      <c r="B140" s="343"/>
      <c r="C140" s="343"/>
      <c r="D140" s="343"/>
      <c r="E140" s="343"/>
      <c r="F140" s="343"/>
      <c r="G140" s="343"/>
      <c r="H140" s="343"/>
      <c r="I140" s="343"/>
      <c r="J140" s="321"/>
    </row>
    <row r="141" spans="1:10" x14ac:dyDescent="0.2">
      <c r="A141" s="325">
        <v>39582</v>
      </c>
      <c r="B141" s="343"/>
      <c r="C141" s="343"/>
      <c r="D141" s="343"/>
      <c r="E141" s="343"/>
      <c r="F141" s="343"/>
      <c r="G141" s="343"/>
      <c r="H141" s="343"/>
      <c r="I141" s="343"/>
      <c r="J141" s="321"/>
    </row>
    <row r="142" spans="1:10" x14ac:dyDescent="0.2">
      <c r="A142" s="325">
        <v>39583</v>
      </c>
      <c r="B142" s="343"/>
      <c r="C142" s="343"/>
      <c r="D142" s="343"/>
      <c r="E142" s="343"/>
      <c r="F142" s="343"/>
      <c r="G142" s="343"/>
      <c r="H142" s="343"/>
      <c r="I142" s="343"/>
      <c r="J142" s="321"/>
    </row>
    <row r="143" spans="1:10" x14ac:dyDescent="0.2">
      <c r="A143" s="325">
        <v>39584</v>
      </c>
      <c r="B143" s="343"/>
      <c r="C143" s="343"/>
      <c r="D143" s="343"/>
      <c r="E143" s="343"/>
      <c r="F143" s="343"/>
      <c r="G143" s="343"/>
      <c r="H143" s="343"/>
      <c r="I143" s="343"/>
      <c r="J143" s="321"/>
    </row>
    <row r="144" spans="1:10" x14ac:dyDescent="0.2">
      <c r="A144" s="325">
        <v>39585</v>
      </c>
      <c r="B144" s="343"/>
      <c r="C144" s="343"/>
      <c r="D144" s="343"/>
      <c r="E144" s="343"/>
      <c r="F144" s="343"/>
      <c r="G144" s="343"/>
      <c r="H144" s="343"/>
      <c r="I144" s="343"/>
      <c r="J144" s="321"/>
    </row>
    <row r="145" spans="1:10" x14ac:dyDescent="0.2">
      <c r="A145" s="325">
        <v>39586</v>
      </c>
      <c r="B145" s="343"/>
      <c r="C145" s="343"/>
      <c r="D145" s="343"/>
      <c r="E145" s="343"/>
      <c r="F145" s="343"/>
      <c r="G145" s="343"/>
      <c r="H145" s="343"/>
      <c r="I145" s="343"/>
      <c r="J145" s="321"/>
    </row>
    <row r="146" spans="1:10" x14ac:dyDescent="0.2">
      <c r="A146" s="325">
        <v>39587</v>
      </c>
      <c r="B146" s="343"/>
      <c r="C146" s="343"/>
      <c r="D146" s="343"/>
      <c r="E146" s="343"/>
      <c r="F146" s="343"/>
      <c r="G146" s="343"/>
      <c r="H146" s="343"/>
      <c r="I146" s="343"/>
      <c r="J146" s="321"/>
    </row>
    <row r="147" spans="1:10" x14ac:dyDescent="0.2">
      <c r="A147" s="325">
        <v>39588</v>
      </c>
      <c r="B147" s="343"/>
      <c r="C147" s="343"/>
      <c r="D147" s="343"/>
      <c r="E147" s="343"/>
      <c r="F147" s="343"/>
      <c r="G147" s="343"/>
      <c r="H147" s="343"/>
      <c r="I147" s="343"/>
      <c r="J147" s="321"/>
    </row>
    <row r="148" spans="1:10" x14ac:dyDescent="0.2">
      <c r="A148" s="325">
        <v>39589</v>
      </c>
      <c r="B148" s="343"/>
      <c r="C148" s="343"/>
      <c r="D148" s="343"/>
      <c r="E148" s="343"/>
      <c r="F148" s="343"/>
      <c r="G148" s="343"/>
      <c r="H148" s="343"/>
      <c r="I148" s="343"/>
      <c r="J148" s="321"/>
    </row>
    <row r="149" spans="1:10" x14ac:dyDescent="0.2">
      <c r="A149" s="325">
        <v>39590</v>
      </c>
      <c r="B149" s="343"/>
      <c r="C149" s="343"/>
      <c r="D149" s="343"/>
      <c r="E149" s="343"/>
      <c r="F149" s="343"/>
      <c r="G149" s="343"/>
      <c r="H149" s="343"/>
      <c r="I149" s="343"/>
      <c r="J149" s="321"/>
    </row>
    <row r="150" spans="1:10" x14ac:dyDescent="0.2">
      <c r="A150" s="325">
        <v>39591</v>
      </c>
      <c r="B150" s="343"/>
      <c r="C150" s="343"/>
      <c r="D150" s="343"/>
      <c r="E150" s="343"/>
      <c r="F150" s="343"/>
      <c r="G150" s="343"/>
      <c r="H150" s="343"/>
      <c r="I150" s="343"/>
      <c r="J150" s="321"/>
    </row>
    <row r="151" spans="1:10" x14ac:dyDescent="0.2">
      <c r="A151" s="325">
        <v>39592</v>
      </c>
      <c r="B151" s="343"/>
      <c r="C151" s="343"/>
      <c r="D151" s="343"/>
      <c r="E151" s="343"/>
      <c r="F151" s="343"/>
      <c r="G151" s="343"/>
      <c r="H151" s="343"/>
      <c r="I151" s="343"/>
      <c r="J151" s="321"/>
    </row>
    <row r="152" spans="1:10" x14ac:dyDescent="0.2">
      <c r="A152" s="325">
        <v>39593</v>
      </c>
      <c r="B152" s="343"/>
      <c r="C152" s="343"/>
      <c r="D152" s="343"/>
      <c r="E152" s="343"/>
      <c r="F152" s="343"/>
      <c r="G152" s="343"/>
      <c r="H152" s="343"/>
      <c r="I152" s="343"/>
      <c r="J152" s="321"/>
    </row>
    <row r="153" spans="1:10" x14ac:dyDescent="0.2">
      <c r="A153" s="325">
        <v>39594</v>
      </c>
      <c r="B153" s="343"/>
      <c r="C153" s="343"/>
      <c r="D153" s="343"/>
      <c r="E153" s="343"/>
      <c r="F153" s="343"/>
      <c r="G153" s="343"/>
      <c r="H153" s="343"/>
      <c r="I153" s="343"/>
      <c r="J153" s="321"/>
    </row>
    <row r="154" spans="1:10" x14ac:dyDescent="0.2">
      <c r="A154" s="325">
        <v>39595</v>
      </c>
      <c r="B154" s="343"/>
      <c r="C154" s="343"/>
      <c r="D154" s="343"/>
      <c r="E154" s="343"/>
      <c r="F154" s="343"/>
      <c r="G154" s="343"/>
      <c r="H154" s="343"/>
      <c r="I154" s="343"/>
      <c r="J154" s="321"/>
    </row>
    <row r="155" spans="1:10" x14ac:dyDescent="0.2">
      <c r="A155" s="325">
        <v>39596</v>
      </c>
      <c r="B155" s="343"/>
      <c r="C155" s="343"/>
      <c r="D155" s="343"/>
      <c r="E155" s="343"/>
      <c r="F155" s="343"/>
      <c r="G155" s="343"/>
      <c r="H155" s="343"/>
      <c r="I155" s="343"/>
      <c r="J155" s="321"/>
    </row>
    <row r="156" spans="1:10" x14ac:dyDescent="0.2">
      <c r="A156" s="325">
        <v>39597</v>
      </c>
      <c r="B156" s="343"/>
      <c r="C156" s="343"/>
      <c r="D156" s="343"/>
      <c r="E156" s="343"/>
      <c r="F156" s="343"/>
      <c r="G156" s="343"/>
      <c r="H156" s="343"/>
      <c r="I156" s="343"/>
      <c r="J156" s="321"/>
    </row>
    <row r="157" spans="1:10" x14ac:dyDescent="0.2">
      <c r="A157" s="325">
        <v>39598</v>
      </c>
      <c r="B157" s="343"/>
      <c r="C157" s="343"/>
      <c r="D157" s="343"/>
      <c r="E157" s="343"/>
      <c r="F157" s="343"/>
      <c r="G157" s="343"/>
      <c r="H157" s="343"/>
      <c r="I157" s="343"/>
      <c r="J157" s="321"/>
    </row>
    <row r="158" spans="1:10" x14ac:dyDescent="0.2">
      <c r="A158" s="325">
        <v>39599</v>
      </c>
      <c r="B158" s="343"/>
      <c r="C158" s="343"/>
      <c r="D158" s="343"/>
      <c r="E158" s="343"/>
      <c r="F158" s="343"/>
      <c r="G158" s="343"/>
      <c r="H158" s="343"/>
      <c r="I158" s="343"/>
      <c r="J158" s="321"/>
    </row>
    <row r="159" spans="1:10" x14ac:dyDescent="0.2">
      <c r="A159" s="325">
        <v>39600</v>
      </c>
      <c r="B159" s="343"/>
      <c r="C159" s="343"/>
      <c r="D159" s="343"/>
      <c r="E159" s="343"/>
      <c r="F159" s="343"/>
      <c r="G159" s="343"/>
      <c r="H159" s="343"/>
      <c r="I159" s="343"/>
      <c r="J159" s="321"/>
    </row>
    <row r="160" spans="1:10" x14ac:dyDescent="0.2">
      <c r="A160" s="325">
        <v>39601</v>
      </c>
      <c r="B160" s="343"/>
      <c r="C160" s="343"/>
      <c r="D160" s="343"/>
      <c r="E160" s="343"/>
      <c r="F160" s="343"/>
      <c r="G160" s="343"/>
      <c r="H160" s="343"/>
      <c r="I160" s="343"/>
      <c r="J160" s="321"/>
    </row>
    <row r="161" spans="1:10" x14ac:dyDescent="0.2">
      <c r="A161" s="325">
        <v>39602</v>
      </c>
      <c r="B161" s="343"/>
      <c r="C161" s="343"/>
      <c r="D161" s="343"/>
      <c r="E161" s="343"/>
      <c r="F161" s="343"/>
      <c r="G161" s="343"/>
      <c r="H161" s="343"/>
      <c r="I161" s="343"/>
      <c r="J161" s="321"/>
    </row>
    <row r="162" spans="1:10" x14ac:dyDescent="0.2">
      <c r="A162" s="325">
        <v>39603</v>
      </c>
      <c r="B162" s="343"/>
      <c r="C162" s="343"/>
      <c r="D162" s="343"/>
      <c r="E162" s="343"/>
      <c r="F162" s="343"/>
      <c r="G162" s="343"/>
      <c r="H162" s="343"/>
      <c r="I162" s="343"/>
      <c r="J162" s="321"/>
    </row>
    <row r="163" spans="1:10" x14ac:dyDescent="0.2">
      <c r="A163" s="325">
        <v>39604</v>
      </c>
      <c r="B163" s="343"/>
      <c r="C163" s="343"/>
      <c r="D163" s="343"/>
      <c r="E163" s="343"/>
      <c r="F163" s="343"/>
      <c r="G163" s="343"/>
      <c r="H163" s="343"/>
      <c r="I163" s="343"/>
      <c r="J163" s="321"/>
    </row>
    <row r="164" spans="1:10" x14ac:dyDescent="0.2">
      <c r="A164" s="325">
        <v>39605</v>
      </c>
      <c r="B164" s="343"/>
      <c r="C164" s="343"/>
      <c r="D164" s="343"/>
      <c r="E164" s="343"/>
      <c r="F164" s="343"/>
      <c r="G164" s="343"/>
      <c r="H164" s="343"/>
      <c r="I164" s="343"/>
      <c r="J164" s="321"/>
    </row>
    <row r="165" spans="1:10" x14ac:dyDescent="0.2">
      <c r="A165" s="325">
        <v>39606</v>
      </c>
      <c r="B165" s="343"/>
      <c r="C165" s="343"/>
      <c r="D165" s="343"/>
      <c r="E165" s="343"/>
      <c r="F165" s="343"/>
      <c r="G165" s="343"/>
      <c r="H165" s="343"/>
      <c r="I165" s="343"/>
      <c r="J165" s="321"/>
    </row>
    <row r="166" spans="1:10" x14ac:dyDescent="0.2">
      <c r="A166" s="325">
        <v>39607</v>
      </c>
      <c r="B166" s="343"/>
      <c r="C166" s="343"/>
      <c r="D166" s="343"/>
      <c r="E166" s="343"/>
      <c r="F166" s="343"/>
      <c r="G166" s="343"/>
      <c r="H166" s="343"/>
      <c r="I166" s="343"/>
      <c r="J166" s="321"/>
    </row>
    <row r="167" spans="1:10" x14ac:dyDescent="0.2">
      <c r="A167" s="325">
        <v>39608</v>
      </c>
      <c r="B167" s="343"/>
      <c r="C167" s="343"/>
      <c r="D167" s="343"/>
      <c r="E167" s="343"/>
      <c r="F167" s="343"/>
      <c r="G167" s="343"/>
      <c r="H167" s="343"/>
      <c r="I167" s="343"/>
      <c r="J167" s="321"/>
    </row>
    <row r="168" spans="1:10" x14ac:dyDescent="0.2">
      <c r="A168" s="325">
        <v>39609</v>
      </c>
      <c r="B168" s="343"/>
      <c r="C168" s="343"/>
      <c r="D168" s="343"/>
      <c r="E168" s="343"/>
      <c r="F168" s="343"/>
      <c r="G168" s="343"/>
      <c r="H168" s="343"/>
      <c r="I168" s="343"/>
      <c r="J168" s="321"/>
    </row>
    <row r="169" spans="1:10" x14ac:dyDescent="0.2">
      <c r="A169" s="325">
        <v>39610</v>
      </c>
      <c r="B169" s="343"/>
      <c r="C169" s="343"/>
      <c r="D169" s="343"/>
      <c r="E169" s="343"/>
      <c r="F169" s="343"/>
      <c r="G169" s="343"/>
      <c r="H169" s="343"/>
      <c r="I169" s="343"/>
      <c r="J169" s="321"/>
    </row>
    <row r="170" spans="1:10" x14ac:dyDescent="0.2">
      <c r="A170" s="325">
        <v>39611</v>
      </c>
      <c r="B170" s="343"/>
      <c r="C170" s="343"/>
      <c r="D170" s="343"/>
      <c r="E170" s="343"/>
      <c r="F170" s="343"/>
      <c r="G170" s="343"/>
      <c r="H170" s="343"/>
      <c r="I170" s="343"/>
      <c r="J170" s="321"/>
    </row>
    <row r="171" spans="1:10" x14ac:dyDescent="0.2">
      <c r="A171" s="325">
        <v>39612</v>
      </c>
      <c r="B171" s="343"/>
      <c r="C171" s="343"/>
      <c r="D171" s="343"/>
      <c r="E171" s="343"/>
      <c r="F171" s="343"/>
      <c r="G171" s="343"/>
      <c r="H171" s="343"/>
      <c r="I171" s="343"/>
      <c r="J171" s="321"/>
    </row>
    <row r="172" spans="1:10" x14ac:dyDescent="0.2">
      <c r="A172" s="325">
        <v>39613</v>
      </c>
      <c r="B172" s="343"/>
      <c r="C172" s="343"/>
      <c r="D172" s="343"/>
      <c r="E172" s="343"/>
      <c r="F172" s="343"/>
      <c r="G172" s="343"/>
      <c r="H172" s="343"/>
      <c r="I172" s="343"/>
      <c r="J172" s="321"/>
    </row>
    <row r="173" spans="1:10" x14ac:dyDescent="0.2">
      <c r="A173" s="325">
        <v>39614</v>
      </c>
      <c r="B173" s="343"/>
      <c r="C173" s="343"/>
      <c r="D173" s="343"/>
      <c r="E173" s="343"/>
      <c r="F173" s="343"/>
      <c r="G173" s="343"/>
      <c r="H173" s="343"/>
      <c r="I173" s="343"/>
      <c r="J173" s="321"/>
    </row>
    <row r="174" spans="1:10" x14ac:dyDescent="0.2">
      <c r="A174" s="325">
        <v>39615</v>
      </c>
      <c r="B174" s="343"/>
      <c r="C174" s="343"/>
      <c r="D174" s="343"/>
      <c r="E174" s="343"/>
      <c r="F174" s="343"/>
      <c r="G174" s="343"/>
      <c r="H174" s="343"/>
      <c r="I174" s="343"/>
      <c r="J174" s="321"/>
    </row>
    <row r="175" spans="1:10" x14ac:dyDescent="0.2">
      <c r="A175" s="325">
        <v>39616</v>
      </c>
      <c r="B175" s="343"/>
      <c r="C175" s="343"/>
      <c r="D175" s="343"/>
      <c r="E175" s="343"/>
      <c r="F175" s="343"/>
      <c r="G175" s="343"/>
      <c r="H175" s="343"/>
      <c r="I175" s="343"/>
      <c r="J175" s="321"/>
    </row>
    <row r="176" spans="1:10" x14ac:dyDescent="0.2">
      <c r="A176" s="325">
        <v>39617</v>
      </c>
      <c r="B176" s="343"/>
      <c r="C176" s="343"/>
      <c r="D176" s="343"/>
      <c r="E176" s="343"/>
      <c r="F176" s="343"/>
      <c r="G176" s="343"/>
      <c r="H176" s="343"/>
      <c r="I176" s="343"/>
      <c r="J176" s="321"/>
    </row>
    <row r="177" spans="1:10" x14ac:dyDescent="0.2">
      <c r="A177" s="325">
        <v>39618</v>
      </c>
      <c r="B177" s="343"/>
      <c r="C177" s="343"/>
      <c r="D177" s="343"/>
      <c r="E177" s="343"/>
      <c r="F177" s="343"/>
      <c r="G177" s="343"/>
      <c r="H177" s="343"/>
      <c r="I177" s="343"/>
      <c r="J177" s="321"/>
    </row>
    <row r="178" spans="1:10" x14ac:dyDescent="0.2">
      <c r="A178" s="325">
        <v>39619</v>
      </c>
      <c r="B178" s="343"/>
      <c r="C178" s="343"/>
      <c r="D178" s="343"/>
      <c r="E178" s="343"/>
      <c r="F178" s="343"/>
      <c r="G178" s="343"/>
      <c r="H178" s="343"/>
      <c r="I178" s="343"/>
      <c r="J178" s="321"/>
    </row>
    <row r="179" spans="1:10" x14ac:dyDescent="0.2">
      <c r="A179" s="325">
        <v>39620</v>
      </c>
      <c r="B179" s="343"/>
      <c r="C179" s="343"/>
      <c r="D179" s="343"/>
      <c r="E179" s="343"/>
      <c r="F179" s="343"/>
      <c r="G179" s="343"/>
      <c r="H179" s="343"/>
      <c r="I179" s="343"/>
      <c r="J179" s="321"/>
    </row>
    <row r="180" spans="1:10" x14ac:dyDescent="0.2">
      <c r="A180" s="325">
        <v>39621</v>
      </c>
      <c r="B180" s="343"/>
      <c r="C180" s="343"/>
      <c r="D180" s="343"/>
      <c r="E180" s="343"/>
      <c r="F180" s="343"/>
      <c r="G180" s="343"/>
      <c r="H180" s="343"/>
      <c r="I180" s="343"/>
      <c r="J180" s="321"/>
    </row>
    <row r="181" spans="1:10" x14ac:dyDescent="0.2">
      <c r="A181" s="325">
        <v>39622</v>
      </c>
      <c r="B181" s="343"/>
      <c r="C181" s="343"/>
      <c r="D181" s="343"/>
      <c r="E181" s="343"/>
      <c r="F181" s="343"/>
      <c r="G181" s="343"/>
      <c r="H181" s="343"/>
      <c r="I181" s="343"/>
      <c r="J181" s="321"/>
    </row>
    <row r="182" spans="1:10" x14ac:dyDescent="0.2">
      <c r="A182" s="325">
        <v>39623</v>
      </c>
      <c r="B182" s="343"/>
      <c r="C182" s="343"/>
      <c r="D182" s="343"/>
      <c r="E182" s="343"/>
      <c r="F182" s="343"/>
      <c r="G182" s="343"/>
      <c r="H182" s="343"/>
      <c r="I182" s="343"/>
      <c r="J182" s="321"/>
    </row>
    <row r="183" spans="1:10" x14ac:dyDescent="0.2">
      <c r="A183" s="325">
        <v>39624</v>
      </c>
      <c r="B183" s="343"/>
      <c r="C183" s="343"/>
      <c r="D183" s="343"/>
      <c r="E183" s="343"/>
      <c r="F183" s="343"/>
      <c r="G183" s="343"/>
      <c r="H183" s="343"/>
      <c r="I183" s="343"/>
      <c r="J183" s="321"/>
    </row>
    <row r="184" spans="1:10" x14ac:dyDescent="0.2">
      <c r="A184" s="325">
        <v>39625</v>
      </c>
      <c r="B184" s="343"/>
      <c r="C184" s="343"/>
      <c r="D184" s="343"/>
      <c r="E184" s="343"/>
      <c r="F184" s="343"/>
      <c r="G184" s="343"/>
      <c r="H184" s="343"/>
      <c r="I184" s="343"/>
      <c r="J184" s="321"/>
    </row>
    <row r="185" spans="1:10" x14ac:dyDescent="0.2">
      <c r="A185" s="325">
        <v>39626</v>
      </c>
      <c r="B185" s="343"/>
      <c r="C185" s="343"/>
      <c r="D185" s="343"/>
      <c r="E185" s="343"/>
      <c r="F185" s="343"/>
      <c r="G185" s="343"/>
      <c r="H185" s="343"/>
      <c r="I185" s="343"/>
      <c r="J185" s="321"/>
    </row>
    <row r="186" spans="1:10" x14ac:dyDescent="0.2">
      <c r="A186" s="325">
        <v>39627</v>
      </c>
      <c r="B186" s="343"/>
      <c r="C186" s="343"/>
      <c r="D186" s="343"/>
      <c r="E186" s="343"/>
      <c r="F186" s="343"/>
      <c r="G186" s="343"/>
      <c r="H186" s="343"/>
      <c r="I186" s="343"/>
      <c r="J186" s="321"/>
    </row>
    <row r="187" spans="1:10" x14ac:dyDescent="0.2">
      <c r="A187" s="325">
        <v>39628</v>
      </c>
      <c r="B187" s="343"/>
      <c r="C187" s="343"/>
      <c r="D187" s="343"/>
      <c r="E187" s="343"/>
      <c r="F187" s="343"/>
      <c r="G187" s="343"/>
      <c r="H187" s="343"/>
      <c r="I187" s="343"/>
      <c r="J187" s="321"/>
    </row>
    <row r="188" spans="1:10" x14ac:dyDescent="0.2">
      <c r="A188" s="325">
        <v>39629</v>
      </c>
      <c r="B188" s="343"/>
      <c r="C188" s="343"/>
      <c r="D188" s="343"/>
      <c r="E188" s="343"/>
      <c r="F188" s="343"/>
      <c r="G188" s="343"/>
      <c r="H188" s="343"/>
      <c r="I188" s="343"/>
      <c r="J188" s="321"/>
    </row>
    <row r="189" spans="1:10" x14ac:dyDescent="0.2">
      <c r="A189" s="325">
        <v>39630</v>
      </c>
      <c r="B189" s="343"/>
      <c r="C189" s="343"/>
      <c r="D189" s="343"/>
      <c r="E189" s="343"/>
      <c r="F189" s="343"/>
      <c r="G189" s="343"/>
      <c r="H189" s="343"/>
      <c r="I189" s="343"/>
      <c r="J189" s="321"/>
    </row>
    <row r="190" spans="1:10" x14ac:dyDescent="0.2">
      <c r="A190" s="325">
        <v>39631</v>
      </c>
      <c r="B190" s="343"/>
      <c r="C190" s="343"/>
      <c r="D190" s="343"/>
      <c r="E190" s="343"/>
      <c r="F190" s="343"/>
      <c r="G190" s="343"/>
      <c r="H190" s="343"/>
      <c r="I190" s="343"/>
      <c r="J190" s="321"/>
    </row>
    <row r="191" spans="1:10" x14ac:dyDescent="0.2">
      <c r="A191" s="325">
        <v>39632</v>
      </c>
      <c r="B191" s="343"/>
      <c r="C191" s="343"/>
      <c r="D191" s="343"/>
      <c r="E191" s="343"/>
      <c r="F191" s="343"/>
      <c r="G191" s="343"/>
      <c r="H191" s="343"/>
      <c r="I191" s="343"/>
      <c r="J191" s="321"/>
    </row>
    <row r="192" spans="1:10" x14ac:dyDescent="0.2">
      <c r="A192" s="325">
        <v>39633</v>
      </c>
      <c r="B192" s="343"/>
      <c r="C192" s="343"/>
      <c r="D192" s="343"/>
      <c r="E192" s="343"/>
      <c r="F192" s="343"/>
      <c r="G192" s="343"/>
      <c r="H192" s="343"/>
      <c r="I192" s="343"/>
      <c r="J192" s="321"/>
    </row>
    <row r="193" spans="1:10" x14ac:dyDescent="0.2">
      <c r="A193" s="325">
        <v>39634</v>
      </c>
      <c r="B193" s="343"/>
      <c r="C193" s="343"/>
      <c r="D193" s="343"/>
      <c r="E193" s="343"/>
      <c r="F193" s="343"/>
      <c r="G193" s="343"/>
      <c r="H193" s="343"/>
      <c r="I193" s="343"/>
      <c r="J193" s="321"/>
    </row>
    <row r="194" spans="1:10" x14ac:dyDescent="0.2">
      <c r="A194" s="325">
        <v>39635</v>
      </c>
      <c r="B194" s="343"/>
      <c r="C194" s="343"/>
      <c r="D194" s="343"/>
      <c r="E194" s="343"/>
      <c r="F194" s="343"/>
      <c r="G194" s="343"/>
      <c r="H194" s="343"/>
      <c r="I194" s="343"/>
      <c r="J194" s="321"/>
    </row>
    <row r="195" spans="1:10" x14ac:dyDescent="0.2">
      <c r="A195" s="325">
        <v>39636</v>
      </c>
      <c r="B195" s="343"/>
      <c r="C195" s="343"/>
      <c r="D195" s="343"/>
      <c r="E195" s="343"/>
      <c r="F195" s="343"/>
      <c r="G195" s="343"/>
      <c r="H195" s="343"/>
      <c r="I195" s="343"/>
      <c r="J195" s="321"/>
    </row>
    <row r="196" spans="1:10" x14ac:dyDescent="0.2">
      <c r="A196" s="325">
        <v>39637</v>
      </c>
      <c r="B196" s="343"/>
      <c r="C196" s="343"/>
      <c r="D196" s="343"/>
      <c r="E196" s="343"/>
      <c r="F196" s="343"/>
      <c r="G196" s="343"/>
      <c r="H196" s="343"/>
      <c r="I196" s="343"/>
      <c r="J196" s="321"/>
    </row>
    <row r="197" spans="1:10" x14ac:dyDescent="0.2">
      <c r="A197" s="325">
        <v>39638</v>
      </c>
      <c r="B197" s="343"/>
      <c r="C197" s="343"/>
      <c r="D197" s="343"/>
      <c r="E197" s="343"/>
      <c r="F197" s="343"/>
      <c r="G197" s="343"/>
      <c r="H197" s="343"/>
      <c r="I197" s="343"/>
      <c r="J197" s="321"/>
    </row>
    <row r="198" spans="1:10" x14ac:dyDescent="0.2">
      <c r="A198" s="325">
        <v>39639</v>
      </c>
      <c r="B198" s="343"/>
      <c r="C198" s="343"/>
      <c r="D198" s="343"/>
      <c r="E198" s="343"/>
      <c r="F198" s="343"/>
      <c r="G198" s="343"/>
      <c r="H198" s="343"/>
      <c r="I198" s="343"/>
      <c r="J198" s="321"/>
    </row>
    <row r="199" spans="1:10" x14ac:dyDescent="0.2">
      <c r="A199" s="325">
        <v>39640</v>
      </c>
      <c r="B199" s="343"/>
      <c r="C199" s="343"/>
      <c r="D199" s="343"/>
      <c r="E199" s="343"/>
      <c r="F199" s="343"/>
      <c r="G199" s="343"/>
      <c r="H199" s="343"/>
      <c r="I199" s="343"/>
      <c r="J199" s="321"/>
    </row>
    <row r="200" spans="1:10" x14ac:dyDescent="0.2">
      <c r="A200" s="325">
        <v>39641</v>
      </c>
      <c r="B200" s="343"/>
      <c r="C200" s="343"/>
      <c r="D200" s="343"/>
      <c r="E200" s="343"/>
      <c r="F200" s="343"/>
      <c r="G200" s="343"/>
      <c r="H200" s="343"/>
      <c r="I200" s="343"/>
      <c r="J200" s="321"/>
    </row>
    <row r="201" spans="1:10" x14ac:dyDescent="0.2">
      <c r="A201" s="325">
        <v>39642</v>
      </c>
      <c r="B201" s="343"/>
      <c r="C201" s="343"/>
      <c r="D201" s="343"/>
      <c r="E201" s="343"/>
      <c r="F201" s="343"/>
      <c r="G201" s="343"/>
      <c r="H201" s="343"/>
      <c r="I201" s="343"/>
      <c r="J201" s="321"/>
    </row>
    <row r="202" spans="1:10" x14ac:dyDescent="0.2">
      <c r="A202" s="325">
        <v>39643</v>
      </c>
      <c r="B202" s="343"/>
      <c r="C202" s="343"/>
      <c r="D202" s="343"/>
      <c r="E202" s="343"/>
      <c r="F202" s="343"/>
      <c r="G202" s="343"/>
      <c r="H202" s="343"/>
      <c r="I202" s="343"/>
      <c r="J202" s="321"/>
    </row>
    <row r="203" spans="1:10" x14ac:dyDescent="0.2">
      <c r="A203" s="325">
        <v>39644</v>
      </c>
      <c r="B203" s="343"/>
      <c r="C203" s="343"/>
      <c r="D203" s="343"/>
      <c r="E203" s="343"/>
      <c r="F203" s="343"/>
      <c r="G203" s="343"/>
      <c r="H203" s="343"/>
      <c r="I203" s="343"/>
      <c r="J203" s="321"/>
    </row>
    <row r="204" spans="1:10" x14ac:dyDescent="0.2">
      <c r="A204" s="325">
        <v>39645</v>
      </c>
      <c r="B204" s="343"/>
      <c r="C204" s="343"/>
      <c r="D204" s="343"/>
      <c r="E204" s="343"/>
      <c r="F204" s="343"/>
      <c r="G204" s="343"/>
      <c r="H204" s="343"/>
      <c r="I204" s="343"/>
      <c r="J204" s="321"/>
    </row>
    <row r="205" spans="1:10" x14ac:dyDescent="0.2">
      <c r="A205" s="325">
        <v>39646</v>
      </c>
      <c r="B205" s="343"/>
      <c r="C205" s="343"/>
      <c r="D205" s="343"/>
      <c r="E205" s="343"/>
      <c r="F205" s="343"/>
      <c r="G205" s="343"/>
      <c r="H205" s="343"/>
      <c r="I205" s="343"/>
      <c r="J205" s="321"/>
    </row>
    <row r="206" spans="1:10" x14ac:dyDescent="0.2">
      <c r="A206" s="325">
        <v>39647</v>
      </c>
      <c r="B206" s="343"/>
      <c r="C206" s="343"/>
      <c r="D206" s="343"/>
      <c r="E206" s="343"/>
      <c r="F206" s="343"/>
      <c r="G206" s="343"/>
      <c r="H206" s="343"/>
      <c r="I206" s="343"/>
      <c r="J206" s="321"/>
    </row>
    <row r="207" spans="1:10" x14ac:dyDescent="0.2">
      <c r="A207" s="325">
        <v>39648</v>
      </c>
      <c r="B207" s="343"/>
      <c r="C207" s="343"/>
      <c r="D207" s="343"/>
      <c r="E207" s="343"/>
      <c r="F207" s="343"/>
      <c r="G207" s="343"/>
      <c r="H207" s="343"/>
      <c r="I207" s="343"/>
      <c r="J207" s="321"/>
    </row>
    <row r="208" spans="1:10" x14ac:dyDescent="0.2">
      <c r="A208" s="325">
        <v>39649</v>
      </c>
      <c r="B208" s="343"/>
      <c r="C208" s="343"/>
      <c r="D208" s="343"/>
      <c r="E208" s="343"/>
      <c r="F208" s="343"/>
      <c r="G208" s="343"/>
      <c r="H208" s="343"/>
      <c r="I208" s="343"/>
      <c r="J208" s="321"/>
    </row>
    <row r="209" spans="1:10" x14ac:dyDescent="0.2">
      <c r="A209" s="325">
        <v>39650</v>
      </c>
      <c r="B209" s="343"/>
      <c r="C209" s="343"/>
      <c r="D209" s="343"/>
      <c r="E209" s="343"/>
      <c r="F209" s="343"/>
      <c r="G209" s="343"/>
      <c r="H209" s="343"/>
      <c r="I209" s="343"/>
      <c r="J209" s="321"/>
    </row>
    <row r="210" spans="1:10" x14ac:dyDescent="0.2">
      <c r="A210" s="325">
        <v>39651</v>
      </c>
      <c r="B210" s="343"/>
      <c r="C210" s="343"/>
      <c r="D210" s="343"/>
      <c r="E210" s="343"/>
      <c r="F210" s="343"/>
      <c r="G210" s="343"/>
      <c r="H210" s="343"/>
      <c r="I210" s="343"/>
      <c r="J210" s="321"/>
    </row>
    <row r="211" spans="1:10" x14ac:dyDescent="0.2">
      <c r="A211" s="325">
        <v>39652</v>
      </c>
      <c r="B211" s="343"/>
      <c r="C211" s="343"/>
      <c r="D211" s="343"/>
      <c r="E211" s="343"/>
      <c r="F211" s="343"/>
      <c r="G211" s="343"/>
      <c r="H211" s="343"/>
      <c r="I211" s="343"/>
      <c r="J211" s="321"/>
    </row>
    <row r="212" spans="1:10" x14ac:dyDescent="0.2">
      <c r="A212" s="325">
        <v>39653</v>
      </c>
      <c r="B212" s="343"/>
      <c r="C212" s="343"/>
      <c r="D212" s="343"/>
      <c r="E212" s="343"/>
      <c r="F212" s="343"/>
      <c r="G212" s="343"/>
      <c r="H212" s="343"/>
      <c r="I212" s="343"/>
      <c r="J212" s="321"/>
    </row>
    <row r="213" spans="1:10" x14ac:dyDescent="0.2">
      <c r="A213" s="325">
        <v>39654</v>
      </c>
      <c r="B213" s="343"/>
      <c r="C213" s="343"/>
      <c r="D213" s="343"/>
      <c r="E213" s="343"/>
      <c r="F213" s="343"/>
      <c r="G213" s="343"/>
      <c r="H213" s="343"/>
      <c r="I213" s="343"/>
      <c r="J213" s="321"/>
    </row>
    <row r="214" spans="1:10" x14ac:dyDescent="0.2">
      <c r="A214" s="325">
        <v>39655</v>
      </c>
      <c r="B214" s="343"/>
      <c r="C214" s="343"/>
      <c r="D214" s="343"/>
      <c r="E214" s="343"/>
      <c r="F214" s="343"/>
      <c r="G214" s="343"/>
      <c r="H214" s="343"/>
      <c r="I214" s="343"/>
      <c r="J214" s="321"/>
    </row>
    <row r="215" spans="1:10" x14ac:dyDescent="0.2">
      <c r="A215" s="325">
        <v>39656</v>
      </c>
      <c r="B215" s="343"/>
      <c r="C215" s="343"/>
      <c r="D215" s="343"/>
      <c r="E215" s="343"/>
      <c r="F215" s="343"/>
      <c r="G215" s="343"/>
      <c r="H215" s="343"/>
      <c r="I215" s="343"/>
      <c r="J215" s="321"/>
    </row>
    <row r="216" spans="1:10" x14ac:dyDescent="0.2">
      <c r="A216" s="325">
        <v>39657</v>
      </c>
      <c r="B216" s="343"/>
      <c r="C216" s="343"/>
      <c r="D216" s="343"/>
      <c r="E216" s="343"/>
      <c r="F216" s="343"/>
      <c r="G216" s="343"/>
      <c r="H216" s="343"/>
      <c r="I216" s="343"/>
      <c r="J216" s="321"/>
    </row>
    <row r="217" spans="1:10" x14ac:dyDescent="0.2">
      <c r="A217" s="325">
        <v>39658</v>
      </c>
      <c r="B217" s="343"/>
      <c r="C217" s="343"/>
      <c r="D217" s="343"/>
      <c r="E217" s="343"/>
      <c r="F217" s="343"/>
      <c r="G217" s="343"/>
      <c r="H217" s="343"/>
      <c r="I217" s="343"/>
      <c r="J217" s="321"/>
    </row>
    <row r="218" spans="1:10" x14ac:dyDescent="0.2">
      <c r="A218" s="325">
        <v>39659</v>
      </c>
      <c r="B218" s="343"/>
      <c r="C218" s="343"/>
      <c r="D218" s="343"/>
      <c r="E218" s="343"/>
      <c r="F218" s="343"/>
      <c r="G218" s="343"/>
      <c r="H218" s="343"/>
      <c r="I218" s="343"/>
      <c r="J218" s="321"/>
    </row>
    <row r="219" spans="1:10" x14ac:dyDescent="0.2">
      <c r="A219" s="325">
        <v>39660</v>
      </c>
      <c r="B219" s="343"/>
      <c r="C219" s="343"/>
      <c r="D219" s="343"/>
      <c r="E219" s="343"/>
      <c r="F219" s="343"/>
      <c r="G219" s="343"/>
      <c r="H219" s="343"/>
      <c r="I219" s="343"/>
      <c r="J219" s="321"/>
    </row>
    <row r="220" spans="1:10" x14ac:dyDescent="0.2">
      <c r="A220" s="325">
        <v>39661</v>
      </c>
      <c r="B220" s="343"/>
      <c r="C220" s="343"/>
      <c r="D220" s="343"/>
      <c r="E220" s="343"/>
      <c r="F220" s="343"/>
      <c r="G220" s="343"/>
      <c r="H220" s="343"/>
      <c r="I220" s="343"/>
      <c r="J220" s="321"/>
    </row>
    <row r="221" spans="1:10" x14ac:dyDescent="0.2">
      <c r="A221" s="325">
        <v>39662</v>
      </c>
      <c r="B221" s="343"/>
      <c r="C221" s="343"/>
      <c r="D221" s="343"/>
      <c r="E221" s="343"/>
      <c r="F221" s="343"/>
      <c r="G221" s="343"/>
      <c r="H221" s="343"/>
      <c r="I221" s="343"/>
      <c r="J221" s="321"/>
    </row>
    <row r="222" spans="1:10" x14ac:dyDescent="0.2">
      <c r="A222" s="325">
        <v>39663</v>
      </c>
      <c r="B222" s="343"/>
      <c r="C222" s="343"/>
      <c r="D222" s="343"/>
      <c r="E222" s="343"/>
      <c r="F222" s="343"/>
      <c r="G222" s="343"/>
      <c r="H222" s="343"/>
      <c r="I222" s="343"/>
      <c r="J222" s="321"/>
    </row>
    <row r="223" spans="1:10" x14ac:dyDescent="0.2">
      <c r="A223" s="325">
        <v>39664</v>
      </c>
      <c r="B223" s="343"/>
      <c r="C223" s="343"/>
      <c r="D223" s="343"/>
      <c r="E223" s="343"/>
      <c r="F223" s="343"/>
      <c r="G223" s="343"/>
      <c r="H223" s="343"/>
      <c r="I223" s="343"/>
      <c r="J223" s="321"/>
    </row>
    <row r="224" spans="1:10" x14ac:dyDescent="0.2">
      <c r="A224" s="325">
        <v>39665</v>
      </c>
      <c r="B224" s="343"/>
      <c r="C224" s="343"/>
      <c r="D224" s="343"/>
      <c r="E224" s="343"/>
      <c r="F224" s="343"/>
      <c r="G224" s="343"/>
      <c r="H224" s="343"/>
      <c r="I224" s="343"/>
      <c r="J224" s="321"/>
    </row>
    <row r="225" spans="1:10" x14ac:dyDescent="0.2">
      <c r="A225" s="325">
        <v>39666</v>
      </c>
      <c r="B225" s="343"/>
      <c r="C225" s="343"/>
      <c r="D225" s="343"/>
      <c r="E225" s="343"/>
      <c r="F225" s="343"/>
      <c r="G225" s="343"/>
      <c r="H225" s="343"/>
      <c r="I225" s="343"/>
      <c r="J225" s="321"/>
    </row>
    <row r="226" spans="1:10" x14ac:dyDescent="0.2">
      <c r="A226" s="325">
        <v>39667</v>
      </c>
      <c r="B226" s="343"/>
      <c r="C226" s="343"/>
      <c r="D226" s="343"/>
      <c r="E226" s="343"/>
      <c r="F226" s="343"/>
      <c r="G226" s="343"/>
      <c r="H226" s="343"/>
      <c r="I226" s="343"/>
      <c r="J226" s="321"/>
    </row>
    <row r="227" spans="1:10" x14ac:dyDescent="0.2">
      <c r="A227" s="325">
        <v>39668</v>
      </c>
      <c r="B227" s="343"/>
      <c r="C227" s="343"/>
      <c r="D227" s="343"/>
      <c r="E227" s="343"/>
      <c r="F227" s="343"/>
      <c r="G227" s="343"/>
      <c r="H227" s="343"/>
      <c r="I227" s="343"/>
      <c r="J227" s="321"/>
    </row>
    <row r="228" spans="1:10" x14ac:dyDescent="0.2">
      <c r="A228" s="325">
        <v>39669</v>
      </c>
      <c r="B228" s="343"/>
      <c r="C228" s="343"/>
      <c r="D228" s="343"/>
      <c r="E228" s="343"/>
      <c r="F228" s="343"/>
      <c r="G228" s="343"/>
      <c r="H228" s="343"/>
      <c r="I228" s="343"/>
      <c r="J228" s="321"/>
    </row>
    <row r="229" spans="1:10" x14ac:dyDescent="0.2">
      <c r="A229" s="325">
        <v>39670</v>
      </c>
      <c r="B229" s="343"/>
      <c r="C229" s="343"/>
      <c r="D229" s="343"/>
      <c r="E229" s="343"/>
      <c r="F229" s="343"/>
      <c r="G229" s="343"/>
      <c r="H229" s="343"/>
      <c r="I229" s="343"/>
      <c r="J229" s="321"/>
    </row>
    <row r="230" spans="1:10" x14ac:dyDescent="0.2">
      <c r="A230" s="325">
        <v>39671</v>
      </c>
      <c r="B230" s="343"/>
      <c r="C230" s="343"/>
      <c r="D230" s="343"/>
      <c r="E230" s="343"/>
      <c r="F230" s="343"/>
      <c r="G230" s="343"/>
      <c r="H230" s="343"/>
      <c r="I230" s="343"/>
      <c r="J230" s="321"/>
    </row>
    <row r="231" spans="1:10" x14ac:dyDescent="0.2">
      <c r="A231" s="325">
        <v>39672</v>
      </c>
      <c r="B231" s="343"/>
      <c r="C231" s="343"/>
      <c r="D231" s="343"/>
      <c r="E231" s="343"/>
      <c r="F231" s="343"/>
      <c r="G231" s="343"/>
      <c r="H231" s="343"/>
      <c r="I231" s="343"/>
      <c r="J231" s="321"/>
    </row>
    <row r="232" spans="1:10" x14ac:dyDescent="0.2">
      <c r="A232" s="325">
        <v>39673</v>
      </c>
      <c r="B232" s="343"/>
      <c r="C232" s="343"/>
      <c r="D232" s="343"/>
      <c r="E232" s="343"/>
      <c r="F232" s="343"/>
      <c r="G232" s="343"/>
      <c r="H232" s="343"/>
      <c r="I232" s="343"/>
      <c r="J232" s="321"/>
    </row>
    <row r="233" spans="1:10" x14ac:dyDescent="0.2">
      <c r="A233" s="325">
        <v>39674</v>
      </c>
      <c r="B233" s="343"/>
      <c r="C233" s="343"/>
      <c r="D233" s="343"/>
      <c r="E233" s="343"/>
      <c r="F233" s="343"/>
      <c r="G233" s="343"/>
      <c r="H233" s="343"/>
      <c r="I233" s="343"/>
      <c r="J233" s="321"/>
    </row>
    <row r="234" spans="1:10" x14ac:dyDescent="0.2">
      <c r="A234" s="325">
        <v>39675</v>
      </c>
      <c r="B234" s="343"/>
      <c r="C234" s="343"/>
      <c r="D234" s="343"/>
      <c r="E234" s="343"/>
      <c r="F234" s="343"/>
      <c r="G234" s="343"/>
      <c r="H234" s="343"/>
      <c r="I234" s="343"/>
      <c r="J234" s="321"/>
    </row>
    <row r="235" spans="1:10" x14ac:dyDescent="0.2">
      <c r="A235" s="325">
        <v>39676</v>
      </c>
      <c r="B235" s="343"/>
      <c r="C235" s="343"/>
      <c r="D235" s="343"/>
      <c r="E235" s="343"/>
      <c r="F235" s="343"/>
      <c r="G235" s="343"/>
      <c r="H235" s="343"/>
      <c r="I235" s="343"/>
      <c r="J235" s="321"/>
    </row>
    <row r="236" spans="1:10" x14ac:dyDescent="0.2">
      <c r="A236" s="325">
        <v>39677</v>
      </c>
      <c r="B236" s="343"/>
      <c r="C236" s="343"/>
      <c r="D236" s="343"/>
      <c r="E236" s="343"/>
      <c r="F236" s="343"/>
      <c r="G236" s="343"/>
      <c r="H236" s="343"/>
      <c r="I236" s="343"/>
      <c r="J236" s="321"/>
    </row>
    <row r="237" spans="1:10" x14ac:dyDescent="0.2">
      <c r="A237" s="325">
        <v>39678</v>
      </c>
      <c r="B237" s="343"/>
      <c r="C237" s="343"/>
      <c r="D237" s="343"/>
      <c r="E237" s="343"/>
      <c r="F237" s="343"/>
      <c r="G237" s="343"/>
      <c r="H237" s="343"/>
      <c r="I237" s="343"/>
      <c r="J237" s="321"/>
    </row>
    <row r="238" spans="1:10" x14ac:dyDescent="0.2">
      <c r="A238" s="325">
        <v>39679</v>
      </c>
      <c r="B238" s="343"/>
      <c r="C238" s="343"/>
      <c r="D238" s="343"/>
      <c r="E238" s="343"/>
      <c r="F238" s="343"/>
      <c r="G238" s="343"/>
      <c r="H238" s="343"/>
      <c r="I238" s="343"/>
      <c r="J238" s="321"/>
    </row>
    <row r="239" spans="1:10" x14ac:dyDescent="0.2">
      <c r="A239" s="325">
        <v>39680</v>
      </c>
      <c r="B239" s="343"/>
      <c r="C239" s="343"/>
      <c r="D239" s="343"/>
      <c r="E239" s="343"/>
      <c r="F239" s="343"/>
      <c r="G239" s="343"/>
      <c r="H239" s="343"/>
      <c r="I239" s="343"/>
      <c r="J239" s="321"/>
    </row>
    <row r="240" spans="1:10" x14ac:dyDescent="0.2">
      <c r="A240" s="325">
        <v>39681</v>
      </c>
      <c r="B240" s="343"/>
      <c r="C240" s="343"/>
      <c r="D240" s="343"/>
      <c r="E240" s="343"/>
      <c r="F240" s="343"/>
      <c r="G240" s="343"/>
      <c r="H240" s="343"/>
      <c r="I240" s="343"/>
      <c r="J240" s="321"/>
    </row>
    <row r="241" spans="1:10" x14ac:dyDescent="0.2">
      <c r="A241" s="325">
        <v>39682</v>
      </c>
      <c r="B241" s="343"/>
      <c r="C241" s="343"/>
      <c r="D241" s="343"/>
      <c r="E241" s="343"/>
      <c r="F241" s="343"/>
      <c r="G241" s="343"/>
      <c r="H241" s="343"/>
      <c r="I241" s="343"/>
      <c r="J241" s="321"/>
    </row>
    <row r="242" spans="1:10" x14ac:dyDescent="0.2">
      <c r="A242" s="325">
        <v>39683</v>
      </c>
      <c r="B242" s="343"/>
      <c r="C242" s="343"/>
      <c r="D242" s="343"/>
      <c r="E242" s="343"/>
      <c r="F242" s="343"/>
      <c r="G242" s="343"/>
      <c r="H242" s="343"/>
      <c r="I242" s="343"/>
      <c r="J242" s="321"/>
    </row>
    <row r="243" spans="1:10" x14ac:dyDescent="0.2">
      <c r="A243" s="325">
        <v>39684</v>
      </c>
      <c r="B243" s="343"/>
      <c r="C243" s="343"/>
      <c r="D243" s="343"/>
      <c r="E243" s="343"/>
      <c r="F243" s="343"/>
      <c r="G243" s="343"/>
      <c r="H243" s="343"/>
      <c r="I243" s="343"/>
      <c r="J243" s="321"/>
    </row>
    <row r="244" spans="1:10" x14ac:dyDescent="0.2">
      <c r="A244" s="325">
        <v>39685</v>
      </c>
      <c r="B244" s="343"/>
      <c r="C244" s="343"/>
      <c r="D244" s="343"/>
      <c r="E244" s="343"/>
      <c r="F244" s="343"/>
      <c r="G244" s="343"/>
      <c r="H244" s="343"/>
      <c r="I244" s="343"/>
      <c r="J244" s="321"/>
    </row>
    <row r="245" spans="1:10" x14ac:dyDescent="0.2">
      <c r="A245" s="325">
        <v>39686</v>
      </c>
      <c r="B245" s="343"/>
      <c r="C245" s="343"/>
      <c r="D245" s="343"/>
      <c r="E245" s="343"/>
      <c r="F245" s="343"/>
      <c r="G245" s="343"/>
      <c r="H245" s="343"/>
      <c r="I245" s="343"/>
      <c r="J245" s="321"/>
    </row>
    <row r="246" spans="1:10" x14ac:dyDescent="0.2">
      <c r="A246" s="325">
        <v>39687</v>
      </c>
      <c r="B246" s="343"/>
      <c r="C246" s="343"/>
      <c r="D246" s="343"/>
      <c r="E246" s="343"/>
      <c r="F246" s="343"/>
      <c r="G246" s="343"/>
      <c r="H246" s="343"/>
      <c r="I246" s="343"/>
      <c r="J246" s="321"/>
    </row>
    <row r="247" spans="1:10" x14ac:dyDescent="0.2">
      <c r="A247" s="325">
        <v>39688</v>
      </c>
      <c r="B247" s="343"/>
      <c r="C247" s="343"/>
      <c r="D247" s="343"/>
      <c r="E247" s="343"/>
      <c r="F247" s="343"/>
      <c r="G247" s="343"/>
      <c r="H247" s="343"/>
      <c r="I247" s="343"/>
      <c r="J247" s="321"/>
    </row>
    <row r="248" spans="1:10" x14ac:dyDescent="0.2">
      <c r="A248" s="325">
        <v>39689</v>
      </c>
      <c r="B248" s="343"/>
      <c r="C248" s="343"/>
      <c r="D248" s="343"/>
      <c r="E248" s="343"/>
      <c r="F248" s="343"/>
      <c r="G248" s="343"/>
      <c r="H248" s="343"/>
      <c r="I248" s="343"/>
      <c r="J248" s="321"/>
    </row>
    <row r="249" spans="1:10" x14ac:dyDescent="0.2">
      <c r="A249" s="325">
        <v>39690</v>
      </c>
      <c r="B249" s="343"/>
      <c r="C249" s="343"/>
      <c r="D249" s="343"/>
      <c r="E249" s="343"/>
      <c r="F249" s="343"/>
      <c r="G249" s="343"/>
      <c r="H249" s="343"/>
      <c r="I249" s="343"/>
      <c r="J249" s="321"/>
    </row>
    <row r="250" spans="1:10" x14ac:dyDescent="0.2">
      <c r="A250" s="325">
        <v>39691</v>
      </c>
      <c r="B250" s="343"/>
      <c r="C250" s="343"/>
      <c r="D250" s="343"/>
      <c r="E250" s="343"/>
      <c r="F250" s="343"/>
      <c r="G250" s="343"/>
      <c r="H250" s="343"/>
      <c r="I250" s="343"/>
      <c r="J250" s="321"/>
    </row>
    <row r="251" spans="1:10" x14ac:dyDescent="0.2">
      <c r="A251" s="325">
        <v>39692</v>
      </c>
      <c r="B251" s="343"/>
      <c r="C251" s="343"/>
      <c r="D251" s="343"/>
      <c r="E251" s="343"/>
      <c r="F251" s="343"/>
      <c r="G251" s="343"/>
      <c r="H251" s="343"/>
      <c r="I251" s="343"/>
      <c r="J251" s="321"/>
    </row>
    <row r="252" spans="1:10" x14ac:dyDescent="0.2">
      <c r="A252" s="325">
        <v>39693</v>
      </c>
      <c r="B252" s="343"/>
      <c r="C252" s="343"/>
      <c r="D252" s="343"/>
      <c r="E252" s="343"/>
      <c r="F252" s="343"/>
      <c r="G252" s="343"/>
      <c r="H252" s="343"/>
      <c r="I252" s="343"/>
      <c r="J252" s="321"/>
    </row>
    <row r="253" spans="1:10" x14ac:dyDescent="0.2">
      <c r="A253" s="325">
        <v>39694</v>
      </c>
      <c r="B253" s="343"/>
      <c r="C253" s="343"/>
      <c r="D253" s="343"/>
      <c r="E253" s="343"/>
      <c r="F253" s="343"/>
      <c r="G253" s="343"/>
      <c r="H253" s="343"/>
      <c r="I253" s="343"/>
      <c r="J253" s="321"/>
    </row>
    <row r="254" spans="1:10" x14ac:dyDescent="0.2">
      <c r="A254" s="325">
        <v>39695</v>
      </c>
      <c r="B254" s="343"/>
      <c r="C254" s="343"/>
      <c r="D254" s="343"/>
      <c r="E254" s="343"/>
      <c r="F254" s="343"/>
      <c r="G254" s="343"/>
      <c r="H254" s="343"/>
      <c r="I254" s="343"/>
      <c r="J254" s="321"/>
    </row>
    <row r="255" spans="1:10" x14ac:dyDescent="0.2">
      <c r="A255" s="325">
        <v>39696</v>
      </c>
      <c r="B255" s="343"/>
      <c r="C255" s="343"/>
      <c r="D255" s="343"/>
      <c r="E255" s="343"/>
      <c r="F255" s="343"/>
      <c r="G255" s="343"/>
      <c r="H255" s="343"/>
      <c r="I255" s="343"/>
      <c r="J255" s="321"/>
    </row>
    <row r="256" spans="1:10" x14ac:dyDescent="0.2">
      <c r="A256" s="325">
        <v>39697</v>
      </c>
      <c r="B256" s="343"/>
      <c r="C256" s="343"/>
      <c r="D256" s="343"/>
      <c r="E256" s="343"/>
      <c r="F256" s="343"/>
      <c r="G256" s="343"/>
      <c r="H256" s="343"/>
      <c r="I256" s="343"/>
      <c r="J256" s="321"/>
    </row>
    <row r="257" spans="1:10" x14ac:dyDescent="0.2">
      <c r="A257" s="325">
        <v>39698</v>
      </c>
      <c r="B257" s="343"/>
      <c r="C257" s="343"/>
      <c r="D257" s="343"/>
      <c r="E257" s="343"/>
      <c r="F257" s="343"/>
      <c r="G257" s="343"/>
      <c r="H257" s="343"/>
      <c r="I257" s="343"/>
      <c r="J257" s="321"/>
    </row>
    <row r="258" spans="1:10" x14ac:dyDescent="0.2">
      <c r="A258" s="325">
        <v>39699</v>
      </c>
      <c r="B258" s="343"/>
      <c r="C258" s="343"/>
      <c r="D258" s="343"/>
      <c r="E258" s="343"/>
      <c r="F258" s="343"/>
      <c r="G258" s="343"/>
      <c r="H258" s="343"/>
      <c r="I258" s="343"/>
      <c r="J258" s="321"/>
    </row>
    <row r="259" spans="1:10" x14ac:dyDescent="0.2">
      <c r="A259" s="325">
        <v>39700</v>
      </c>
      <c r="B259" s="343"/>
      <c r="C259" s="343"/>
      <c r="D259" s="343"/>
      <c r="E259" s="343"/>
      <c r="F259" s="343"/>
      <c r="G259" s="343"/>
      <c r="H259" s="343"/>
      <c r="I259" s="343"/>
      <c r="J259" s="321"/>
    </row>
    <row r="260" spans="1:10" x14ac:dyDescent="0.2">
      <c r="A260" s="325">
        <v>39701</v>
      </c>
      <c r="B260" s="343"/>
      <c r="C260" s="343"/>
      <c r="D260" s="343"/>
      <c r="E260" s="343"/>
      <c r="F260" s="343"/>
      <c r="G260" s="343"/>
      <c r="H260" s="343"/>
      <c r="I260" s="343"/>
      <c r="J260" s="321"/>
    </row>
    <row r="261" spans="1:10" x14ac:dyDescent="0.2">
      <c r="A261" s="325">
        <v>39702</v>
      </c>
      <c r="B261" s="343"/>
      <c r="C261" s="343"/>
      <c r="D261" s="343"/>
      <c r="E261" s="343"/>
      <c r="F261" s="343"/>
      <c r="G261" s="343"/>
      <c r="H261" s="343"/>
      <c r="I261" s="343"/>
      <c r="J261" s="321"/>
    </row>
    <row r="262" spans="1:10" x14ac:dyDescent="0.2">
      <c r="A262" s="325">
        <v>39703</v>
      </c>
      <c r="B262" s="343"/>
      <c r="C262" s="343"/>
      <c r="D262" s="343"/>
      <c r="E262" s="343"/>
      <c r="F262" s="343"/>
      <c r="G262" s="343"/>
      <c r="H262" s="343"/>
      <c r="I262" s="343"/>
      <c r="J262" s="321"/>
    </row>
    <row r="263" spans="1:10" x14ac:dyDescent="0.2">
      <c r="A263" s="325">
        <v>39704</v>
      </c>
      <c r="B263" s="343"/>
      <c r="C263" s="343"/>
      <c r="D263" s="343"/>
      <c r="E263" s="343"/>
      <c r="F263" s="343"/>
      <c r="G263" s="343"/>
      <c r="H263" s="343"/>
      <c r="I263" s="343"/>
      <c r="J263" s="321"/>
    </row>
    <row r="264" spans="1:10" x14ac:dyDescent="0.2">
      <c r="A264" s="325">
        <v>39705</v>
      </c>
      <c r="B264" s="343"/>
      <c r="C264" s="343"/>
      <c r="D264" s="343"/>
      <c r="E264" s="343"/>
      <c r="F264" s="343"/>
      <c r="G264" s="343"/>
      <c r="H264" s="343"/>
      <c r="I264" s="343"/>
      <c r="J264" s="321"/>
    </row>
    <row r="265" spans="1:10" x14ac:dyDescent="0.2">
      <c r="A265" s="325">
        <v>39706</v>
      </c>
      <c r="B265" s="343"/>
      <c r="C265" s="343"/>
      <c r="D265" s="343"/>
      <c r="E265" s="343"/>
      <c r="F265" s="343"/>
      <c r="G265" s="343"/>
      <c r="H265" s="343"/>
      <c r="I265" s="343"/>
      <c r="J265" s="321"/>
    </row>
    <row r="266" spans="1:10" x14ac:dyDescent="0.2">
      <c r="A266" s="325">
        <v>39707</v>
      </c>
      <c r="B266" s="343"/>
      <c r="C266" s="343"/>
      <c r="D266" s="343"/>
      <c r="E266" s="343"/>
      <c r="F266" s="343"/>
      <c r="G266" s="343"/>
      <c r="H266" s="343"/>
      <c r="I266" s="343"/>
      <c r="J266" s="321"/>
    </row>
    <row r="267" spans="1:10" x14ac:dyDescent="0.2">
      <c r="A267" s="325">
        <v>39708</v>
      </c>
      <c r="B267" s="343"/>
      <c r="C267" s="343"/>
      <c r="D267" s="343"/>
      <c r="E267" s="343"/>
      <c r="F267" s="343"/>
      <c r="G267" s="343"/>
      <c r="H267" s="343"/>
      <c r="I267" s="343"/>
      <c r="J267" s="321"/>
    </row>
    <row r="268" spans="1:10" x14ac:dyDescent="0.2">
      <c r="A268" s="325">
        <v>39709</v>
      </c>
      <c r="B268" s="343"/>
      <c r="C268" s="343"/>
      <c r="D268" s="343"/>
      <c r="E268" s="343"/>
      <c r="F268" s="343"/>
      <c r="G268" s="343"/>
      <c r="H268" s="343"/>
      <c r="I268" s="343"/>
      <c r="J268" s="321"/>
    </row>
    <row r="269" spans="1:10" x14ac:dyDescent="0.2">
      <c r="A269" s="325">
        <v>39710</v>
      </c>
      <c r="B269" s="343"/>
      <c r="C269" s="343"/>
      <c r="D269" s="343"/>
      <c r="E269" s="343"/>
      <c r="F269" s="343"/>
      <c r="G269" s="343"/>
      <c r="H269" s="343"/>
      <c r="I269" s="343"/>
      <c r="J269" s="321"/>
    </row>
    <row r="270" spans="1:10" x14ac:dyDescent="0.2">
      <c r="A270" s="325">
        <v>39711</v>
      </c>
      <c r="B270" s="343"/>
      <c r="C270" s="343"/>
      <c r="D270" s="343"/>
      <c r="E270" s="343"/>
      <c r="F270" s="343"/>
      <c r="G270" s="343"/>
      <c r="H270" s="343"/>
      <c r="I270" s="343"/>
      <c r="J270" s="321"/>
    </row>
    <row r="271" spans="1:10" x14ac:dyDescent="0.2">
      <c r="A271" s="325">
        <v>39712</v>
      </c>
      <c r="B271" s="343"/>
      <c r="C271" s="343"/>
      <c r="D271" s="343"/>
      <c r="E271" s="343"/>
      <c r="F271" s="343"/>
      <c r="G271" s="343"/>
      <c r="H271" s="343"/>
      <c r="I271" s="343"/>
      <c r="J271" s="321"/>
    </row>
    <row r="272" spans="1:10" x14ac:dyDescent="0.2">
      <c r="A272" s="325">
        <v>39713</v>
      </c>
      <c r="B272" s="343"/>
      <c r="C272" s="343"/>
      <c r="D272" s="343"/>
      <c r="E272" s="343"/>
      <c r="F272" s="343"/>
      <c r="G272" s="343"/>
      <c r="H272" s="343"/>
      <c r="I272" s="343"/>
      <c r="J272" s="321"/>
    </row>
    <row r="273" spans="1:10" x14ac:dyDescent="0.2">
      <c r="A273" s="325">
        <v>39714</v>
      </c>
      <c r="B273" s="343"/>
      <c r="C273" s="343"/>
      <c r="D273" s="343"/>
      <c r="E273" s="343"/>
      <c r="F273" s="343"/>
      <c r="G273" s="343"/>
      <c r="H273" s="343"/>
      <c r="I273" s="343"/>
      <c r="J273" s="321"/>
    </row>
    <row r="274" spans="1:10" x14ac:dyDescent="0.2">
      <c r="A274" s="325">
        <v>39715</v>
      </c>
      <c r="B274" s="343"/>
      <c r="C274" s="343"/>
      <c r="D274" s="343"/>
      <c r="E274" s="343"/>
      <c r="F274" s="343"/>
      <c r="G274" s="343"/>
      <c r="H274" s="343"/>
      <c r="I274" s="343"/>
      <c r="J274" s="321"/>
    </row>
    <row r="275" spans="1:10" x14ac:dyDescent="0.2">
      <c r="A275" s="325">
        <v>39716</v>
      </c>
      <c r="B275" s="343"/>
      <c r="C275" s="343"/>
      <c r="D275" s="343"/>
      <c r="E275" s="343"/>
      <c r="F275" s="343"/>
      <c r="G275" s="343"/>
      <c r="H275" s="343"/>
      <c r="I275" s="343"/>
      <c r="J275" s="321"/>
    </row>
    <row r="276" spans="1:10" x14ac:dyDescent="0.2">
      <c r="A276" s="325">
        <v>39717</v>
      </c>
      <c r="B276" s="343"/>
      <c r="C276" s="343"/>
      <c r="D276" s="343"/>
      <c r="E276" s="343"/>
      <c r="F276" s="343"/>
      <c r="G276" s="343"/>
      <c r="H276" s="343"/>
      <c r="I276" s="343"/>
      <c r="J276" s="321"/>
    </row>
    <row r="277" spans="1:10" x14ac:dyDescent="0.2">
      <c r="A277" s="325">
        <v>39718</v>
      </c>
      <c r="B277" s="343"/>
      <c r="C277" s="343"/>
      <c r="D277" s="343"/>
      <c r="E277" s="343"/>
      <c r="F277" s="343"/>
      <c r="G277" s="343"/>
      <c r="H277" s="343"/>
      <c r="I277" s="343"/>
      <c r="J277" s="321"/>
    </row>
    <row r="278" spans="1:10" x14ac:dyDescent="0.2">
      <c r="A278" s="325">
        <v>39719</v>
      </c>
      <c r="B278" s="343"/>
      <c r="C278" s="343"/>
      <c r="D278" s="343"/>
      <c r="E278" s="343"/>
      <c r="F278" s="343"/>
      <c r="G278" s="343"/>
      <c r="H278" s="343"/>
      <c r="I278" s="343"/>
      <c r="J278" s="321"/>
    </row>
    <row r="279" spans="1:10" x14ac:dyDescent="0.2">
      <c r="A279" s="325">
        <v>39720</v>
      </c>
      <c r="B279" s="343"/>
      <c r="C279" s="343"/>
      <c r="D279" s="343"/>
      <c r="E279" s="343"/>
      <c r="F279" s="343"/>
      <c r="G279" s="343"/>
      <c r="H279" s="343"/>
      <c r="I279" s="343"/>
      <c r="J279" s="321"/>
    </row>
    <row r="280" spans="1:10" x14ac:dyDescent="0.2">
      <c r="A280" s="325">
        <v>39721</v>
      </c>
      <c r="B280" s="343"/>
      <c r="C280" s="343"/>
      <c r="D280" s="343"/>
      <c r="E280" s="343"/>
      <c r="F280" s="343"/>
      <c r="G280" s="343"/>
      <c r="H280" s="343"/>
      <c r="I280" s="343"/>
      <c r="J280" s="321"/>
    </row>
    <row r="281" spans="1:10" x14ac:dyDescent="0.2">
      <c r="A281" s="325">
        <v>39722</v>
      </c>
      <c r="B281" s="343"/>
      <c r="C281" s="343"/>
      <c r="D281" s="343"/>
      <c r="E281" s="343"/>
      <c r="F281" s="343"/>
      <c r="G281" s="343"/>
      <c r="H281" s="343"/>
      <c r="I281" s="343"/>
      <c r="J281" s="321"/>
    </row>
    <row r="282" spans="1:10" x14ac:dyDescent="0.2">
      <c r="A282" s="325">
        <v>39723</v>
      </c>
      <c r="B282" s="343"/>
      <c r="C282" s="343"/>
      <c r="D282" s="343"/>
      <c r="E282" s="343"/>
      <c r="F282" s="343"/>
      <c r="G282" s="343"/>
      <c r="H282" s="343"/>
      <c r="I282" s="343"/>
      <c r="J282" s="321"/>
    </row>
    <row r="283" spans="1:10" x14ac:dyDescent="0.2">
      <c r="A283" s="325">
        <v>39724</v>
      </c>
      <c r="B283" s="343"/>
      <c r="C283" s="343"/>
      <c r="D283" s="343"/>
      <c r="E283" s="343"/>
      <c r="F283" s="343"/>
      <c r="G283" s="343"/>
      <c r="H283" s="343"/>
      <c r="I283" s="343"/>
      <c r="J283" s="321"/>
    </row>
    <row r="284" spans="1:10" x14ac:dyDescent="0.2">
      <c r="A284" s="325">
        <v>39725</v>
      </c>
      <c r="B284" s="343"/>
      <c r="C284" s="343"/>
      <c r="D284" s="343"/>
      <c r="E284" s="343"/>
      <c r="F284" s="343"/>
      <c r="G284" s="343"/>
      <c r="H284" s="343"/>
      <c r="I284" s="343"/>
      <c r="J284" s="321"/>
    </row>
    <row r="285" spans="1:10" x14ac:dyDescent="0.2">
      <c r="A285" s="325">
        <v>39726</v>
      </c>
      <c r="B285" s="343"/>
      <c r="C285" s="343"/>
      <c r="D285" s="343"/>
      <c r="E285" s="343"/>
      <c r="F285" s="343"/>
      <c r="G285" s="343"/>
      <c r="H285" s="343"/>
      <c r="I285" s="343"/>
      <c r="J285" s="321"/>
    </row>
    <row r="286" spans="1:10" x14ac:dyDescent="0.2">
      <c r="A286" s="325">
        <v>39727</v>
      </c>
      <c r="B286" s="343"/>
      <c r="C286" s="343"/>
      <c r="D286" s="343"/>
      <c r="E286" s="343"/>
      <c r="F286" s="343"/>
      <c r="G286" s="343"/>
      <c r="H286" s="343"/>
      <c r="I286" s="343"/>
      <c r="J286" s="321"/>
    </row>
    <row r="287" spans="1:10" x14ac:dyDescent="0.2">
      <c r="A287" s="325">
        <v>39728</v>
      </c>
      <c r="B287" s="343"/>
      <c r="C287" s="343"/>
      <c r="D287" s="343"/>
      <c r="E287" s="343"/>
      <c r="F287" s="343"/>
      <c r="G287" s="343"/>
      <c r="H287" s="343"/>
      <c r="I287" s="343"/>
      <c r="J287" s="321"/>
    </row>
    <row r="288" spans="1:10" x14ac:dyDescent="0.2">
      <c r="A288" s="325">
        <v>39729</v>
      </c>
      <c r="B288" s="343"/>
      <c r="C288" s="343"/>
      <c r="D288" s="343"/>
      <c r="E288" s="343"/>
      <c r="F288" s="343"/>
      <c r="G288" s="343"/>
      <c r="H288" s="343"/>
      <c r="I288" s="343"/>
      <c r="J288" s="321"/>
    </row>
    <row r="289" spans="1:10" x14ac:dyDescent="0.2">
      <c r="A289" s="325">
        <v>39730</v>
      </c>
      <c r="B289" s="343"/>
      <c r="C289" s="343"/>
      <c r="D289" s="343"/>
      <c r="E289" s="343"/>
      <c r="F289" s="343"/>
      <c r="G289" s="343"/>
      <c r="H289" s="343"/>
      <c r="I289" s="343"/>
      <c r="J289" s="321"/>
    </row>
    <row r="290" spans="1:10" x14ac:dyDescent="0.2">
      <c r="A290" s="325">
        <v>39731</v>
      </c>
      <c r="B290" s="343"/>
      <c r="C290" s="343"/>
      <c r="D290" s="343"/>
      <c r="E290" s="343"/>
      <c r="F290" s="343"/>
      <c r="G290" s="343"/>
      <c r="H290" s="343"/>
      <c r="I290" s="343"/>
      <c r="J290" s="321"/>
    </row>
    <row r="291" spans="1:10" x14ac:dyDescent="0.2">
      <c r="A291" s="325">
        <v>39732</v>
      </c>
      <c r="B291" s="343"/>
      <c r="C291" s="343"/>
      <c r="D291" s="343"/>
      <c r="E291" s="343"/>
      <c r="F291" s="343"/>
      <c r="G291" s="343"/>
      <c r="H291" s="343"/>
      <c r="I291" s="343"/>
      <c r="J291" s="321"/>
    </row>
    <row r="292" spans="1:10" x14ac:dyDescent="0.2">
      <c r="A292" s="325">
        <v>39733</v>
      </c>
      <c r="B292" s="343"/>
      <c r="C292" s="343"/>
      <c r="D292" s="343"/>
      <c r="E292" s="343"/>
      <c r="F292" s="343"/>
      <c r="G292" s="343"/>
      <c r="H292" s="343"/>
      <c r="I292" s="343"/>
      <c r="J292" s="321"/>
    </row>
    <row r="293" spans="1:10" x14ac:dyDescent="0.2">
      <c r="A293" s="325">
        <v>39734</v>
      </c>
      <c r="B293" s="343"/>
      <c r="C293" s="343"/>
      <c r="D293" s="343"/>
      <c r="E293" s="343"/>
      <c r="F293" s="343"/>
      <c r="G293" s="343"/>
      <c r="H293" s="343"/>
      <c r="I293" s="343"/>
      <c r="J293" s="321"/>
    </row>
    <row r="294" spans="1:10" x14ac:dyDescent="0.2">
      <c r="A294" s="325">
        <v>39735</v>
      </c>
      <c r="B294" s="343"/>
      <c r="C294" s="343"/>
      <c r="D294" s="343"/>
      <c r="E294" s="343"/>
      <c r="F294" s="343"/>
      <c r="G294" s="343"/>
      <c r="H294" s="343"/>
      <c r="I294" s="343"/>
      <c r="J294" s="321"/>
    </row>
    <row r="295" spans="1:10" x14ac:dyDescent="0.2">
      <c r="A295" s="325">
        <v>39736</v>
      </c>
      <c r="B295" s="343"/>
      <c r="C295" s="343"/>
      <c r="D295" s="343"/>
      <c r="E295" s="343"/>
      <c r="F295" s="343"/>
      <c r="G295" s="343"/>
      <c r="H295" s="343"/>
      <c r="I295" s="343"/>
      <c r="J295" s="321"/>
    </row>
    <row r="296" spans="1:10" x14ac:dyDescent="0.2">
      <c r="A296" s="325">
        <v>39737</v>
      </c>
      <c r="B296" s="343"/>
      <c r="C296" s="343"/>
      <c r="D296" s="343"/>
      <c r="E296" s="343"/>
      <c r="F296" s="343"/>
      <c r="G296" s="343"/>
      <c r="H296" s="343"/>
      <c r="I296" s="343"/>
      <c r="J296" s="321"/>
    </row>
    <row r="297" spans="1:10" x14ac:dyDescent="0.2">
      <c r="A297" s="325">
        <v>39738</v>
      </c>
      <c r="B297" s="343"/>
      <c r="C297" s="343"/>
      <c r="D297" s="343"/>
      <c r="E297" s="343"/>
      <c r="F297" s="343"/>
      <c r="G297" s="343"/>
      <c r="H297" s="343"/>
      <c r="I297" s="343"/>
      <c r="J297" s="321"/>
    </row>
    <row r="298" spans="1:10" x14ac:dyDescent="0.2">
      <c r="A298" s="325">
        <v>39739</v>
      </c>
      <c r="B298" s="343"/>
      <c r="C298" s="343"/>
      <c r="D298" s="343"/>
      <c r="E298" s="343"/>
      <c r="F298" s="343"/>
      <c r="G298" s="343"/>
      <c r="H298" s="343"/>
      <c r="I298" s="343"/>
      <c r="J298" s="321"/>
    </row>
    <row r="299" spans="1:10" x14ac:dyDescent="0.2">
      <c r="A299" s="325">
        <v>39740</v>
      </c>
      <c r="B299" s="343"/>
      <c r="C299" s="343"/>
      <c r="D299" s="343"/>
      <c r="E299" s="343"/>
      <c r="F299" s="343"/>
      <c r="G299" s="343"/>
      <c r="H299" s="343"/>
      <c r="I299" s="343"/>
      <c r="J299" s="321"/>
    </row>
    <row r="300" spans="1:10" x14ac:dyDescent="0.2">
      <c r="A300" s="325">
        <v>39741</v>
      </c>
      <c r="B300" s="343"/>
      <c r="C300" s="343"/>
      <c r="D300" s="343"/>
      <c r="E300" s="343"/>
      <c r="F300" s="343"/>
      <c r="G300" s="343"/>
      <c r="H300" s="343"/>
      <c r="I300" s="343"/>
      <c r="J300" s="321"/>
    </row>
    <row r="301" spans="1:10" x14ac:dyDescent="0.2">
      <c r="A301" s="325">
        <v>39742</v>
      </c>
      <c r="B301" s="343"/>
      <c r="C301" s="343"/>
      <c r="D301" s="343"/>
      <c r="E301" s="343"/>
      <c r="F301" s="343"/>
      <c r="G301" s="343"/>
      <c r="H301" s="343"/>
      <c r="I301" s="343"/>
      <c r="J301" s="321"/>
    </row>
    <row r="302" spans="1:10" x14ac:dyDescent="0.2">
      <c r="A302" s="325">
        <v>39743</v>
      </c>
      <c r="B302" s="343"/>
      <c r="C302" s="343"/>
      <c r="D302" s="343"/>
      <c r="E302" s="343"/>
      <c r="F302" s="343"/>
      <c r="G302" s="343"/>
      <c r="H302" s="343"/>
      <c r="I302" s="343"/>
      <c r="J302" s="321"/>
    </row>
    <row r="303" spans="1:10" x14ac:dyDescent="0.2">
      <c r="A303" s="325">
        <v>39744</v>
      </c>
      <c r="B303" s="343"/>
      <c r="C303" s="343"/>
      <c r="D303" s="343"/>
      <c r="E303" s="343"/>
      <c r="F303" s="343"/>
      <c r="G303" s="343"/>
      <c r="H303" s="343"/>
      <c r="I303" s="343"/>
      <c r="J303" s="321"/>
    </row>
    <row r="304" spans="1:10" x14ac:dyDescent="0.2">
      <c r="A304" s="325">
        <v>39745</v>
      </c>
      <c r="B304" s="343"/>
      <c r="C304" s="343"/>
      <c r="D304" s="343"/>
      <c r="E304" s="343"/>
      <c r="F304" s="343"/>
      <c r="G304" s="343"/>
      <c r="H304" s="343"/>
      <c r="I304" s="343"/>
      <c r="J304" s="321"/>
    </row>
    <row r="305" spans="1:10" x14ac:dyDescent="0.2">
      <c r="A305" s="325">
        <v>39746</v>
      </c>
      <c r="B305" s="343"/>
      <c r="C305" s="343"/>
      <c r="D305" s="343"/>
      <c r="E305" s="343"/>
      <c r="F305" s="343"/>
      <c r="G305" s="343"/>
      <c r="H305" s="343"/>
      <c r="I305" s="343"/>
      <c r="J305" s="321"/>
    </row>
    <row r="306" spans="1:10" x14ac:dyDescent="0.2">
      <c r="A306" s="325">
        <v>39747</v>
      </c>
      <c r="B306" s="343"/>
      <c r="C306" s="343"/>
      <c r="D306" s="343"/>
      <c r="E306" s="343"/>
      <c r="F306" s="343"/>
      <c r="G306" s="343"/>
      <c r="H306" s="343"/>
      <c r="I306" s="343"/>
      <c r="J306" s="321"/>
    </row>
    <row r="307" spans="1:10" x14ac:dyDescent="0.2">
      <c r="A307" s="325">
        <v>39748</v>
      </c>
      <c r="B307" s="343"/>
      <c r="C307" s="343"/>
      <c r="D307" s="343"/>
      <c r="E307" s="343"/>
      <c r="F307" s="343"/>
      <c r="G307" s="343"/>
      <c r="H307" s="343"/>
      <c r="I307" s="343"/>
      <c r="J307" s="321"/>
    </row>
    <row r="308" spans="1:10" x14ac:dyDescent="0.2">
      <c r="A308" s="325">
        <v>39749</v>
      </c>
      <c r="B308" s="343"/>
      <c r="C308" s="343"/>
      <c r="D308" s="343"/>
      <c r="E308" s="343"/>
      <c r="F308" s="343"/>
      <c r="G308" s="343"/>
      <c r="H308" s="343"/>
      <c r="I308" s="343"/>
      <c r="J308" s="321"/>
    </row>
    <row r="309" spans="1:10" x14ac:dyDescent="0.2">
      <c r="A309" s="325">
        <v>39750</v>
      </c>
      <c r="B309" s="343"/>
      <c r="C309" s="343"/>
      <c r="D309" s="343"/>
      <c r="E309" s="343"/>
      <c r="F309" s="343"/>
      <c r="G309" s="343"/>
      <c r="H309" s="343"/>
      <c r="I309" s="343"/>
      <c r="J309" s="321"/>
    </row>
    <row r="310" spans="1:10" x14ac:dyDescent="0.2">
      <c r="A310" s="325">
        <v>39751</v>
      </c>
      <c r="B310" s="343"/>
      <c r="C310" s="343"/>
      <c r="D310" s="343"/>
      <c r="E310" s="343"/>
      <c r="F310" s="343"/>
      <c r="G310" s="343"/>
      <c r="H310" s="343"/>
      <c r="I310" s="343"/>
      <c r="J310" s="321"/>
    </row>
    <row r="311" spans="1:10" x14ac:dyDescent="0.2">
      <c r="A311" s="325">
        <v>39752</v>
      </c>
      <c r="B311" s="343"/>
      <c r="C311" s="343"/>
      <c r="D311" s="343"/>
      <c r="E311" s="343"/>
      <c r="F311" s="343"/>
      <c r="G311" s="343"/>
      <c r="H311" s="343"/>
      <c r="I311" s="343"/>
      <c r="J311" s="321"/>
    </row>
    <row r="312" spans="1:10" x14ac:dyDescent="0.2">
      <c r="A312" s="325">
        <v>39753</v>
      </c>
      <c r="B312" s="343"/>
      <c r="C312" s="343"/>
      <c r="D312" s="343"/>
      <c r="E312" s="343"/>
      <c r="F312" s="343"/>
      <c r="G312" s="343"/>
      <c r="H312" s="343"/>
      <c r="I312" s="343"/>
      <c r="J312" s="321"/>
    </row>
    <row r="313" spans="1:10" x14ac:dyDescent="0.2">
      <c r="A313" s="325">
        <v>39754</v>
      </c>
      <c r="B313" s="343"/>
      <c r="C313" s="343"/>
      <c r="D313" s="343"/>
      <c r="E313" s="343"/>
      <c r="F313" s="343"/>
      <c r="G313" s="343"/>
      <c r="H313" s="343"/>
      <c r="I313" s="343"/>
      <c r="J313" s="321"/>
    </row>
    <row r="314" spans="1:10" x14ac:dyDescent="0.2">
      <c r="A314" s="325">
        <v>39755</v>
      </c>
      <c r="B314" s="343"/>
      <c r="C314" s="343"/>
      <c r="D314" s="343"/>
      <c r="E314" s="343"/>
      <c r="F314" s="343"/>
      <c r="G314" s="343"/>
      <c r="H314" s="343"/>
      <c r="I314" s="343"/>
      <c r="J314" s="321"/>
    </row>
    <row r="315" spans="1:10" x14ac:dyDescent="0.2">
      <c r="A315" s="325">
        <v>39756</v>
      </c>
      <c r="B315" s="343"/>
      <c r="C315" s="343"/>
      <c r="D315" s="343"/>
      <c r="E315" s="343"/>
      <c r="F315" s="343"/>
      <c r="G315" s="343"/>
      <c r="H315" s="343"/>
      <c r="I315" s="343"/>
      <c r="J315" s="321"/>
    </row>
    <row r="316" spans="1:10" x14ac:dyDescent="0.2">
      <c r="A316" s="325">
        <v>39757</v>
      </c>
      <c r="B316" s="343"/>
      <c r="C316" s="343"/>
      <c r="D316" s="343"/>
      <c r="E316" s="343"/>
      <c r="F316" s="343"/>
      <c r="G316" s="343"/>
      <c r="H316" s="343"/>
      <c r="I316" s="343"/>
      <c r="J316" s="321"/>
    </row>
    <row r="317" spans="1:10" x14ac:dyDescent="0.2">
      <c r="A317" s="325">
        <v>39758</v>
      </c>
      <c r="B317" s="343"/>
      <c r="C317" s="343"/>
      <c r="D317" s="343"/>
      <c r="E317" s="343"/>
      <c r="F317" s="343"/>
      <c r="G317" s="343"/>
      <c r="H317" s="343"/>
      <c r="I317" s="343"/>
      <c r="J317" s="321"/>
    </row>
    <row r="318" spans="1:10" x14ac:dyDescent="0.2">
      <c r="A318" s="325">
        <v>39759</v>
      </c>
      <c r="B318" s="343"/>
      <c r="C318" s="343"/>
      <c r="D318" s="343"/>
      <c r="E318" s="343"/>
      <c r="F318" s="343"/>
      <c r="G318" s="343"/>
      <c r="H318" s="343"/>
      <c r="I318" s="343"/>
      <c r="J318" s="321"/>
    </row>
    <row r="319" spans="1:10" x14ac:dyDescent="0.2">
      <c r="A319" s="325">
        <v>39760</v>
      </c>
      <c r="B319" s="343"/>
      <c r="C319" s="343"/>
      <c r="D319" s="343"/>
      <c r="E319" s="343"/>
      <c r="F319" s="343"/>
      <c r="G319" s="343"/>
      <c r="H319" s="343"/>
      <c r="I319" s="343"/>
      <c r="J319" s="321"/>
    </row>
    <row r="320" spans="1:10" x14ac:dyDescent="0.2">
      <c r="A320" s="325">
        <v>39761</v>
      </c>
      <c r="B320" s="343"/>
      <c r="C320" s="343"/>
      <c r="D320" s="343"/>
      <c r="E320" s="343"/>
      <c r="F320" s="343"/>
      <c r="G320" s="343"/>
      <c r="H320" s="343"/>
      <c r="I320" s="343"/>
      <c r="J320" s="321"/>
    </row>
    <row r="321" spans="1:10" x14ac:dyDescent="0.2">
      <c r="A321" s="325">
        <v>39762</v>
      </c>
      <c r="B321" s="343"/>
      <c r="C321" s="343"/>
      <c r="D321" s="343"/>
      <c r="E321" s="343"/>
      <c r="F321" s="343"/>
      <c r="G321" s="343"/>
      <c r="H321" s="343"/>
      <c r="I321" s="343"/>
      <c r="J321" s="321"/>
    </row>
    <row r="322" spans="1:10" x14ac:dyDescent="0.2">
      <c r="A322" s="325">
        <v>39763</v>
      </c>
      <c r="B322" s="343"/>
      <c r="C322" s="343"/>
      <c r="D322" s="343"/>
      <c r="E322" s="343"/>
      <c r="F322" s="343"/>
      <c r="G322" s="343"/>
      <c r="H322" s="343"/>
      <c r="I322" s="343"/>
      <c r="J322" s="321"/>
    </row>
    <row r="323" spans="1:10" x14ac:dyDescent="0.2">
      <c r="A323" s="325">
        <v>39764</v>
      </c>
      <c r="B323" s="343"/>
      <c r="C323" s="343"/>
      <c r="D323" s="343"/>
      <c r="E323" s="343"/>
      <c r="F323" s="343"/>
      <c r="G323" s="343"/>
      <c r="H323" s="343"/>
      <c r="I323" s="343"/>
      <c r="J323" s="321"/>
    </row>
    <row r="324" spans="1:10" x14ac:dyDescent="0.2">
      <c r="A324" s="325">
        <v>39765</v>
      </c>
      <c r="B324" s="343"/>
      <c r="C324" s="343"/>
      <c r="D324" s="343"/>
      <c r="E324" s="343"/>
      <c r="F324" s="343"/>
      <c r="G324" s="343"/>
      <c r="H324" s="343"/>
      <c r="I324" s="343"/>
      <c r="J324" s="321"/>
    </row>
    <row r="325" spans="1:10" x14ac:dyDescent="0.2">
      <c r="A325" s="325">
        <v>39766</v>
      </c>
      <c r="B325" s="343"/>
      <c r="C325" s="343"/>
      <c r="D325" s="343"/>
      <c r="E325" s="343"/>
      <c r="F325" s="343"/>
      <c r="G325" s="343"/>
      <c r="H325" s="343"/>
      <c r="I325" s="343"/>
      <c r="J325" s="321"/>
    </row>
    <row r="326" spans="1:10" x14ac:dyDescent="0.2">
      <c r="A326" s="325">
        <v>39767</v>
      </c>
      <c r="B326" s="343"/>
      <c r="C326" s="343"/>
      <c r="D326" s="343"/>
      <c r="E326" s="343"/>
      <c r="F326" s="343"/>
      <c r="G326" s="343"/>
      <c r="H326" s="343"/>
      <c r="I326" s="343"/>
      <c r="J326" s="321"/>
    </row>
    <row r="327" spans="1:10" x14ac:dyDescent="0.2">
      <c r="A327" s="325">
        <v>39768</v>
      </c>
      <c r="B327" s="343"/>
      <c r="C327" s="343"/>
      <c r="D327" s="343"/>
      <c r="E327" s="343"/>
      <c r="F327" s="343"/>
      <c r="G327" s="343"/>
      <c r="H327" s="343"/>
      <c r="I327" s="343"/>
      <c r="J327" s="321"/>
    </row>
    <row r="328" spans="1:10" x14ac:dyDescent="0.2">
      <c r="A328" s="325">
        <v>39769</v>
      </c>
      <c r="B328" s="343"/>
      <c r="C328" s="343"/>
      <c r="D328" s="343"/>
      <c r="E328" s="343"/>
      <c r="F328" s="343"/>
      <c r="G328" s="343"/>
      <c r="H328" s="343"/>
      <c r="I328" s="343"/>
      <c r="J328" s="321"/>
    </row>
    <row r="329" spans="1:10" x14ac:dyDescent="0.2">
      <c r="A329" s="325">
        <v>39770</v>
      </c>
      <c r="B329" s="343"/>
      <c r="C329" s="343"/>
      <c r="D329" s="343"/>
      <c r="E329" s="343"/>
      <c r="F329" s="343"/>
      <c r="G329" s="343"/>
      <c r="H329" s="343"/>
      <c r="I329" s="343"/>
      <c r="J329" s="321"/>
    </row>
    <row r="330" spans="1:10" x14ac:dyDescent="0.2">
      <c r="A330" s="325">
        <v>39771</v>
      </c>
      <c r="B330" s="343"/>
      <c r="C330" s="343"/>
      <c r="D330" s="343"/>
      <c r="E330" s="343"/>
      <c r="F330" s="343"/>
      <c r="G330" s="343"/>
      <c r="H330" s="343"/>
      <c r="I330" s="343"/>
      <c r="J330" s="321"/>
    </row>
    <row r="331" spans="1:10" x14ac:dyDescent="0.2">
      <c r="A331" s="325">
        <v>39772</v>
      </c>
      <c r="B331" s="343"/>
      <c r="C331" s="343"/>
      <c r="D331" s="343"/>
      <c r="E331" s="343"/>
      <c r="F331" s="343"/>
      <c r="G331" s="343"/>
      <c r="H331" s="343"/>
      <c r="I331" s="343"/>
      <c r="J331" s="321"/>
    </row>
    <row r="332" spans="1:10" x14ac:dyDescent="0.2">
      <c r="A332" s="325">
        <v>39773</v>
      </c>
      <c r="B332" s="343"/>
      <c r="C332" s="343"/>
      <c r="D332" s="343"/>
      <c r="E332" s="343"/>
      <c r="F332" s="343"/>
      <c r="G332" s="343"/>
      <c r="H332" s="343"/>
      <c r="I332" s="343"/>
      <c r="J332" s="321"/>
    </row>
    <row r="333" spans="1:10" x14ac:dyDescent="0.2">
      <c r="A333" s="325">
        <v>39774</v>
      </c>
      <c r="B333" s="343"/>
      <c r="C333" s="343"/>
      <c r="D333" s="343"/>
      <c r="E333" s="343"/>
      <c r="F333" s="343"/>
      <c r="G333" s="343"/>
      <c r="H333" s="343"/>
      <c r="I333" s="343"/>
      <c r="J333" s="321"/>
    </row>
    <row r="334" spans="1:10" x14ac:dyDescent="0.2">
      <c r="A334" s="325">
        <v>39775</v>
      </c>
      <c r="B334" s="343"/>
      <c r="C334" s="343"/>
      <c r="D334" s="343"/>
      <c r="E334" s="343"/>
      <c r="F334" s="343"/>
      <c r="G334" s="343"/>
      <c r="H334" s="343"/>
      <c r="I334" s="343"/>
      <c r="J334" s="321"/>
    </row>
    <row r="335" spans="1:10" x14ac:dyDescent="0.2">
      <c r="A335" s="325">
        <v>39776</v>
      </c>
      <c r="B335" s="343"/>
      <c r="C335" s="343"/>
      <c r="D335" s="343"/>
      <c r="E335" s="343"/>
      <c r="F335" s="343"/>
      <c r="G335" s="343"/>
      <c r="H335" s="343"/>
      <c r="I335" s="343"/>
      <c r="J335" s="321"/>
    </row>
    <row r="336" spans="1:10" x14ac:dyDescent="0.2">
      <c r="A336" s="325">
        <v>39777</v>
      </c>
      <c r="B336" s="343"/>
      <c r="C336" s="343"/>
      <c r="D336" s="343"/>
      <c r="E336" s="343"/>
      <c r="F336" s="343"/>
      <c r="G336" s="343"/>
      <c r="H336" s="343"/>
      <c r="I336" s="343"/>
      <c r="J336" s="321"/>
    </row>
    <row r="337" spans="1:10" x14ac:dyDescent="0.2">
      <c r="A337" s="325">
        <v>39778</v>
      </c>
      <c r="B337" s="343"/>
      <c r="C337" s="343"/>
      <c r="D337" s="343"/>
      <c r="E337" s="343"/>
      <c r="F337" s="343"/>
      <c r="G337" s="343"/>
      <c r="H337" s="343"/>
      <c r="I337" s="343"/>
      <c r="J337" s="321"/>
    </row>
    <row r="338" spans="1:10" x14ac:dyDescent="0.2">
      <c r="A338" s="325">
        <v>39779</v>
      </c>
      <c r="B338" s="343"/>
      <c r="C338" s="343"/>
      <c r="D338" s="343"/>
      <c r="E338" s="343"/>
      <c r="F338" s="343"/>
      <c r="G338" s="343"/>
      <c r="H338" s="343"/>
      <c r="I338" s="343"/>
      <c r="J338" s="321"/>
    </row>
    <row r="339" spans="1:10" x14ac:dyDescent="0.2">
      <c r="A339" s="325">
        <v>39780</v>
      </c>
      <c r="B339" s="343"/>
      <c r="C339" s="343"/>
      <c r="D339" s="343"/>
      <c r="E339" s="343"/>
      <c r="F339" s="343"/>
      <c r="G339" s="343"/>
      <c r="H339" s="343"/>
      <c r="I339" s="343"/>
      <c r="J339" s="321"/>
    </row>
    <row r="340" spans="1:10" x14ac:dyDescent="0.2">
      <c r="A340" s="325">
        <v>39781</v>
      </c>
      <c r="B340" s="343"/>
      <c r="C340" s="343"/>
      <c r="D340" s="343"/>
      <c r="E340" s="343"/>
      <c r="F340" s="343"/>
      <c r="G340" s="343"/>
      <c r="H340" s="343"/>
      <c r="I340" s="343"/>
      <c r="J340" s="321"/>
    </row>
    <row r="341" spans="1:10" x14ac:dyDescent="0.2">
      <c r="A341" s="325">
        <v>39782</v>
      </c>
      <c r="B341" s="343"/>
      <c r="C341" s="343"/>
      <c r="D341" s="343"/>
      <c r="E341" s="343"/>
      <c r="F341" s="343"/>
      <c r="G341" s="343"/>
      <c r="H341" s="343"/>
      <c r="I341" s="343"/>
      <c r="J341" s="321"/>
    </row>
    <row r="342" spans="1:10" x14ac:dyDescent="0.2">
      <c r="A342" s="325">
        <v>39783</v>
      </c>
      <c r="B342" s="343"/>
      <c r="C342" s="343"/>
      <c r="D342" s="343"/>
      <c r="E342" s="343"/>
      <c r="F342" s="343"/>
      <c r="G342" s="343"/>
      <c r="H342" s="343"/>
      <c r="I342" s="343"/>
      <c r="J342" s="321"/>
    </row>
    <row r="343" spans="1:10" x14ac:dyDescent="0.2">
      <c r="A343" s="325">
        <v>39784</v>
      </c>
      <c r="B343" s="343"/>
      <c r="C343" s="343"/>
      <c r="D343" s="343"/>
      <c r="E343" s="343"/>
      <c r="F343" s="343"/>
      <c r="G343" s="343"/>
      <c r="H343" s="343"/>
      <c r="I343" s="343"/>
      <c r="J343" s="321"/>
    </row>
    <row r="344" spans="1:10" x14ac:dyDescent="0.2">
      <c r="A344" s="325">
        <v>39785</v>
      </c>
      <c r="B344" s="343"/>
      <c r="C344" s="343"/>
      <c r="D344" s="343"/>
      <c r="E344" s="343"/>
      <c r="F344" s="343"/>
      <c r="G344" s="343"/>
      <c r="H344" s="343"/>
      <c r="I344" s="343"/>
      <c r="J344" s="321"/>
    </row>
    <row r="345" spans="1:10" x14ac:dyDescent="0.2">
      <c r="A345" s="325">
        <v>39786</v>
      </c>
      <c r="B345" s="343"/>
      <c r="C345" s="343"/>
      <c r="D345" s="343"/>
      <c r="E345" s="343"/>
      <c r="F345" s="343"/>
      <c r="G345" s="343"/>
      <c r="H345" s="343"/>
      <c r="I345" s="343"/>
      <c r="J345" s="321"/>
    </row>
    <row r="346" spans="1:10" x14ac:dyDescent="0.2">
      <c r="A346" s="325">
        <v>39787</v>
      </c>
      <c r="B346" s="343"/>
      <c r="C346" s="343"/>
      <c r="D346" s="343"/>
      <c r="E346" s="343"/>
      <c r="F346" s="343"/>
      <c r="G346" s="343"/>
      <c r="H346" s="343"/>
      <c r="I346" s="343"/>
      <c r="J346" s="321"/>
    </row>
    <row r="347" spans="1:10" x14ac:dyDescent="0.2">
      <c r="A347" s="325">
        <v>39788</v>
      </c>
      <c r="B347" s="343"/>
      <c r="C347" s="343"/>
      <c r="D347" s="343"/>
      <c r="E347" s="343"/>
      <c r="F347" s="343"/>
      <c r="G347" s="343"/>
      <c r="H347" s="343"/>
      <c r="I347" s="343"/>
      <c r="J347" s="321"/>
    </row>
    <row r="348" spans="1:10" x14ac:dyDescent="0.2">
      <c r="A348" s="325">
        <v>39789</v>
      </c>
      <c r="B348" s="343"/>
      <c r="C348" s="343"/>
      <c r="D348" s="343"/>
      <c r="E348" s="343"/>
      <c r="F348" s="343"/>
      <c r="G348" s="343"/>
      <c r="H348" s="343"/>
      <c r="I348" s="343"/>
      <c r="J348" s="321"/>
    </row>
    <row r="349" spans="1:10" x14ac:dyDescent="0.2">
      <c r="A349" s="325">
        <v>39790</v>
      </c>
      <c r="B349" s="343"/>
      <c r="C349" s="343"/>
      <c r="D349" s="343"/>
      <c r="E349" s="343"/>
      <c r="F349" s="343"/>
      <c r="G349" s="343"/>
      <c r="H349" s="343"/>
      <c r="I349" s="343"/>
      <c r="J349" s="321"/>
    </row>
    <row r="350" spans="1:10" x14ac:dyDescent="0.2">
      <c r="A350" s="325">
        <v>39791</v>
      </c>
      <c r="B350" s="343"/>
      <c r="C350" s="343"/>
      <c r="D350" s="343"/>
      <c r="E350" s="343"/>
      <c r="F350" s="343"/>
      <c r="G350" s="343"/>
      <c r="H350" s="343"/>
      <c r="I350" s="343"/>
      <c r="J350" s="321"/>
    </row>
    <row r="351" spans="1:10" x14ac:dyDescent="0.2">
      <c r="A351" s="325">
        <v>39792</v>
      </c>
      <c r="B351" s="343"/>
      <c r="C351" s="343"/>
      <c r="D351" s="343"/>
      <c r="E351" s="343"/>
      <c r="F351" s="343"/>
      <c r="G351" s="343"/>
      <c r="H351" s="343"/>
      <c r="I351" s="343"/>
      <c r="J351" s="321"/>
    </row>
    <row r="352" spans="1:10" x14ac:dyDescent="0.2">
      <c r="A352" s="325">
        <v>39793</v>
      </c>
      <c r="B352" s="343"/>
      <c r="C352" s="343"/>
      <c r="D352" s="343"/>
      <c r="E352" s="343"/>
      <c r="F352" s="343"/>
      <c r="G352" s="343"/>
      <c r="H352" s="343"/>
      <c r="I352" s="343"/>
      <c r="J352" s="321"/>
    </row>
    <row r="353" spans="1:10" x14ac:dyDescent="0.2">
      <c r="A353" s="325">
        <v>39794</v>
      </c>
      <c r="B353" s="343"/>
      <c r="C353" s="343"/>
      <c r="D353" s="343"/>
      <c r="E353" s="343"/>
      <c r="F353" s="343"/>
      <c r="G353" s="343"/>
      <c r="H353" s="343"/>
      <c r="I353" s="343"/>
      <c r="J353" s="321"/>
    </row>
    <row r="354" spans="1:10" x14ac:dyDescent="0.2">
      <c r="A354" s="325">
        <v>39795</v>
      </c>
      <c r="B354" s="343"/>
      <c r="C354" s="343"/>
      <c r="D354" s="343"/>
      <c r="E354" s="343"/>
      <c r="F354" s="343"/>
      <c r="G354" s="343"/>
      <c r="H354" s="343"/>
      <c r="I354" s="343"/>
      <c r="J354" s="321"/>
    </row>
    <row r="355" spans="1:10" x14ac:dyDescent="0.2">
      <c r="A355" s="325">
        <v>39796</v>
      </c>
      <c r="B355" s="343"/>
      <c r="C355" s="343"/>
      <c r="D355" s="343"/>
      <c r="E355" s="343"/>
      <c r="F355" s="343"/>
      <c r="G355" s="343"/>
      <c r="H355" s="343"/>
      <c r="I355" s="343"/>
      <c r="J355" s="321"/>
    </row>
    <row r="356" spans="1:10" x14ac:dyDescent="0.2">
      <c r="A356" s="325">
        <v>39797</v>
      </c>
      <c r="B356" s="343"/>
      <c r="C356" s="343"/>
      <c r="D356" s="343"/>
      <c r="E356" s="343"/>
      <c r="F356" s="343"/>
      <c r="G356" s="343"/>
      <c r="H356" s="343"/>
      <c r="I356" s="343"/>
      <c r="J356" s="321"/>
    </row>
    <row r="357" spans="1:10" x14ac:dyDescent="0.2">
      <c r="A357" s="325">
        <v>39798</v>
      </c>
      <c r="B357" s="343"/>
      <c r="C357" s="343"/>
      <c r="D357" s="343"/>
      <c r="E357" s="343"/>
      <c r="F357" s="343"/>
      <c r="G357" s="343"/>
      <c r="H357" s="343"/>
      <c r="I357" s="343"/>
      <c r="J357" s="321"/>
    </row>
    <row r="358" spans="1:10" x14ac:dyDescent="0.2">
      <c r="A358" s="325">
        <v>39799</v>
      </c>
      <c r="B358" s="343"/>
      <c r="C358" s="343"/>
      <c r="D358" s="343"/>
      <c r="E358" s="343"/>
      <c r="F358" s="343"/>
      <c r="G358" s="343"/>
      <c r="H358" s="343"/>
      <c r="I358" s="343"/>
      <c r="J358" s="321"/>
    </row>
    <row r="359" spans="1:10" x14ac:dyDescent="0.2">
      <c r="A359" s="325">
        <v>39800</v>
      </c>
      <c r="B359" s="343"/>
      <c r="C359" s="343"/>
      <c r="D359" s="343"/>
      <c r="E359" s="343"/>
      <c r="F359" s="343"/>
      <c r="G359" s="343"/>
      <c r="H359" s="343"/>
      <c r="I359" s="343"/>
      <c r="J359" s="321"/>
    </row>
    <row r="360" spans="1:10" x14ac:dyDescent="0.2">
      <c r="A360" s="325">
        <v>39801</v>
      </c>
      <c r="B360" s="343"/>
      <c r="C360" s="343"/>
      <c r="D360" s="343"/>
      <c r="E360" s="343"/>
      <c r="F360" s="343"/>
      <c r="G360" s="343"/>
      <c r="H360" s="343"/>
      <c r="I360" s="343"/>
      <c r="J360" s="321"/>
    </row>
    <row r="361" spans="1:10" x14ac:dyDescent="0.2">
      <c r="A361" s="325">
        <v>39802</v>
      </c>
      <c r="B361" s="343"/>
      <c r="C361" s="343"/>
      <c r="D361" s="343"/>
      <c r="E361" s="343"/>
      <c r="F361" s="343"/>
      <c r="G361" s="343"/>
      <c r="H361" s="343"/>
      <c r="I361" s="343"/>
      <c r="J361" s="321"/>
    </row>
    <row r="362" spans="1:10" x14ac:dyDescent="0.2">
      <c r="A362" s="325">
        <v>39803</v>
      </c>
      <c r="B362" s="343"/>
      <c r="C362" s="343"/>
      <c r="D362" s="343"/>
      <c r="E362" s="343"/>
      <c r="F362" s="343"/>
      <c r="G362" s="343"/>
      <c r="H362" s="343"/>
      <c r="I362" s="343"/>
      <c r="J362" s="321"/>
    </row>
    <row r="363" spans="1:10" x14ac:dyDescent="0.2">
      <c r="A363" s="325">
        <v>39804</v>
      </c>
      <c r="B363" s="343"/>
      <c r="C363" s="343"/>
      <c r="D363" s="343"/>
      <c r="E363" s="343"/>
      <c r="F363" s="343"/>
      <c r="G363" s="343"/>
      <c r="H363" s="343"/>
      <c r="I363" s="343"/>
      <c r="J363" s="321"/>
    </row>
    <row r="364" spans="1:10" x14ac:dyDescent="0.2">
      <c r="A364" s="325">
        <v>39805</v>
      </c>
      <c r="B364" s="343"/>
      <c r="C364" s="343"/>
      <c r="D364" s="343"/>
      <c r="E364" s="343"/>
      <c r="F364" s="343"/>
      <c r="G364" s="343"/>
      <c r="H364" s="343"/>
      <c r="I364" s="343"/>
      <c r="J364" s="321"/>
    </row>
    <row r="365" spans="1:10" x14ac:dyDescent="0.2">
      <c r="A365" s="325">
        <v>39806</v>
      </c>
      <c r="B365" s="343"/>
      <c r="C365" s="343"/>
      <c r="D365" s="343"/>
      <c r="E365" s="343"/>
      <c r="F365" s="343"/>
      <c r="G365" s="343"/>
      <c r="H365" s="343"/>
      <c r="I365" s="343"/>
      <c r="J365" s="321"/>
    </row>
    <row r="366" spans="1:10" x14ac:dyDescent="0.2">
      <c r="A366" s="325">
        <v>39807</v>
      </c>
      <c r="B366" s="343"/>
      <c r="C366" s="343"/>
      <c r="D366" s="343"/>
      <c r="E366" s="343"/>
      <c r="F366" s="343"/>
      <c r="G366" s="343"/>
      <c r="H366" s="343"/>
      <c r="I366" s="343"/>
      <c r="J366" s="321"/>
    </row>
    <row r="367" spans="1:10" x14ac:dyDescent="0.2">
      <c r="A367" s="325">
        <v>39808</v>
      </c>
      <c r="B367" s="343"/>
      <c r="C367" s="343"/>
      <c r="D367" s="343"/>
      <c r="E367" s="343"/>
      <c r="F367" s="343"/>
      <c r="G367" s="343"/>
      <c r="H367" s="343"/>
      <c r="I367" s="343"/>
      <c r="J367" s="321"/>
    </row>
    <row r="368" spans="1:10" x14ac:dyDescent="0.2">
      <c r="A368" s="325">
        <v>39809</v>
      </c>
      <c r="B368" s="343"/>
      <c r="C368" s="343"/>
      <c r="D368" s="343"/>
      <c r="E368" s="343"/>
      <c r="F368" s="343"/>
      <c r="G368" s="343"/>
      <c r="H368" s="343"/>
      <c r="I368" s="343"/>
      <c r="J368" s="321"/>
    </row>
    <row r="369" spans="1:10" x14ac:dyDescent="0.2">
      <c r="A369" s="325">
        <v>39810</v>
      </c>
      <c r="B369" s="343"/>
      <c r="C369" s="343"/>
      <c r="D369" s="343"/>
      <c r="E369" s="343"/>
      <c r="F369" s="343"/>
      <c r="G369" s="343"/>
      <c r="H369" s="343"/>
      <c r="I369" s="343"/>
      <c r="J369" s="321"/>
    </row>
    <row r="370" spans="1:10" x14ac:dyDescent="0.2">
      <c r="A370" s="325">
        <v>39811</v>
      </c>
      <c r="B370" s="343"/>
      <c r="C370" s="343"/>
      <c r="D370" s="343"/>
      <c r="E370" s="343"/>
      <c r="F370" s="343"/>
      <c r="G370" s="343"/>
      <c r="H370" s="343"/>
      <c r="I370" s="343"/>
      <c r="J370" s="321"/>
    </row>
    <row r="371" spans="1:10" x14ac:dyDescent="0.2">
      <c r="A371" s="325">
        <v>39812</v>
      </c>
      <c r="B371" s="343"/>
      <c r="C371" s="343"/>
      <c r="D371" s="343"/>
      <c r="E371" s="343"/>
      <c r="F371" s="343"/>
      <c r="G371" s="343"/>
      <c r="H371" s="343"/>
      <c r="I371" s="343"/>
      <c r="J371" s="321"/>
    </row>
    <row r="372" spans="1:10" x14ac:dyDescent="0.2">
      <c r="A372" s="325">
        <v>39813</v>
      </c>
      <c r="B372" s="343"/>
      <c r="C372" s="343"/>
      <c r="D372" s="343"/>
      <c r="E372" s="343"/>
      <c r="F372" s="343"/>
      <c r="G372" s="343"/>
      <c r="H372" s="343"/>
      <c r="I372" s="343"/>
      <c r="J372" s="321"/>
    </row>
    <row r="373" spans="1:10" x14ac:dyDescent="0.2">
      <c r="A373" s="325">
        <v>39814</v>
      </c>
      <c r="B373" s="343"/>
      <c r="C373" s="343"/>
      <c r="D373" s="343"/>
      <c r="E373" s="343"/>
      <c r="F373" s="343"/>
      <c r="G373" s="343"/>
      <c r="H373" s="343"/>
      <c r="I373" s="343"/>
      <c r="J373" s="321"/>
    </row>
    <row r="374" spans="1:10" x14ac:dyDescent="0.2">
      <c r="A374" s="325">
        <v>39815</v>
      </c>
      <c r="B374" s="321">
        <v>248</v>
      </c>
      <c r="C374" s="321">
        <v>54</v>
      </c>
      <c r="D374" s="321">
        <v>131.24</v>
      </c>
      <c r="E374" s="321">
        <v>85.75</v>
      </c>
      <c r="F374" s="321">
        <v>7.31</v>
      </c>
      <c r="G374" s="321">
        <v>266.93</v>
      </c>
      <c r="H374" s="321">
        <v>83.2</v>
      </c>
      <c r="I374" s="321"/>
      <c r="J374" s="321" t="s">
        <v>1541</v>
      </c>
    </row>
    <row r="375" spans="1:10" x14ac:dyDescent="0.2">
      <c r="A375" s="325">
        <v>39816</v>
      </c>
      <c r="B375" s="321">
        <v>305</v>
      </c>
      <c r="C375" s="321">
        <v>23</v>
      </c>
      <c r="D375" s="321">
        <v>27.27</v>
      </c>
      <c r="E375" s="321">
        <v>28.68</v>
      </c>
      <c r="F375" s="321">
        <v>0.55000000000000004</v>
      </c>
      <c r="G375" s="321">
        <v>55.89</v>
      </c>
      <c r="H375" s="321">
        <v>87.94</v>
      </c>
      <c r="I375" s="321"/>
      <c r="J375" s="321" t="s">
        <v>1541</v>
      </c>
    </row>
    <row r="376" spans="1:10" x14ac:dyDescent="0.2">
      <c r="A376" s="325">
        <v>39817</v>
      </c>
      <c r="B376" s="321"/>
      <c r="C376" s="321"/>
      <c r="D376" s="321"/>
      <c r="E376" s="321"/>
      <c r="F376" s="321"/>
      <c r="G376" s="321"/>
      <c r="H376" s="321"/>
      <c r="I376" s="321"/>
      <c r="J376" s="321"/>
    </row>
    <row r="377" spans="1:10" x14ac:dyDescent="0.2">
      <c r="A377" s="325">
        <v>39818</v>
      </c>
      <c r="B377" s="321">
        <v>268</v>
      </c>
      <c r="C377" s="321">
        <v>45</v>
      </c>
      <c r="D377" s="321">
        <v>149.6</v>
      </c>
      <c r="E377" s="321">
        <v>135.01</v>
      </c>
      <c r="F377" s="321">
        <v>6.32</v>
      </c>
      <c r="G377" s="321">
        <v>24.05</v>
      </c>
      <c r="H377" s="321">
        <v>105.42</v>
      </c>
      <c r="I377" s="321"/>
      <c r="J377" s="321" t="s">
        <v>1541</v>
      </c>
    </row>
    <row r="378" spans="1:10" x14ac:dyDescent="0.2">
      <c r="A378" s="325">
        <v>39819</v>
      </c>
      <c r="B378" s="321">
        <v>144</v>
      </c>
      <c r="C378" s="321">
        <v>20</v>
      </c>
      <c r="D378" s="321">
        <v>73.260000000000005</v>
      </c>
      <c r="E378" s="321">
        <v>64.680000000000007</v>
      </c>
      <c r="F378" s="321">
        <v>3.96</v>
      </c>
      <c r="G378" s="321">
        <v>93.64</v>
      </c>
      <c r="H378" s="321">
        <v>112.52</v>
      </c>
      <c r="I378" s="321"/>
      <c r="J378" s="321" t="s">
        <v>1541</v>
      </c>
    </row>
    <row r="379" spans="1:10" x14ac:dyDescent="0.2">
      <c r="A379" s="325">
        <v>39820</v>
      </c>
      <c r="B379" s="321">
        <v>134</v>
      </c>
      <c r="C379" s="321">
        <v>12</v>
      </c>
      <c r="D379" s="321">
        <v>82.72</v>
      </c>
      <c r="E379" s="321">
        <v>37.94</v>
      </c>
      <c r="F379" s="321">
        <v>2.15</v>
      </c>
      <c r="G379" s="321">
        <v>42.69</v>
      </c>
      <c r="H379" s="321">
        <v>99.22</v>
      </c>
      <c r="I379" s="321"/>
      <c r="J379" s="321" t="s">
        <v>1541</v>
      </c>
    </row>
    <row r="380" spans="1:10" x14ac:dyDescent="0.2">
      <c r="A380" s="325">
        <v>39821</v>
      </c>
      <c r="B380" s="321">
        <v>135</v>
      </c>
      <c r="C380" s="321">
        <v>12</v>
      </c>
      <c r="D380" s="321">
        <v>87.79</v>
      </c>
      <c r="E380" s="321">
        <v>68.099999999999994</v>
      </c>
      <c r="F380" s="321">
        <v>2.78</v>
      </c>
      <c r="G380" s="321">
        <v>5.46</v>
      </c>
      <c r="H380" s="321">
        <v>116.9</v>
      </c>
      <c r="I380" s="321"/>
      <c r="J380" s="321" t="s">
        <v>1541</v>
      </c>
    </row>
    <row r="381" spans="1:10" x14ac:dyDescent="0.2">
      <c r="A381" s="325">
        <v>39822</v>
      </c>
      <c r="B381" s="321">
        <v>159</v>
      </c>
      <c r="C381" s="321">
        <v>30</v>
      </c>
      <c r="D381" s="321">
        <v>81.150000000000006</v>
      </c>
      <c r="E381" s="321">
        <v>69.86</v>
      </c>
      <c r="F381" s="321">
        <v>2.58</v>
      </c>
      <c r="G381" s="321">
        <v>8.7799999999999994</v>
      </c>
      <c r="H381" s="321">
        <v>96.56</v>
      </c>
      <c r="I381" s="321"/>
      <c r="J381" s="321" t="s">
        <v>1541</v>
      </c>
    </row>
    <row r="382" spans="1:10" x14ac:dyDescent="0.2">
      <c r="A382" s="325">
        <v>39823</v>
      </c>
      <c r="B382" s="321">
        <v>248</v>
      </c>
      <c r="C382" s="321">
        <v>17</v>
      </c>
      <c r="D382" s="321">
        <v>39.31</v>
      </c>
      <c r="E382" s="321">
        <v>21.23</v>
      </c>
      <c r="F382" s="321">
        <v>0</v>
      </c>
      <c r="G382" s="321">
        <v>6.81</v>
      </c>
      <c r="H382" s="321">
        <v>51.62</v>
      </c>
      <c r="I382" s="321"/>
      <c r="J382" s="321" t="s">
        <v>1541</v>
      </c>
    </row>
    <row r="383" spans="1:10" x14ac:dyDescent="0.2">
      <c r="A383" s="325">
        <v>39824</v>
      </c>
      <c r="B383" s="321"/>
      <c r="C383" s="321"/>
      <c r="D383" s="321"/>
      <c r="E383" s="321"/>
      <c r="F383" s="321"/>
      <c r="G383" s="321"/>
      <c r="H383" s="321"/>
      <c r="I383" s="321"/>
      <c r="J383" s="321"/>
    </row>
    <row r="384" spans="1:10" x14ac:dyDescent="0.2">
      <c r="A384" s="325">
        <v>39825</v>
      </c>
      <c r="B384" s="321">
        <v>192</v>
      </c>
      <c r="C384" s="321">
        <v>52</v>
      </c>
      <c r="D384" s="321">
        <v>123.28</v>
      </c>
      <c r="E384" s="321">
        <v>135.37</v>
      </c>
      <c r="F384" s="321">
        <v>3.26</v>
      </c>
      <c r="G384" s="321">
        <v>152.88</v>
      </c>
      <c r="H384" s="321">
        <v>102.26</v>
      </c>
      <c r="I384" s="321"/>
      <c r="J384" s="321" t="s">
        <v>1541</v>
      </c>
    </row>
    <row r="385" spans="1:10" x14ac:dyDescent="0.2">
      <c r="A385" s="325">
        <v>39826</v>
      </c>
      <c r="B385" s="321">
        <v>156</v>
      </c>
      <c r="C385" s="321">
        <v>53</v>
      </c>
      <c r="D385" s="321">
        <v>92.54</v>
      </c>
      <c r="E385" s="321">
        <v>118.63</v>
      </c>
      <c r="F385" s="321">
        <v>3.47</v>
      </c>
      <c r="G385" s="321">
        <v>66.94</v>
      </c>
      <c r="H385" s="321">
        <v>118.26</v>
      </c>
      <c r="I385" s="321"/>
      <c r="J385" s="321" t="s">
        <v>1541</v>
      </c>
    </row>
    <row r="386" spans="1:10" x14ac:dyDescent="0.2">
      <c r="A386" s="325">
        <v>39827</v>
      </c>
      <c r="B386" s="321">
        <v>129</v>
      </c>
      <c r="C386" s="321">
        <v>29</v>
      </c>
      <c r="D386" s="321">
        <v>72.59</v>
      </c>
      <c r="E386" s="321">
        <v>90.84</v>
      </c>
      <c r="F386" s="321">
        <v>4.4800000000000004</v>
      </c>
      <c r="G386" s="321">
        <v>9.56</v>
      </c>
      <c r="H386" s="321">
        <v>75.489999999999995</v>
      </c>
      <c r="I386" s="321"/>
      <c r="J386" s="321" t="s">
        <v>1541</v>
      </c>
    </row>
    <row r="387" spans="1:10" x14ac:dyDescent="0.2">
      <c r="A387" s="325">
        <v>39828</v>
      </c>
      <c r="B387" s="321">
        <v>113</v>
      </c>
      <c r="C387" s="321">
        <v>28</v>
      </c>
      <c r="D387" s="321">
        <v>63.8</v>
      </c>
      <c r="E387" s="321">
        <v>77.930000000000007</v>
      </c>
      <c r="F387" s="321">
        <v>2.89</v>
      </c>
      <c r="G387" s="321">
        <v>7.69</v>
      </c>
      <c r="H387" s="321">
        <v>66.7</v>
      </c>
      <c r="I387" s="321"/>
      <c r="J387" s="321" t="s">
        <v>1541</v>
      </c>
    </row>
    <row r="388" spans="1:10" x14ac:dyDescent="0.2">
      <c r="A388" s="325">
        <v>39829</v>
      </c>
      <c r="B388" s="321">
        <v>128</v>
      </c>
      <c r="C388" s="321">
        <v>20</v>
      </c>
      <c r="D388" s="321">
        <v>65.010000000000005</v>
      </c>
      <c r="E388" s="321">
        <v>36.880000000000003</v>
      </c>
      <c r="F388" s="321">
        <v>1.24</v>
      </c>
      <c r="G388" s="321">
        <v>9.4700000000000006</v>
      </c>
      <c r="H388" s="321">
        <v>64.88</v>
      </c>
      <c r="I388" s="321"/>
      <c r="J388" s="321" t="s">
        <v>1541</v>
      </c>
    </row>
    <row r="389" spans="1:10" x14ac:dyDescent="0.2">
      <c r="A389" s="325">
        <v>39830</v>
      </c>
      <c r="B389" s="321">
        <v>129</v>
      </c>
      <c r="C389" s="321">
        <v>14</v>
      </c>
      <c r="D389" s="321">
        <v>17.36</v>
      </c>
      <c r="E389" s="321">
        <v>10.23</v>
      </c>
      <c r="F389" s="321">
        <v>0.93</v>
      </c>
      <c r="G389" s="321">
        <v>2.5099999999999998</v>
      </c>
      <c r="H389" s="321">
        <v>30.35</v>
      </c>
      <c r="I389" s="321"/>
      <c r="J389" s="321" t="s">
        <v>1541</v>
      </c>
    </row>
    <row r="390" spans="1:10" x14ac:dyDescent="0.2">
      <c r="A390" s="325">
        <v>39831</v>
      </c>
      <c r="B390" s="321"/>
      <c r="C390" s="321"/>
      <c r="D390" s="321"/>
      <c r="E390" s="321"/>
      <c r="F390" s="321"/>
      <c r="G390" s="321"/>
      <c r="H390" s="321"/>
      <c r="I390" s="321"/>
      <c r="J390" s="321"/>
    </row>
    <row r="391" spans="1:10" x14ac:dyDescent="0.2">
      <c r="A391" s="325">
        <v>39832</v>
      </c>
      <c r="B391" s="321">
        <v>123</v>
      </c>
      <c r="C391" s="321">
        <v>22</v>
      </c>
      <c r="D391" s="321">
        <v>64.260000000000005</v>
      </c>
      <c r="E391" s="321">
        <v>100.88</v>
      </c>
      <c r="F391" s="321">
        <v>2.61</v>
      </c>
      <c r="G391" s="321">
        <v>12.49</v>
      </c>
      <c r="H391" s="321">
        <v>65.650000000000006</v>
      </c>
      <c r="I391" s="321"/>
      <c r="J391" s="321" t="s">
        <v>1541</v>
      </c>
    </row>
    <row r="392" spans="1:10" x14ac:dyDescent="0.2">
      <c r="A392" s="325">
        <v>39833</v>
      </c>
      <c r="B392" s="321">
        <v>45</v>
      </c>
      <c r="C392" s="321">
        <v>3</v>
      </c>
      <c r="D392" s="321">
        <v>19.09</v>
      </c>
      <c r="E392" s="321">
        <v>15.2</v>
      </c>
      <c r="F392" s="321">
        <v>1.17</v>
      </c>
      <c r="G392" s="321">
        <v>2.12</v>
      </c>
      <c r="H392" s="321">
        <v>31.93</v>
      </c>
      <c r="I392" s="321"/>
      <c r="J392" s="321" t="s">
        <v>1542</v>
      </c>
    </row>
    <row r="393" spans="1:10" x14ac:dyDescent="0.2">
      <c r="A393" s="325">
        <v>39834</v>
      </c>
      <c r="B393" s="321">
        <v>114</v>
      </c>
      <c r="C393" s="321">
        <v>12</v>
      </c>
      <c r="D393" s="321">
        <v>97.87</v>
      </c>
      <c r="E393" s="321">
        <v>22.9</v>
      </c>
      <c r="F393" s="321">
        <v>2.11</v>
      </c>
      <c r="G393" s="321">
        <v>9.34</v>
      </c>
      <c r="H393" s="321">
        <v>43.25</v>
      </c>
      <c r="I393" s="321"/>
      <c r="J393" s="321" t="s">
        <v>1542</v>
      </c>
    </row>
    <row r="394" spans="1:10" x14ac:dyDescent="0.2">
      <c r="A394" s="325">
        <v>39835</v>
      </c>
      <c r="B394" s="321">
        <v>134</v>
      </c>
      <c r="C394" s="321">
        <v>36</v>
      </c>
      <c r="D394" s="321">
        <v>46.75</v>
      </c>
      <c r="E394" s="321">
        <v>103.26</v>
      </c>
      <c r="F394" s="321">
        <v>2.52</v>
      </c>
      <c r="G394" s="321">
        <v>6.73</v>
      </c>
      <c r="H394" s="321">
        <v>68.489999999999995</v>
      </c>
      <c r="I394" s="321"/>
      <c r="J394" s="321" t="s">
        <v>1541</v>
      </c>
    </row>
    <row r="395" spans="1:10" x14ac:dyDescent="0.2">
      <c r="A395" s="325">
        <v>39836</v>
      </c>
      <c r="B395" s="321">
        <v>162</v>
      </c>
      <c r="C395" s="321">
        <v>32</v>
      </c>
      <c r="D395" s="321">
        <v>34.22</v>
      </c>
      <c r="E395" s="321">
        <v>68.22</v>
      </c>
      <c r="F395" s="321">
        <v>4.2</v>
      </c>
      <c r="G395" s="321">
        <v>17.010000000000002</v>
      </c>
      <c r="H395" s="321">
        <v>74.64</v>
      </c>
      <c r="I395" s="321"/>
      <c r="J395" s="321" t="s">
        <v>1541</v>
      </c>
    </row>
    <row r="396" spans="1:10" x14ac:dyDescent="0.2">
      <c r="A396" s="325">
        <v>39837</v>
      </c>
      <c r="B396" s="321">
        <v>214</v>
      </c>
      <c r="C396" s="321">
        <v>20</v>
      </c>
      <c r="D396" s="321">
        <v>57.09</v>
      </c>
      <c r="E396" s="321">
        <v>19.02</v>
      </c>
      <c r="F396" s="321">
        <v>1.18</v>
      </c>
      <c r="G396" s="321">
        <v>6.96</v>
      </c>
      <c r="H396" s="321">
        <v>40.549999999999997</v>
      </c>
      <c r="I396" s="321"/>
      <c r="J396" s="321" t="s">
        <v>1541</v>
      </c>
    </row>
    <row r="397" spans="1:10" x14ac:dyDescent="0.2">
      <c r="A397" s="325">
        <v>39838</v>
      </c>
      <c r="B397" s="321"/>
      <c r="C397" s="321"/>
      <c r="D397" s="321"/>
      <c r="E397" s="321"/>
      <c r="F397" s="321"/>
      <c r="G397" s="321"/>
      <c r="H397" s="321"/>
      <c r="I397" s="321"/>
      <c r="J397" s="321"/>
    </row>
    <row r="398" spans="1:10" x14ac:dyDescent="0.2">
      <c r="A398" s="325">
        <v>39839</v>
      </c>
      <c r="B398" s="321">
        <v>196</v>
      </c>
      <c r="C398" s="321">
        <v>44</v>
      </c>
      <c r="D398" s="321">
        <v>110.97</v>
      </c>
      <c r="E398" s="321">
        <v>124.4</v>
      </c>
      <c r="F398" s="321">
        <v>4.28</v>
      </c>
      <c r="G398" s="321">
        <v>17.77</v>
      </c>
      <c r="H398" s="321">
        <v>79.58</v>
      </c>
      <c r="I398" s="321"/>
      <c r="J398" s="321" t="s">
        <v>1541</v>
      </c>
    </row>
    <row r="399" spans="1:10" x14ac:dyDescent="0.2">
      <c r="A399" s="325">
        <v>39840</v>
      </c>
      <c r="B399" s="321">
        <v>153</v>
      </c>
      <c r="C399" s="321">
        <v>36</v>
      </c>
      <c r="D399" s="321">
        <v>85.16</v>
      </c>
      <c r="E399" s="321">
        <v>90.41</v>
      </c>
      <c r="F399" s="321">
        <v>2</v>
      </c>
      <c r="G399" s="321">
        <v>6.27</v>
      </c>
      <c r="H399" s="321">
        <v>84.39</v>
      </c>
      <c r="I399" s="321"/>
      <c r="J399" s="321" t="s">
        <v>1541</v>
      </c>
    </row>
    <row r="400" spans="1:10" x14ac:dyDescent="0.2">
      <c r="A400" s="325">
        <v>39841</v>
      </c>
      <c r="B400" s="321">
        <v>124</v>
      </c>
      <c r="C400" s="321">
        <v>26</v>
      </c>
      <c r="D400" s="321">
        <v>69.52</v>
      </c>
      <c r="E400" s="321">
        <v>69.37</v>
      </c>
      <c r="F400" s="321">
        <v>3.16</v>
      </c>
      <c r="G400" s="321">
        <v>9.73</v>
      </c>
      <c r="H400" s="321">
        <v>78.33</v>
      </c>
      <c r="I400" s="321"/>
      <c r="J400" s="321" t="s">
        <v>1541</v>
      </c>
    </row>
    <row r="401" spans="1:10" x14ac:dyDescent="0.2">
      <c r="A401" s="325">
        <v>39842</v>
      </c>
      <c r="B401" s="321">
        <v>137</v>
      </c>
      <c r="C401" s="321">
        <v>32</v>
      </c>
      <c r="D401" s="321">
        <v>83.44</v>
      </c>
      <c r="E401" s="321">
        <v>86.06</v>
      </c>
      <c r="F401" s="321">
        <v>2.89</v>
      </c>
      <c r="G401" s="321">
        <v>5.17</v>
      </c>
      <c r="H401" s="321">
        <v>94.17</v>
      </c>
      <c r="I401" s="321"/>
      <c r="J401" s="321" t="s">
        <v>1541</v>
      </c>
    </row>
    <row r="402" spans="1:10" x14ac:dyDescent="0.2">
      <c r="A402" s="325">
        <v>39843</v>
      </c>
      <c r="B402" s="321">
        <v>152</v>
      </c>
      <c r="C402" s="321">
        <v>43</v>
      </c>
      <c r="D402" s="321">
        <v>70.33</v>
      </c>
      <c r="E402" s="321">
        <v>65.64</v>
      </c>
      <c r="F402" s="321">
        <v>2.79</v>
      </c>
      <c r="G402" s="321">
        <v>13.12</v>
      </c>
      <c r="H402" s="321">
        <v>122.67</v>
      </c>
      <c r="I402" s="321"/>
      <c r="J402" s="321" t="s">
        <v>1541</v>
      </c>
    </row>
    <row r="403" spans="1:10" x14ac:dyDescent="0.2">
      <c r="A403" s="325">
        <v>39844</v>
      </c>
      <c r="B403" s="321">
        <v>206</v>
      </c>
      <c r="C403" s="321">
        <v>30</v>
      </c>
      <c r="D403" s="321">
        <v>26.94</v>
      </c>
      <c r="E403" s="321">
        <v>19.260000000000002</v>
      </c>
      <c r="F403" s="321">
        <v>0.9</v>
      </c>
      <c r="G403" s="321">
        <v>4.71</v>
      </c>
      <c r="H403" s="321">
        <v>29.92</v>
      </c>
      <c r="I403" s="321">
        <v>4</v>
      </c>
      <c r="J403" s="321" t="s">
        <v>1541</v>
      </c>
    </row>
    <row r="404" spans="1:10" x14ac:dyDescent="0.2">
      <c r="A404" s="325">
        <v>39845</v>
      </c>
      <c r="B404" s="321"/>
      <c r="C404" s="321"/>
      <c r="D404" s="321"/>
      <c r="E404" s="321"/>
      <c r="F404" s="321"/>
      <c r="G404" s="321"/>
      <c r="H404" s="321"/>
      <c r="I404" s="321"/>
      <c r="J404" s="321"/>
    </row>
    <row r="405" spans="1:10" x14ac:dyDescent="0.2">
      <c r="A405" s="325">
        <v>39846</v>
      </c>
      <c r="B405" s="321">
        <v>205</v>
      </c>
      <c r="C405" s="321">
        <v>51</v>
      </c>
      <c r="D405" s="321">
        <v>119.21</v>
      </c>
      <c r="E405" s="321">
        <v>139.07</v>
      </c>
      <c r="F405" s="321">
        <v>2.93</v>
      </c>
      <c r="G405" s="321">
        <v>11.45</v>
      </c>
      <c r="H405" s="321">
        <v>85.48</v>
      </c>
      <c r="I405" s="321">
        <v>11</v>
      </c>
      <c r="J405" s="321" t="s">
        <v>1541</v>
      </c>
    </row>
    <row r="406" spans="1:10" x14ac:dyDescent="0.2">
      <c r="A406" s="325">
        <v>39847</v>
      </c>
      <c r="B406" s="321">
        <v>122</v>
      </c>
      <c r="C406" s="321">
        <v>14</v>
      </c>
      <c r="D406" s="321">
        <v>91.95</v>
      </c>
      <c r="E406" s="321">
        <v>41.87</v>
      </c>
      <c r="F406" s="321">
        <v>3.07</v>
      </c>
      <c r="G406" s="321">
        <v>7.23</v>
      </c>
      <c r="H406" s="321">
        <v>109.04</v>
      </c>
      <c r="I406" s="321">
        <v>15</v>
      </c>
      <c r="J406" s="321" t="s">
        <v>1541</v>
      </c>
    </row>
    <row r="407" spans="1:10" x14ac:dyDescent="0.2">
      <c r="A407" s="325">
        <v>39848</v>
      </c>
      <c r="B407" s="321">
        <v>55</v>
      </c>
      <c r="C407" s="321">
        <v>2</v>
      </c>
      <c r="D407" s="321">
        <v>32.47</v>
      </c>
      <c r="E407" s="321">
        <v>1.1399999999999999</v>
      </c>
      <c r="F407" s="321">
        <v>0.32</v>
      </c>
      <c r="G407" s="321">
        <v>5.74</v>
      </c>
      <c r="H407" s="321">
        <v>0</v>
      </c>
      <c r="I407" s="321">
        <v>0</v>
      </c>
      <c r="J407" s="321" t="s">
        <v>1542</v>
      </c>
    </row>
    <row r="408" spans="1:10" x14ac:dyDescent="0.2">
      <c r="A408" s="325">
        <v>39849</v>
      </c>
      <c r="B408" s="321">
        <v>91</v>
      </c>
      <c r="C408" s="321">
        <v>10</v>
      </c>
      <c r="D408" s="321">
        <v>49.04</v>
      </c>
      <c r="E408" s="321">
        <v>17</v>
      </c>
      <c r="F408" s="321">
        <v>4.87</v>
      </c>
      <c r="G408" s="321">
        <v>3.57</v>
      </c>
      <c r="H408" s="321">
        <v>45.26</v>
      </c>
      <c r="I408" s="321">
        <v>6</v>
      </c>
      <c r="J408" s="321" t="s">
        <v>1542</v>
      </c>
    </row>
    <row r="409" spans="1:10" x14ac:dyDescent="0.2">
      <c r="A409" s="325">
        <v>39850</v>
      </c>
      <c r="B409" s="321">
        <v>145</v>
      </c>
      <c r="C409" s="321">
        <v>31</v>
      </c>
      <c r="D409" s="321">
        <v>44.48</v>
      </c>
      <c r="E409" s="321">
        <v>51.48</v>
      </c>
      <c r="F409" s="321">
        <v>1.26</v>
      </c>
      <c r="G409" s="321">
        <v>10.99</v>
      </c>
      <c r="H409" s="321">
        <v>79.790000000000006</v>
      </c>
      <c r="I409" s="321"/>
      <c r="J409" s="321" t="s">
        <v>1541</v>
      </c>
    </row>
    <row r="410" spans="1:10" x14ac:dyDescent="0.2">
      <c r="A410" s="325">
        <v>39851</v>
      </c>
      <c r="B410" s="321">
        <v>262</v>
      </c>
      <c r="C410" s="321">
        <v>25</v>
      </c>
      <c r="D410" s="321">
        <v>24.98</v>
      </c>
      <c r="E410" s="321">
        <v>35.979999999999997</v>
      </c>
      <c r="F410" s="321">
        <v>2.17</v>
      </c>
      <c r="G410" s="321">
        <v>6.18</v>
      </c>
      <c r="H410" s="321">
        <v>50.47</v>
      </c>
      <c r="I410" s="321"/>
      <c r="J410" s="321" t="s">
        <v>1541</v>
      </c>
    </row>
    <row r="411" spans="1:10" x14ac:dyDescent="0.2">
      <c r="A411" s="325">
        <v>39852</v>
      </c>
      <c r="B411" s="321"/>
      <c r="C411" s="321"/>
      <c r="D411" s="321"/>
      <c r="E411" s="321"/>
      <c r="F411" s="321"/>
      <c r="G411" s="321"/>
      <c r="H411" s="321"/>
      <c r="I411" s="321"/>
      <c r="J411" s="321"/>
    </row>
    <row r="412" spans="1:10" x14ac:dyDescent="0.2">
      <c r="A412" s="325">
        <v>39853</v>
      </c>
      <c r="B412" s="321">
        <v>221</v>
      </c>
      <c r="C412" s="321">
        <v>42</v>
      </c>
      <c r="D412" s="321">
        <v>110.95</v>
      </c>
      <c r="E412" s="321">
        <v>120.19</v>
      </c>
      <c r="F412" s="321">
        <v>3.02</v>
      </c>
      <c r="G412" s="321">
        <v>19.36</v>
      </c>
      <c r="H412" s="321">
        <v>97.67</v>
      </c>
      <c r="I412" s="321"/>
      <c r="J412" s="321" t="s">
        <v>1541</v>
      </c>
    </row>
    <row r="413" spans="1:10" x14ac:dyDescent="0.2">
      <c r="A413" s="325">
        <v>39854</v>
      </c>
      <c r="B413" s="321">
        <v>211</v>
      </c>
      <c r="C413" s="321">
        <v>50</v>
      </c>
      <c r="D413" s="321">
        <v>105.13</v>
      </c>
      <c r="E413" s="321">
        <v>69.849999999999994</v>
      </c>
      <c r="F413" s="321">
        <v>3.11</v>
      </c>
      <c r="G413" s="321">
        <v>7.47</v>
      </c>
      <c r="H413" s="321">
        <v>103.81</v>
      </c>
      <c r="I413" s="321"/>
      <c r="J413" s="321" t="s">
        <v>1541</v>
      </c>
    </row>
    <row r="414" spans="1:10" x14ac:dyDescent="0.2">
      <c r="A414" s="325">
        <v>39855</v>
      </c>
      <c r="B414" s="321">
        <v>186</v>
      </c>
      <c r="C414" s="321">
        <v>37</v>
      </c>
      <c r="D414" s="321">
        <v>81.12</v>
      </c>
      <c r="E414" s="321">
        <v>82.34</v>
      </c>
      <c r="F414" s="321">
        <v>5.59</v>
      </c>
      <c r="G414" s="321">
        <v>11.96</v>
      </c>
      <c r="H414" s="321">
        <v>115.33</v>
      </c>
      <c r="I414" s="321"/>
      <c r="J414" s="321" t="s">
        <v>1541</v>
      </c>
    </row>
    <row r="415" spans="1:10" x14ac:dyDescent="0.2">
      <c r="A415" s="325">
        <v>39856</v>
      </c>
      <c r="B415" s="321">
        <v>137</v>
      </c>
      <c r="C415" s="321">
        <v>30</v>
      </c>
      <c r="D415" s="321">
        <v>64.61</v>
      </c>
      <c r="E415" s="321">
        <v>70.959999999999994</v>
      </c>
      <c r="F415" s="321">
        <v>1.93</v>
      </c>
      <c r="G415" s="321">
        <v>9.6199999999999992</v>
      </c>
      <c r="H415" s="321">
        <v>92.76</v>
      </c>
      <c r="I415" s="321"/>
      <c r="J415" s="321" t="s">
        <v>1541</v>
      </c>
    </row>
    <row r="416" spans="1:10" x14ac:dyDescent="0.2">
      <c r="A416" s="325">
        <v>39857</v>
      </c>
      <c r="B416" s="321">
        <v>196</v>
      </c>
      <c r="C416" s="321">
        <v>39</v>
      </c>
      <c r="D416" s="321">
        <v>69.599999999999994</v>
      </c>
      <c r="E416" s="321">
        <v>71.98</v>
      </c>
      <c r="F416" s="321">
        <v>1.75</v>
      </c>
      <c r="G416" s="321">
        <v>11.58</v>
      </c>
      <c r="H416" s="321">
        <v>70.33</v>
      </c>
      <c r="I416" s="321">
        <v>9</v>
      </c>
      <c r="J416" s="321" t="s">
        <v>1541</v>
      </c>
    </row>
    <row r="417" spans="1:10" x14ac:dyDescent="0.2">
      <c r="A417" s="325">
        <v>39858</v>
      </c>
      <c r="B417" s="321">
        <v>201</v>
      </c>
      <c r="C417" s="321">
        <v>17</v>
      </c>
      <c r="D417" s="321">
        <v>32.22</v>
      </c>
      <c r="E417" s="321">
        <v>7.91</v>
      </c>
      <c r="F417" s="321">
        <v>1.3</v>
      </c>
      <c r="G417" s="321">
        <v>5.1100000000000003</v>
      </c>
      <c r="H417" s="321">
        <v>40.51</v>
      </c>
      <c r="I417" s="321">
        <v>4</v>
      </c>
      <c r="J417" s="321"/>
    </row>
    <row r="418" spans="1:10" x14ac:dyDescent="0.2">
      <c r="A418" s="325">
        <v>39859</v>
      </c>
      <c r="B418" s="321"/>
      <c r="C418" s="321"/>
      <c r="D418" s="321"/>
      <c r="E418" s="321"/>
      <c r="F418" s="321"/>
      <c r="G418" s="321"/>
      <c r="H418" s="321"/>
      <c r="I418" s="321"/>
      <c r="J418" s="321"/>
    </row>
    <row r="419" spans="1:10" x14ac:dyDescent="0.2">
      <c r="A419" s="325">
        <v>39860</v>
      </c>
      <c r="B419" s="321">
        <v>210</v>
      </c>
      <c r="C419" s="321">
        <v>27</v>
      </c>
      <c r="D419" s="321">
        <v>130.69</v>
      </c>
      <c r="E419" s="321">
        <v>23.63</v>
      </c>
      <c r="F419" s="321">
        <v>2.4</v>
      </c>
      <c r="G419" s="321">
        <v>14.93</v>
      </c>
      <c r="H419" s="321">
        <v>118.63</v>
      </c>
      <c r="I419" s="321">
        <v>9</v>
      </c>
      <c r="J419" s="321"/>
    </row>
    <row r="420" spans="1:10" x14ac:dyDescent="0.2">
      <c r="A420" s="325">
        <v>39861</v>
      </c>
      <c r="B420" s="321">
        <v>183</v>
      </c>
      <c r="C420" s="321">
        <v>49</v>
      </c>
      <c r="D420" s="321">
        <v>103.5</v>
      </c>
      <c r="E420" s="321">
        <v>164.74</v>
      </c>
      <c r="F420" s="321">
        <v>2.64</v>
      </c>
      <c r="G420" s="321">
        <v>7.76</v>
      </c>
      <c r="H420" s="321">
        <v>117.1</v>
      </c>
      <c r="I420" s="321">
        <v>9</v>
      </c>
      <c r="J420" s="321"/>
    </row>
    <row r="421" spans="1:10" x14ac:dyDescent="0.2">
      <c r="A421" s="325">
        <v>39862</v>
      </c>
      <c r="B421" s="321">
        <v>128</v>
      </c>
      <c r="C421" s="321">
        <v>15</v>
      </c>
      <c r="D421" s="321">
        <v>103.59</v>
      </c>
      <c r="E421" s="321">
        <v>37.94</v>
      </c>
      <c r="F421" s="321">
        <v>2.83</v>
      </c>
      <c r="G421" s="321">
        <v>7.74</v>
      </c>
      <c r="H421" s="321">
        <v>93.52</v>
      </c>
      <c r="I421" s="321">
        <v>7</v>
      </c>
      <c r="J421" s="321"/>
    </row>
    <row r="422" spans="1:10" x14ac:dyDescent="0.2">
      <c r="A422" s="325">
        <v>39863</v>
      </c>
      <c r="B422" s="321">
        <v>139</v>
      </c>
      <c r="C422" s="321">
        <v>38</v>
      </c>
      <c r="D422" s="321">
        <v>102.07</v>
      </c>
      <c r="E422" s="321">
        <v>87.63</v>
      </c>
      <c r="F422" s="321">
        <v>1.85</v>
      </c>
      <c r="G422" s="321">
        <v>6.21</v>
      </c>
      <c r="H422" s="321">
        <v>113.1</v>
      </c>
      <c r="I422" s="321">
        <v>8</v>
      </c>
      <c r="J422" s="321"/>
    </row>
    <row r="423" spans="1:10" x14ac:dyDescent="0.2">
      <c r="A423" s="325">
        <v>39864</v>
      </c>
      <c r="B423" s="321">
        <v>143</v>
      </c>
      <c r="C423" s="321">
        <v>33</v>
      </c>
      <c r="D423" s="321">
        <v>96.8</v>
      </c>
      <c r="E423" s="321">
        <v>51.55</v>
      </c>
      <c r="F423" s="321">
        <v>4.26</v>
      </c>
      <c r="G423" s="321">
        <v>9.59</v>
      </c>
      <c r="H423" s="321">
        <v>92.49</v>
      </c>
      <c r="I423" s="321">
        <v>7</v>
      </c>
      <c r="J423" s="321"/>
    </row>
    <row r="424" spans="1:10" x14ac:dyDescent="0.2">
      <c r="A424" s="325">
        <v>39865</v>
      </c>
      <c r="B424" s="321">
        <v>185</v>
      </c>
      <c r="C424" s="321">
        <v>18</v>
      </c>
      <c r="D424" s="321">
        <v>34.61</v>
      </c>
      <c r="E424" s="321">
        <v>8.0500000000000007</v>
      </c>
      <c r="F424" s="321">
        <v>0</v>
      </c>
      <c r="G424" s="321">
        <v>5.5</v>
      </c>
      <c r="H424" s="321">
        <v>37.85</v>
      </c>
      <c r="I424" s="321">
        <v>3</v>
      </c>
      <c r="J424" s="321"/>
    </row>
    <row r="425" spans="1:10" x14ac:dyDescent="0.2">
      <c r="A425" s="325">
        <v>39866</v>
      </c>
      <c r="B425" s="321"/>
      <c r="C425" s="321"/>
      <c r="D425" s="321"/>
      <c r="E425" s="321"/>
      <c r="F425" s="321"/>
      <c r="G425" s="321"/>
      <c r="H425" s="321"/>
      <c r="I425" s="321"/>
      <c r="J425" s="321"/>
    </row>
    <row r="426" spans="1:10" x14ac:dyDescent="0.2">
      <c r="A426" s="325">
        <v>39867</v>
      </c>
      <c r="B426" s="321">
        <v>166</v>
      </c>
      <c r="C426" s="321">
        <v>15</v>
      </c>
      <c r="D426" s="321">
        <v>135.34</v>
      </c>
      <c r="E426" s="321">
        <v>35.229999999999997</v>
      </c>
      <c r="F426" s="321">
        <v>3.59</v>
      </c>
      <c r="G426" s="321">
        <v>12.28</v>
      </c>
      <c r="H426" s="321">
        <v>136.4</v>
      </c>
      <c r="I426" s="321">
        <v>10</v>
      </c>
      <c r="J426" s="321"/>
    </row>
    <row r="427" spans="1:10" x14ac:dyDescent="0.2">
      <c r="A427" s="325">
        <v>39868</v>
      </c>
      <c r="B427" s="321">
        <v>172</v>
      </c>
      <c r="C427" s="321">
        <v>33</v>
      </c>
      <c r="D427" s="321">
        <v>84.15</v>
      </c>
      <c r="E427" s="321">
        <v>55.53</v>
      </c>
      <c r="F427" s="321">
        <v>2.29</v>
      </c>
      <c r="G427" s="321">
        <v>6.49</v>
      </c>
      <c r="H427" s="321">
        <v>75.739999999999995</v>
      </c>
      <c r="I427" s="321">
        <v>6</v>
      </c>
      <c r="J427" s="321"/>
    </row>
    <row r="428" spans="1:10" x14ac:dyDescent="0.2">
      <c r="A428" s="325">
        <v>39869</v>
      </c>
      <c r="B428" s="321">
        <v>187</v>
      </c>
      <c r="C428" s="321">
        <v>31</v>
      </c>
      <c r="D428" s="321">
        <v>101.73</v>
      </c>
      <c r="E428" s="321">
        <v>45.78</v>
      </c>
      <c r="F428" s="321">
        <v>2.95</v>
      </c>
      <c r="G428" s="321">
        <v>9.44</v>
      </c>
      <c r="H428" s="321">
        <v>112.07</v>
      </c>
      <c r="I428" s="321">
        <v>8</v>
      </c>
      <c r="J428" s="321"/>
    </row>
    <row r="429" spans="1:10" x14ac:dyDescent="0.2">
      <c r="A429" s="325">
        <v>39870</v>
      </c>
      <c r="B429" s="321">
        <v>152</v>
      </c>
      <c r="C429" s="321">
        <v>39</v>
      </c>
      <c r="D429" s="321">
        <v>89.78</v>
      </c>
      <c r="E429" s="321">
        <v>78.430000000000007</v>
      </c>
      <c r="F429" s="321">
        <v>1.81</v>
      </c>
      <c r="G429" s="321">
        <v>8.4600000000000009</v>
      </c>
      <c r="H429" s="321">
        <v>91.65</v>
      </c>
      <c r="I429" s="321">
        <v>7</v>
      </c>
      <c r="J429" s="321"/>
    </row>
    <row r="430" spans="1:10" x14ac:dyDescent="0.2">
      <c r="A430" s="325">
        <v>39871</v>
      </c>
      <c r="B430" s="321">
        <v>156</v>
      </c>
      <c r="C430" s="321">
        <v>18</v>
      </c>
      <c r="D430" s="321">
        <v>107.36</v>
      </c>
      <c r="E430" s="321">
        <v>22.44</v>
      </c>
      <c r="F430" s="321">
        <v>2.8</v>
      </c>
      <c r="G430" s="321">
        <v>8</v>
      </c>
      <c r="H430" s="321">
        <v>103.75</v>
      </c>
      <c r="I430" s="321">
        <v>8</v>
      </c>
      <c r="J430" s="321"/>
    </row>
    <row r="431" spans="1:10" x14ac:dyDescent="0.2">
      <c r="A431" s="325">
        <v>39872</v>
      </c>
      <c r="B431" s="321">
        <v>153</v>
      </c>
      <c r="C431" s="321">
        <v>7</v>
      </c>
      <c r="D431" s="321">
        <v>23.25</v>
      </c>
      <c r="E431" s="321">
        <v>2.59</v>
      </c>
      <c r="F431" s="321">
        <v>2.25</v>
      </c>
      <c r="G431" s="321">
        <v>5.29</v>
      </c>
      <c r="H431" s="321">
        <v>34.159999999999997</v>
      </c>
      <c r="I431" s="321">
        <v>3</v>
      </c>
      <c r="J431" s="321"/>
    </row>
    <row r="432" spans="1:10" x14ac:dyDescent="0.2">
      <c r="A432" s="325">
        <v>39873</v>
      </c>
      <c r="B432" s="321"/>
      <c r="C432" s="321"/>
      <c r="D432" s="321"/>
      <c r="E432" s="321"/>
      <c r="F432" s="321"/>
      <c r="G432" s="321"/>
      <c r="H432" s="321"/>
      <c r="I432" s="321"/>
      <c r="J432" s="321"/>
    </row>
    <row r="433" spans="1:10" x14ac:dyDescent="0.2">
      <c r="A433" s="325">
        <v>39874</v>
      </c>
      <c r="B433" s="321">
        <v>55</v>
      </c>
      <c r="C433" s="321">
        <v>2</v>
      </c>
      <c r="D433" s="321">
        <v>25.1</v>
      </c>
      <c r="E433" s="321">
        <v>1.68</v>
      </c>
      <c r="F433" s="321">
        <v>0.37</v>
      </c>
      <c r="G433" s="321">
        <v>2.06</v>
      </c>
      <c r="H433" s="321">
        <v>0</v>
      </c>
      <c r="I433" s="321">
        <v>0</v>
      </c>
      <c r="J433" s="321" t="s">
        <v>1543</v>
      </c>
    </row>
    <row r="434" spans="1:10" x14ac:dyDescent="0.2">
      <c r="A434" s="325">
        <v>39875</v>
      </c>
      <c r="B434" s="321">
        <v>152</v>
      </c>
      <c r="C434" s="321">
        <v>12</v>
      </c>
      <c r="D434" s="321">
        <v>137.5</v>
      </c>
      <c r="E434" s="321">
        <v>23.53</v>
      </c>
      <c r="F434" s="321">
        <v>2.1</v>
      </c>
      <c r="G434" s="321">
        <v>10.84</v>
      </c>
      <c r="H434" s="321">
        <v>143.22999999999999</v>
      </c>
      <c r="I434" s="321">
        <v>10</v>
      </c>
      <c r="J434" s="321"/>
    </row>
    <row r="435" spans="1:10" x14ac:dyDescent="0.2">
      <c r="A435" s="325">
        <v>39876</v>
      </c>
      <c r="B435" s="321">
        <v>138</v>
      </c>
      <c r="C435" s="321">
        <v>32</v>
      </c>
      <c r="D435" s="321">
        <v>92.98</v>
      </c>
      <c r="E435" s="321">
        <v>94.47</v>
      </c>
      <c r="F435" s="321">
        <v>4.54</v>
      </c>
      <c r="G435" s="321">
        <v>11.66</v>
      </c>
      <c r="H435" s="321">
        <v>125.08</v>
      </c>
      <c r="I435" s="321">
        <v>8</v>
      </c>
      <c r="J435" s="321"/>
    </row>
    <row r="436" spans="1:10" x14ac:dyDescent="0.2">
      <c r="A436" s="325">
        <v>39877</v>
      </c>
      <c r="B436" s="321">
        <v>156</v>
      </c>
      <c r="C436" s="321">
        <v>36</v>
      </c>
      <c r="D436" s="321">
        <v>103.87</v>
      </c>
      <c r="E436" s="321">
        <v>78.91</v>
      </c>
      <c r="F436" s="321">
        <v>3.51</v>
      </c>
      <c r="G436" s="321">
        <v>9.5399999999999991</v>
      </c>
      <c r="H436" s="321">
        <v>108.16</v>
      </c>
      <c r="I436" s="321">
        <v>7</v>
      </c>
      <c r="J436" s="321"/>
    </row>
    <row r="437" spans="1:10" x14ac:dyDescent="0.2">
      <c r="A437" s="325">
        <v>39878</v>
      </c>
      <c r="B437" s="321">
        <v>224</v>
      </c>
      <c r="C437" s="321">
        <v>36</v>
      </c>
      <c r="D437" s="321">
        <v>118.62</v>
      </c>
      <c r="E437" s="321">
        <v>73.23</v>
      </c>
      <c r="F437" s="321">
        <v>2.2000000000000002</v>
      </c>
      <c r="G437" s="321">
        <v>15.47</v>
      </c>
      <c r="H437" s="321">
        <v>113.96</v>
      </c>
      <c r="I437" s="321">
        <v>8</v>
      </c>
      <c r="J437" s="321"/>
    </row>
    <row r="438" spans="1:10" x14ac:dyDescent="0.2">
      <c r="A438" s="325">
        <v>39879</v>
      </c>
      <c r="B438" s="321">
        <v>321</v>
      </c>
      <c r="C438" s="321">
        <v>32</v>
      </c>
      <c r="D438" s="321">
        <v>44.58</v>
      </c>
      <c r="E438" s="321">
        <v>18.7</v>
      </c>
      <c r="F438" s="321">
        <v>1.63</v>
      </c>
      <c r="G438" s="321">
        <v>10.69</v>
      </c>
      <c r="H438" s="321">
        <v>56.18</v>
      </c>
      <c r="I438" s="321">
        <v>4</v>
      </c>
      <c r="J438" s="321"/>
    </row>
    <row r="439" spans="1:10" x14ac:dyDescent="0.2">
      <c r="A439" s="325">
        <v>39880</v>
      </c>
      <c r="B439" s="321"/>
      <c r="C439" s="321"/>
      <c r="D439" s="321"/>
      <c r="E439" s="321"/>
      <c r="F439" s="321"/>
      <c r="G439" s="321"/>
      <c r="H439" s="321"/>
      <c r="I439" s="321"/>
      <c r="J439" s="321"/>
    </row>
    <row r="440" spans="1:10" x14ac:dyDescent="0.2">
      <c r="A440" s="325">
        <v>39881</v>
      </c>
      <c r="B440" s="321">
        <v>282</v>
      </c>
      <c r="C440" s="321">
        <v>40</v>
      </c>
      <c r="D440" s="321">
        <v>169.19</v>
      </c>
      <c r="E440" s="321">
        <v>70.790000000000006</v>
      </c>
      <c r="F440" s="321">
        <v>3.38</v>
      </c>
      <c r="G440" s="321">
        <v>16.559999999999999</v>
      </c>
      <c r="H440" s="321">
        <v>112.01</v>
      </c>
      <c r="I440" s="321">
        <v>8</v>
      </c>
      <c r="J440" s="321"/>
    </row>
    <row r="441" spans="1:10" x14ac:dyDescent="0.2">
      <c r="A441" s="325">
        <v>39882</v>
      </c>
      <c r="B441" s="321">
        <v>256</v>
      </c>
      <c r="C441" s="321">
        <v>50</v>
      </c>
      <c r="D441" s="321">
        <v>111.82</v>
      </c>
      <c r="E441" s="321">
        <v>89.25</v>
      </c>
      <c r="F441" s="321">
        <v>3.83</v>
      </c>
      <c r="G441" s="321">
        <v>11.96</v>
      </c>
      <c r="H441" s="321">
        <v>161.1</v>
      </c>
      <c r="I441" s="321">
        <v>11</v>
      </c>
      <c r="J441" s="321"/>
    </row>
    <row r="442" spans="1:10" x14ac:dyDescent="0.2">
      <c r="A442" s="325">
        <v>39883</v>
      </c>
      <c r="B442" s="321">
        <v>226</v>
      </c>
      <c r="C442" s="321">
        <v>40</v>
      </c>
      <c r="D442" s="321">
        <v>107.17</v>
      </c>
      <c r="E442" s="321">
        <v>55.31</v>
      </c>
      <c r="F442" s="321">
        <v>3.26</v>
      </c>
      <c r="G442" s="321">
        <v>15.13</v>
      </c>
      <c r="H442" s="321">
        <v>122.66</v>
      </c>
      <c r="I442" s="321">
        <v>9</v>
      </c>
      <c r="J442" s="321"/>
    </row>
    <row r="443" spans="1:10" x14ac:dyDescent="0.2">
      <c r="A443" s="325">
        <v>39884</v>
      </c>
      <c r="B443" s="321">
        <v>194</v>
      </c>
      <c r="C443" s="321">
        <v>46</v>
      </c>
      <c r="D443" s="321">
        <v>104.48</v>
      </c>
      <c r="E443" s="321">
        <v>75.37</v>
      </c>
      <c r="F443" s="321">
        <v>2.63</v>
      </c>
      <c r="G443" s="321">
        <v>13.07</v>
      </c>
      <c r="H443" s="321">
        <v>85.62</v>
      </c>
      <c r="I443" s="321">
        <v>6</v>
      </c>
      <c r="J443" s="321"/>
    </row>
    <row r="444" spans="1:10" x14ac:dyDescent="0.2">
      <c r="A444" s="325">
        <v>39885</v>
      </c>
      <c r="B444" s="321">
        <v>186</v>
      </c>
      <c r="C444" s="321">
        <v>33</v>
      </c>
      <c r="D444" s="321">
        <v>92.22</v>
      </c>
      <c r="E444" s="321">
        <v>46.98</v>
      </c>
      <c r="F444" s="321">
        <v>3.02</v>
      </c>
      <c r="G444" s="321">
        <v>11.11</v>
      </c>
      <c r="H444" s="321">
        <v>108.24</v>
      </c>
      <c r="I444" s="321">
        <v>8</v>
      </c>
      <c r="J444" s="321"/>
    </row>
    <row r="445" spans="1:10" x14ac:dyDescent="0.2">
      <c r="A445" s="325">
        <v>39886</v>
      </c>
      <c r="B445" s="321">
        <v>150</v>
      </c>
      <c r="C445" s="321">
        <v>8</v>
      </c>
      <c r="D445" s="321">
        <v>38.74</v>
      </c>
      <c r="E445" s="321">
        <v>2.4500000000000002</v>
      </c>
      <c r="F445" s="321">
        <v>0</v>
      </c>
      <c r="G445" s="321">
        <v>1.95</v>
      </c>
      <c r="H445" s="321">
        <v>56.19</v>
      </c>
      <c r="I445" s="321">
        <v>4</v>
      </c>
      <c r="J445" s="321"/>
    </row>
    <row r="446" spans="1:10" x14ac:dyDescent="0.2">
      <c r="A446" s="325">
        <v>39887</v>
      </c>
      <c r="B446" s="321"/>
      <c r="C446" s="321"/>
      <c r="D446" s="321"/>
      <c r="E446" s="321"/>
      <c r="F446" s="321"/>
      <c r="G446" s="321"/>
      <c r="H446" s="321"/>
      <c r="I446" s="321"/>
      <c r="J446" s="321"/>
    </row>
    <row r="447" spans="1:10" x14ac:dyDescent="0.2">
      <c r="A447" s="325">
        <v>39888</v>
      </c>
      <c r="B447" s="321">
        <v>193</v>
      </c>
      <c r="C447" s="321">
        <v>19</v>
      </c>
      <c r="D447" s="321">
        <v>139.97</v>
      </c>
      <c r="E447" s="321">
        <v>21.72</v>
      </c>
      <c r="F447" s="321">
        <v>1.62</v>
      </c>
      <c r="G447" s="321">
        <v>14.29</v>
      </c>
      <c r="H447" s="321">
        <v>87.29</v>
      </c>
      <c r="I447" s="321">
        <v>6</v>
      </c>
      <c r="J447" s="321"/>
    </row>
    <row r="448" spans="1:10" x14ac:dyDescent="0.2">
      <c r="A448" s="325">
        <v>39889</v>
      </c>
      <c r="B448" s="321">
        <v>176</v>
      </c>
      <c r="C448" s="321">
        <v>41</v>
      </c>
      <c r="D448" s="321">
        <v>106.82</v>
      </c>
      <c r="E448" s="321">
        <v>115.8</v>
      </c>
      <c r="F448" s="321">
        <v>3.94</v>
      </c>
      <c r="G448" s="321">
        <v>6.89</v>
      </c>
      <c r="H448" s="321">
        <v>133.47999999999999</v>
      </c>
      <c r="I448" s="321">
        <v>9</v>
      </c>
      <c r="J448" s="321"/>
    </row>
    <row r="449" spans="1:10" x14ac:dyDescent="0.2">
      <c r="A449" s="325">
        <v>39890</v>
      </c>
      <c r="B449" s="321">
        <v>209</v>
      </c>
      <c r="C449" s="321">
        <v>36</v>
      </c>
      <c r="D449" s="321">
        <v>90.16</v>
      </c>
      <c r="E449" s="321">
        <v>66.55</v>
      </c>
      <c r="F449" s="321">
        <v>5.14</v>
      </c>
      <c r="G449" s="321">
        <v>20.78</v>
      </c>
      <c r="H449" s="321">
        <v>86.69</v>
      </c>
      <c r="I449" s="321">
        <v>7</v>
      </c>
      <c r="J449" s="321"/>
    </row>
    <row r="450" spans="1:10" x14ac:dyDescent="0.2">
      <c r="A450" s="325">
        <v>39891</v>
      </c>
      <c r="B450" s="321">
        <v>204</v>
      </c>
      <c r="C450" s="321">
        <v>30</v>
      </c>
      <c r="D450" s="321">
        <v>108.07</v>
      </c>
      <c r="E450" s="321">
        <v>53.38</v>
      </c>
      <c r="F450" s="321">
        <v>1.95</v>
      </c>
      <c r="G450" s="321">
        <v>14.99</v>
      </c>
      <c r="H450" s="321">
        <v>73.06</v>
      </c>
      <c r="I450" s="321">
        <v>5</v>
      </c>
      <c r="J450" s="321"/>
    </row>
    <row r="451" spans="1:10" x14ac:dyDescent="0.2">
      <c r="A451" s="325">
        <v>39892</v>
      </c>
      <c r="B451" s="321">
        <v>183</v>
      </c>
      <c r="C451" s="321">
        <v>41</v>
      </c>
      <c r="D451" s="321">
        <v>95.7</v>
      </c>
      <c r="E451" s="321">
        <v>87.26</v>
      </c>
      <c r="F451" s="321">
        <v>3.18</v>
      </c>
      <c r="G451" s="321">
        <v>18.059999999999999</v>
      </c>
      <c r="H451" s="321">
        <v>86.56</v>
      </c>
      <c r="I451" s="321">
        <v>6</v>
      </c>
      <c r="J451" s="321"/>
    </row>
    <row r="452" spans="1:10" x14ac:dyDescent="0.2">
      <c r="A452" s="325">
        <v>39893</v>
      </c>
      <c r="B452" s="321">
        <v>254</v>
      </c>
      <c r="C452" s="321">
        <v>39</v>
      </c>
      <c r="D452" s="321">
        <v>34.24</v>
      </c>
      <c r="E452" s="321">
        <v>18.760000000000002</v>
      </c>
      <c r="F452" s="321">
        <v>2.06</v>
      </c>
      <c r="G452" s="321">
        <v>8.19</v>
      </c>
      <c r="H452" s="321">
        <v>103.76</v>
      </c>
      <c r="I452" s="321">
        <v>7</v>
      </c>
      <c r="J452" s="321"/>
    </row>
    <row r="453" spans="1:10" x14ac:dyDescent="0.2">
      <c r="A453" s="325">
        <v>39894</v>
      </c>
      <c r="B453" s="321"/>
      <c r="C453" s="321"/>
      <c r="D453" s="321"/>
      <c r="E453" s="321"/>
      <c r="F453" s="321"/>
      <c r="G453" s="321"/>
      <c r="H453" s="321"/>
      <c r="I453" s="321"/>
      <c r="J453" s="321"/>
    </row>
    <row r="454" spans="1:10" x14ac:dyDescent="0.2">
      <c r="A454" s="325">
        <v>39895</v>
      </c>
      <c r="B454" s="321">
        <v>237</v>
      </c>
      <c r="C454" s="321">
        <v>54</v>
      </c>
      <c r="D454" s="321">
        <v>131.57</v>
      </c>
      <c r="E454" s="321">
        <v>95.59</v>
      </c>
      <c r="F454" s="321">
        <v>1.19</v>
      </c>
      <c r="G454" s="321">
        <v>17.11</v>
      </c>
      <c r="H454" s="321">
        <v>103.4</v>
      </c>
      <c r="I454" s="321">
        <v>7</v>
      </c>
      <c r="J454" s="321"/>
    </row>
    <row r="455" spans="1:10" x14ac:dyDescent="0.2">
      <c r="A455" s="325">
        <v>39896</v>
      </c>
      <c r="B455" s="321">
        <v>216</v>
      </c>
      <c r="C455" s="321">
        <v>61</v>
      </c>
      <c r="D455" s="321">
        <v>119.49</v>
      </c>
      <c r="E455" s="321">
        <v>64.849999999999994</v>
      </c>
      <c r="F455" s="321">
        <v>2.9</v>
      </c>
      <c r="G455" s="321">
        <v>12.04</v>
      </c>
      <c r="H455" s="321">
        <v>89.39</v>
      </c>
      <c r="I455" s="321">
        <v>6</v>
      </c>
      <c r="J455" s="321"/>
    </row>
    <row r="456" spans="1:10" x14ac:dyDescent="0.2">
      <c r="A456" s="325">
        <v>39897</v>
      </c>
      <c r="B456" s="321">
        <v>162</v>
      </c>
      <c r="C456" s="321">
        <v>19</v>
      </c>
      <c r="D456" s="321">
        <v>97.62</v>
      </c>
      <c r="E456" s="321">
        <v>25.73</v>
      </c>
      <c r="F456" s="321">
        <v>5.79</v>
      </c>
      <c r="G456" s="321">
        <v>10.52</v>
      </c>
      <c r="H456" s="321">
        <v>97.7</v>
      </c>
      <c r="I456" s="321">
        <v>7</v>
      </c>
      <c r="J456" s="321"/>
    </row>
    <row r="457" spans="1:10" x14ac:dyDescent="0.2">
      <c r="A457" s="325">
        <v>39898</v>
      </c>
      <c r="B457" s="321">
        <v>150</v>
      </c>
      <c r="C457" s="321">
        <v>17</v>
      </c>
      <c r="D457" s="321">
        <v>101.38</v>
      </c>
      <c r="E457" s="321">
        <v>26.82</v>
      </c>
      <c r="F457" s="321">
        <v>2.56</v>
      </c>
      <c r="G457" s="321">
        <v>9.66</v>
      </c>
      <c r="H457" s="321">
        <v>140.82</v>
      </c>
      <c r="I457" s="321">
        <v>10</v>
      </c>
      <c r="J457" s="321"/>
    </row>
    <row r="458" spans="1:10" x14ac:dyDescent="0.2">
      <c r="A458" s="325">
        <v>39899</v>
      </c>
      <c r="B458" s="321">
        <v>185</v>
      </c>
      <c r="C458" s="321">
        <v>15</v>
      </c>
      <c r="D458" s="321">
        <v>98.61</v>
      </c>
      <c r="E458" s="321">
        <v>24.53</v>
      </c>
      <c r="F458" s="321">
        <v>1.65</v>
      </c>
      <c r="G458" s="321">
        <v>13.57</v>
      </c>
      <c r="H458" s="321">
        <v>112.3</v>
      </c>
      <c r="I458" s="321">
        <v>8</v>
      </c>
      <c r="J458" s="321"/>
    </row>
    <row r="459" spans="1:10" x14ac:dyDescent="0.2">
      <c r="A459" s="325">
        <v>39900</v>
      </c>
      <c r="B459" s="321">
        <v>159</v>
      </c>
      <c r="C459" s="321">
        <v>10</v>
      </c>
      <c r="D459" s="321">
        <v>18.649999999999999</v>
      </c>
      <c r="E459" s="321">
        <v>4.17</v>
      </c>
      <c r="F459" s="321">
        <v>0.71</v>
      </c>
      <c r="G459" s="321">
        <v>2.6</v>
      </c>
      <c r="H459" s="321">
        <v>28.32</v>
      </c>
      <c r="I459" s="321">
        <v>2</v>
      </c>
      <c r="J459" s="321"/>
    </row>
    <row r="460" spans="1:10" x14ac:dyDescent="0.2">
      <c r="A460" s="325">
        <v>39901</v>
      </c>
      <c r="B460" s="321"/>
      <c r="C460" s="321"/>
      <c r="D460" s="321"/>
      <c r="E460" s="321"/>
      <c r="F460" s="321"/>
      <c r="G460" s="321"/>
      <c r="H460" s="321"/>
      <c r="I460" s="321"/>
      <c r="J460" s="321"/>
    </row>
    <row r="461" spans="1:10" x14ac:dyDescent="0.2">
      <c r="A461" s="325">
        <v>39902</v>
      </c>
      <c r="B461" s="321">
        <v>240</v>
      </c>
      <c r="C461" s="321">
        <v>38</v>
      </c>
      <c r="D461" s="321">
        <v>115.57</v>
      </c>
      <c r="E461" s="321">
        <v>96.98</v>
      </c>
      <c r="F461" s="321">
        <v>5.47</v>
      </c>
      <c r="G461" s="321">
        <v>13.79</v>
      </c>
      <c r="H461" s="321">
        <v>119.1</v>
      </c>
      <c r="I461" s="321">
        <v>8</v>
      </c>
      <c r="J461" s="321"/>
    </row>
    <row r="462" spans="1:10" x14ac:dyDescent="0.2">
      <c r="A462" s="325">
        <v>39903</v>
      </c>
      <c r="B462" s="321">
        <v>196</v>
      </c>
      <c r="C462" s="321">
        <v>39</v>
      </c>
      <c r="D462" s="321">
        <v>104.78</v>
      </c>
      <c r="E462" s="321">
        <v>71.34</v>
      </c>
      <c r="F462" s="321">
        <v>1.96</v>
      </c>
      <c r="G462" s="321">
        <v>6.31</v>
      </c>
      <c r="H462" s="321">
        <v>87.94</v>
      </c>
      <c r="I462" s="321">
        <v>6</v>
      </c>
      <c r="J462" s="321"/>
    </row>
    <row r="463" spans="1:10" x14ac:dyDescent="0.2">
      <c r="A463" s="325">
        <v>39904</v>
      </c>
      <c r="B463" s="321">
        <v>187</v>
      </c>
      <c r="C463" s="321">
        <v>20</v>
      </c>
      <c r="D463" s="321">
        <v>110.66</v>
      </c>
      <c r="E463" s="321">
        <v>25.99</v>
      </c>
      <c r="F463" s="321">
        <v>3.78</v>
      </c>
      <c r="G463" s="321">
        <v>11.9</v>
      </c>
      <c r="H463" s="321">
        <v>45.02</v>
      </c>
      <c r="I463" s="321">
        <v>3</v>
      </c>
      <c r="J463" s="321"/>
    </row>
    <row r="464" spans="1:10" x14ac:dyDescent="0.2">
      <c r="A464" s="325">
        <v>39905</v>
      </c>
      <c r="B464" s="321">
        <v>304</v>
      </c>
      <c r="C464" s="321">
        <v>35</v>
      </c>
      <c r="D464" s="321">
        <v>102.83</v>
      </c>
      <c r="E464" s="321">
        <v>66.58</v>
      </c>
      <c r="F464" s="321">
        <v>3.41</v>
      </c>
      <c r="G464" s="321">
        <v>5.76</v>
      </c>
      <c r="H464" s="321">
        <v>202.84</v>
      </c>
      <c r="I464" s="321">
        <v>14</v>
      </c>
      <c r="J464" s="321"/>
    </row>
    <row r="465" spans="1:10" x14ac:dyDescent="0.2">
      <c r="A465" s="325">
        <v>39906</v>
      </c>
      <c r="B465" s="321">
        <v>192</v>
      </c>
      <c r="C465" s="321">
        <v>36</v>
      </c>
      <c r="D465" s="321">
        <v>98.34</v>
      </c>
      <c r="E465" s="321">
        <v>32.880000000000003</v>
      </c>
      <c r="F465" s="321">
        <v>1.01</v>
      </c>
      <c r="G465" s="321">
        <v>14.05</v>
      </c>
      <c r="H465" s="321">
        <v>98.96</v>
      </c>
      <c r="I465" s="321">
        <v>7</v>
      </c>
      <c r="J465" s="321"/>
    </row>
    <row r="466" spans="1:10" x14ac:dyDescent="0.2">
      <c r="A466" s="325">
        <v>39907</v>
      </c>
      <c r="B466" s="321">
        <v>273</v>
      </c>
      <c r="C466" s="321">
        <v>49</v>
      </c>
      <c r="D466" s="321">
        <v>38.659999999999997</v>
      </c>
      <c r="E466" s="321">
        <v>26.81</v>
      </c>
      <c r="F466" s="321">
        <v>0.92</v>
      </c>
      <c r="G466" s="321">
        <v>8.86</v>
      </c>
      <c r="H466" s="321">
        <v>64.73</v>
      </c>
      <c r="I466" s="321">
        <v>5</v>
      </c>
      <c r="J466" s="321"/>
    </row>
    <row r="467" spans="1:10" x14ac:dyDescent="0.2">
      <c r="A467" s="325">
        <v>39908</v>
      </c>
      <c r="B467" s="321"/>
      <c r="C467" s="321"/>
      <c r="D467" s="321"/>
      <c r="E467" s="321"/>
      <c r="F467" s="321"/>
      <c r="G467" s="321"/>
      <c r="H467" s="321"/>
      <c r="I467" s="321"/>
      <c r="J467" s="321"/>
    </row>
    <row r="468" spans="1:10" x14ac:dyDescent="0.2">
      <c r="A468" s="325">
        <v>39909</v>
      </c>
      <c r="B468" s="321">
        <v>244</v>
      </c>
      <c r="C468" s="321">
        <v>51</v>
      </c>
      <c r="D468" s="321">
        <v>175.8</v>
      </c>
      <c r="E468" s="321">
        <v>88.34</v>
      </c>
      <c r="F468" s="321">
        <v>4.99</v>
      </c>
      <c r="G468" s="321">
        <v>18.010000000000002</v>
      </c>
      <c r="H468" s="321">
        <v>78.8</v>
      </c>
      <c r="I468" s="321">
        <v>6</v>
      </c>
      <c r="J468" s="321"/>
    </row>
    <row r="469" spans="1:10" x14ac:dyDescent="0.2">
      <c r="A469" s="325">
        <v>39910</v>
      </c>
      <c r="B469" s="321">
        <v>89</v>
      </c>
      <c r="C469" s="321">
        <v>16</v>
      </c>
      <c r="D469" s="321">
        <v>80.430000000000007</v>
      </c>
      <c r="E469" s="321">
        <v>40.92</v>
      </c>
      <c r="F469" s="321">
        <v>1.74</v>
      </c>
      <c r="G469" s="321">
        <v>4.6900000000000004</v>
      </c>
      <c r="H469" s="321">
        <v>153.22</v>
      </c>
      <c r="I469" s="321">
        <v>11</v>
      </c>
      <c r="J469" s="321"/>
    </row>
    <row r="470" spans="1:10" x14ac:dyDescent="0.2">
      <c r="A470" s="325">
        <v>39911</v>
      </c>
      <c r="B470" s="321">
        <v>162</v>
      </c>
      <c r="C470" s="321">
        <v>32</v>
      </c>
      <c r="D470" s="321">
        <v>106.68</v>
      </c>
      <c r="E470" s="321">
        <v>39.61</v>
      </c>
      <c r="F470" s="321">
        <v>3.42</v>
      </c>
      <c r="G470" s="321">
        <v>8.32</v>
      </c>
      <c r="H470" s="321">
        <v>74.97</v>
      </c>
      <c r="I470" s="321">
        <v>5</v>
      </c>
      <c r="J470" s="321"/>
    </row>
    <row r="471" spans="1:10" x14ac:dyDescent="0.2">
      <c r="A471" s="325">
        <v>39912</v>
      </c>
      <c r="B471" s="321">
        <v>361</v>
      </c>
      <c r="C471" s="321">
        <v>48</v>
      </c>
      <c r="D471" s="321">
        <v>108.1</v>
      </c>
      <c r="E471" s="321">
        <v>79.44</v>
      </c>
      <c r="F471" s="321">
        <v>3.39</v>
      </c>
      <c r="G471" s="321">
        <v>8.6300000000000008</v>
      </c>
      <c r="H471" s="321">
        <v>83.56</v>
      </c>
      <c r="I471" s="321">
        <v>6</v>
      </c>
      <c r="J471" s="321"/>
    </row>
    <row r="472" spans="1:10" x14ac:dyDescent="0.2">
      <c r="A472" s="325">
        <v>39913</v>
      </c>
      <c r="B472" s="321">
        <v>203</v>
      </c>
      <c r="C472" s="321">
        <v>35</v>
      </c>
      <c r="D472" s="321">
        <v>101.58</v>
      </c>
      <c r="E472" s="321">
        <v>29.82</v>
      </c>
      <c r="F472" s="321">
        <v>1.83</v>
      </c>
      <c r="G472" s="321">
        <v>10.89</v>
      </c>
      <c r="H472" s="321">
        <v>124.43</v>
      </c>
      <c r="I472" s="321">
        <v>9</v>
      </c>
      <c r="J472" s="321"/>
    </row>
    <row r="473" spans="1:10" x14ac:dyDescent="0.2">
      <c r="A473" s="325">
        <v>39914</v>
      </c>
      <c r="B473" s="321">
        <v>186</v>
      </c>
      <c r="C473" s="321">
        <v>17</v>
      </c>
      <c r="D473" s="321">
        <v>19.899999999999999</v>
      </c>
      <c r="E473" s="321">
        <v>7.9</v>
      </c>
      <c r="F473" s="321">
        <v>0.78</v>
      </c>
      <c r="G473" s="321">
        <v>5.54</v>
      </c>
      <c r="H473" s="321">
        <v>57.44</v>
      </c>
      <c r="I473" s="321">
        <v>4</v>
      </c>
      <c r="J473" s="321"/>
    </row>
    <row r="474" spans="1:10" x14ac:dyDescent="0.2">
      <c r="A474" s="325">
        <v>39915</v>
      </c>
      <c r="B474" s="321"/>
      <c r="C474" s="321"/>
      <c r="D474" s="321"/>
      <c r="E474" s="321"/>
      <c r="F474" s="321"/>
      <c r="G474" s="321"/>
      <c r="H474" s="321"/>
      <c r="I474" s="321"/>
      <c r="J474" s="321"/>
    </row>
    <row r="475" spans="1:10" x14ac:dyDescent="0.2">
      <c r="A475" s="325">
        <v>39916</v>
      </c>
      <c r="B475" s="321">
        <v>235</v>
      </c>
      <c r="C475" s="321">
        <v>10</v>
      </c>
      <c r="D475" s="321">
        <v>159.4</v>
      </c>
      <c r="E475" s="321">
        <v>12.45</v>
      </c>
      <c r="F475" s="321">
        <v>4.07</v>
      </c>
      <c r="G475" s="321">
        <v>19.68</v>
      </c>
      <c r="H475" s="321">
        <v>103.76</v>
      </c>
      <c r="I475" s="321">
        <v>7</v>
      </c>
      <c r="J475" s="321"/>
    </row>
    <row r="476" spans="1:10" x14ac:dyDescent="0.2">
      <c r="A476" s="325">
        <v>39917</v>
      </c>
      <c r="B476" s="321">
        <v>179</v>
      </c>
      <c r="C476" s="321">
        <v>23</v>
      </c>
      <c r="D476" s="321">
        <v>81.99</v>
      </c>
      <c r="E476" s="321">
        <v>33.76</v>
      </c>
      <c r="F476" s="321">
        <v>1.35</v>
      </c>
      <c r="G476" s="321">
        <v>9.1199999999999992</v>
      </c>
      <c r="H476" s="321">
        <v>150.77000000000001</v>
      </c>
      <c r="I476" s="321">
        <v>10</v>
      </c>
      <c r="J476" s="321"/>
    </row>
    <row r="477" spans="1:10" x14ac:dyDescent="0.2">
      <c r="A477" s="325">
        <v>39918</v>
      </c>
      <c r="B477" s="321">
        <v>206</v>
      </c>
      <c r="C477" s="321">
        <v>32</v>
      </c>
      <c r="D477" s="321">
        <v>122.89</v>
      </c>
      <c r="E477" s="321">
        <v>41.65</v>
      </c>
      <c r="F477" s="321">
        <v>4.6500000000000004</v>
      </c>
      <c r="G477" s="321">
        <v>9</v>
      </c>
      <c r="H477" s="321">
        <v>95.1</v>
      </c>
      <c r="I477" s="321">
        <v>6</v>
      </c>
      <c r="J477" s="321"/>
    </row>
    <row r="478" spans="1:10" x14ac:dyDescent="0.2">
      <c r="A478" s="325">
        <v>39919</v>
      </c>
      <c r="B478" s="321">
        <v>314</v>
      </c>
      <c r="C478" s="321">
        <v>58</v>
      </c>
      <c r="D478" s="321">
        <v>114.39</v>
      </c>
      <c r="E478" s="321">
        <v>140.15</v>
      </c>
      <c r="F478" s="321">
        <v>2.77</v>
      </c>
      <c r="G478" s="321">
        <v>7.53</v>
      </c>
      <c r="H478" s="321">
        <v>118.72</v>
      </c>
      <c r="I478" s="321">
        <v>8</v>
      </c>
      <c r="J478" s="321"/>
    </row>
    <row r="479" spans="1:10" x14ac:dyDescent="0.2">
      <c r="A479" s="325">
        <v>39920</v>
      </c>
      <c r="B479" s="321">
        <v>242</v>
      </c>
      <c r="C479" s="321">
        <v>47</v>
      </c>
      <c r="D479" s="321">
        <v>113.43</v>
      </c>
      <c r="E479" s="321">
        <v>42.27</v>
      </c>
      <c r="F479" s="321">
        <v>2.98</v>
      </c>
      <c r="G479" s="321">
        <v>12.84</v>
      </c>
      <c r="H479" s="321">
        <v>80.709999999999994</v>
      </c>
      <c r="I479" s="321">
        <v>6</v>
      </c>
      <c r="J479" s="321"/>
    </row>
    <row r="480" spans="1:10" x14ac:dyDescent="0.2">
      <c r="A480" s="325">
        <v>39921</v>
      </c>
      <c r="B480" s="321">
        <v>269</v>
      </c>
      <c r="C480" s="321">
        <v>41</v>
      </c>
      <c r="D480" s="321">
        <v>35.200000000000003</v>
      </c>
      <c r="E480" s="321">
        <v>20.86</v>
      </c>
      <c r="F480" s="321">
        <v>0.72</v>
      </c>
      <c r="G480" s="321">
        <v>9.52</v>
      </c>
      <c r="H480" s="321">
        <v>75.83</v>
      </c>
      <c r="I480" s="321">
        <v>6</v>
      </c>
      <c r="J480" s="321"/>
    </row>
    <row r="481" spans="1:10" x14ac:dyDescent="0.2">
      <c r="A481" s="325">
        <v>39922</v>
      </c>
      <c r="B481" s="321"/>
      <c r="C481" s="321"/>
      <c r="D481" s="321"/>
      <c r="E481" s="321"/>
      <c r="F481" s="321"/>
      <c r="G481" s="321"/>
      <c r="H481" s="321"/>
      <c r="I481" s="321"/>
      <c r="J481" s="321"/>
    </row>
    <row r="482" spans="1:10" x14ac:dyDescent="0.2">
      <c r="A482" s="325">
        <v>39923</v>
      </c>
      <c r="B482" s="321">
        <v>242</v>
      </c>
      <c r="C482" s="321">
        <v>27</v>
      </c>
      <c r="D482" s="321">
        <v>147.09</v>
      </c>
      <c r="E482" s="321">
        <v>40.75</v>
      </c>
      <c r="F482" s="321">
        <v>3.6</v>
      </c>
      <c r="G482" s="321">
        <v>16.55</v>
      </c>
      <c r="H482" s="321">
        <v>98.55</v>
      </c>
      <c r="I482" s="321">
        <v>8</v>
      </c>
      <c r="J482" s="321"/>
    </row>
    <row r="483" spans="1:10" x14ac:dyDescent="0.2">
      <c r="A483" s="325">
        <v>39924</v>
      </c>
      <c r="B483" s="321">
        <v>212</v>
      </c>
      <c r="C483" s="321">
        <v>34</v>
      </c>
      <c r="D483" s="321">
        <v>95.35</v>
      </c>
      <c r="E483" s="321">
        <v>101.72</v>
      </c>
      <c r="F483" s="321">
        <v>0.84</v>
      </c>
      <c r="G483" s="321">
        <v>8.23</v>
      </c>
      <c r="H483" s="321">
        <v>164.38</v>
      </c>
      <c r="I483" s="321">
        <v>12</v>
      </c>
      <c r="J483" s="321"/>
    </row>
    <row r="484" spans="1:10" x14ac:dyDescent="0.2">
      <c r="A484" s="325">
        <v>39925</v>
      </c>
      <c r="B484" s="321">
        <v>207</v>
      </c>
      <c r="C484" s="321">
        <v>44</v>
      </c>
      <c r="D484" s="321">
        <v>126.68</v>
      </c>
      <c r="E484" s="321">
        <v>73.94</v>
      </c>
      <c r="F484" s="321">
        <v>5.97</v>
      </c>
      <c r="G484" s="321">
        <v>15.04</v>
      </c>
      <c r="H484" s="321">
        <v>99.51</v>
      </c>
      <c r="I484" s="321">
        <v>7</v>
      </c>
      <c r="J484" s="321"/>
    </row>
    <row r="485" spans="1:10" x14ac:dyDescent="0.2">
      <c r="A485" s="325">
        <v>39926</v>
      </c>
      <c r="B485" s="321">
        <v>288</v>
      </c>
      <c r="C485" s="321">
        <v>48</v>
      </c>
      <c r="D485" s="321">
        <v>85.04</v>
      </c>
      <c r="E485" s="321">
        <v>86.83</v>
      </c>
      <c r="F485" s="321">
        <v>2.02</v>
      </c>
      <c r="G485" s="321">
        <v>9.44</v>
      </c>
      <c r="H485" s="321">
        <v>82.77</v>
      </c>
      <c r="I485" s="321">
        <v>6</v>
      </c>
      <c r="J485" s="321"/>
    </row>
    <row r="486" spans="1:10" x14ac:dyDescent="0.2">
      <c r="A486" s="325">
        <v>39927</v>
      </c>
      <c r="B486" s="321">
        <v>198</v>
      </c>
      <c r="C486" s="321">
        <v>53</v>
      </c>
      <c r="D486" s="321">
        <v>99.55</v>
      </c>
      <c r="E486" s="321">
        <v>79.8</v>
      </c>
      <c r="F486" s="321">
        <v>1.88</v>
      </c>
      <c r="G486" s="321">
        <v>18.559999999999999</v>
      </c>
      <c r="H486" s="321">
        <v>69.23</v>
      </c>
      <c r="I486" s="321">
        <v>6</v>
      </c>
      <c r="J486" s="321"/>
    </row>
    <row r="487" spans="1:10" x14ac:dyDescent="0.2">
      <c r="A487" s="325">
        <v>39928</v>
      </c>
      <c r="B487" s="321">
        <v>264</v>
      </c>
      <c r="C487" s="321">
        <v>48</v>
      </c>
      <c r="D487" s="321">
        <v>61.38</v>
      </c>
      <c r="E487" s="321">
        <v>27.72</v>
      </c>
      <c r="F487" s="321">
        <v>2.2799999999999998</v>
      </c>
      <c r="G487" s="321">
        <v>4.25</v>
      </c>
      <c r="H487" s="321">
        <v>85.3</v>
      </c>
      <c r="I487" s="321">
        <v>8</v>
      </c>
      <c r="J487" s="321"/>
    </row>
    <row r="488" spans="1:10" x14ac:dyDescent="0.2">
      <c r="A488" s="325">
        <v>39929</v>
      </c>
      <c r="B488" s="321"/>
      <c r="C488" s="321"/>
      <c r="D488" s="321"/>
      <c r="E488" s="321"/>
      <c r="F488" s="321"/>
      <c r="G488" s="321"/>
      <c r="H488" s="321"/>
      <c r="I488" s="321"/>
      <c r="J488" s="321"/>
    </row>
    <row r="489" spans="1:10" x14ac:dyDescent="0.2">
      <c r="A489" s="325">
        <v>39930</v>
      </c>
      <c r="B489" s="321">
        <v>285</v>
      </c>
      <c r="C489" s="321">
        <v>56</v>
      </c>
      <c r="D489" s="321">
        <v>163.41</v>
      </c>
      <c r="E489" s="321">
        <v>98.07</v>
      </c>
      <c r="F489" s="321">
        <v>2.1</v>
      </c>
      <c r="G489" s="321">
        <v>19.07</v>
      </c>
      <c r="H489" s="321">
        <v>109.13</v>
      </c>
      <c r="I489" s="321">
        <v>8</v>
      </c>
      <c r="J489" s="321"/>
    </row>
    <row r="490" spans="1:10" x14ac:dyDescent="0.2">
      <c r="A490" s="325">
        <v>39931</v>
      </c>
      <c r="B490" s="321">
        <v>251</v>
      </c>
      <c r="C490" s="321">
        <v>48</v>
      </c>
      <c r="D490" s="321">
        <v>123.6</v>
      </c>
      <c r="E490" s="321">
        <v>73.5</v>
      </c>
      <c r="F490" s="321">
        <v>2.5</v>
      </c>
      <c r="G490" s="321">
        <v>15.53</v>
      </c>
      <c r="H490" s="321">
        <v>158.44999999999999</v>
      </c>
      <c r="I490" s="321">
        <v>12</v>
      </c>
      <c r="J490" s="321"/>
    </row>
    <row r="491" spans="1:10" x14ac:dyDescent="0.2">
      <c r="A491" s="325">
        <v>39932</v>
      </c>
      <c r="B491" s="321">
        <v>245</v>
      </c>
      <c r="C491" s="321">
        <v>32</v>
      </c>
      <c r="D491" s="321">
        <v>96.29</v>
      </c>
      <c r="E491" s="321">
        <v>54</v>
      </c>
      <c r="F491" s="321">
        <v>5.61</v>
      </c>
      <c r="G491" s="321">
        <v>19.86</v>
      </c>
      <c r="H491" s="321">
        <v>108.86</v>
      </c>
      <c r="I491" s="321">
        <v>8</v>
      </c>
      <c r="J491" s="321"/>
    </row>
    <row r="492" spans="1:10" x14ac:dyDescent="0.2">
      <c r="A492" s="325">
        <v>39933</v>
      </c>
      <c r="B492" s="321">
        <v>305</v>
      </c>
      <c r="C492" s="321">
        <v>45</v>
      </c>
      <c r="D492" s="321">
        <v>102.4</v>
      </c>
      <c r="E492" s="321">
        <v>64.7</v>
      </c>
      <c r="F492" s="321">
        <v>3.3</v>
      </c>
      <c r="G492" s="321">
        <v>8.57</v>
      </c>
      <c r="H492" s="321">
        <v>75.63</v>
      </c>
      <c r="I492" s="321">
        <v>6</v>
      </c>
      <c r="J492" s="321"/>
    </row>
    <row r="493" spans="1:10" x14ac:dyDescent="0.2">
      <c r="A493" s="325">
        <v>39934</v>
      </c>
      <c r="B493" s="321">
        <v>192</v>
      </c>
      <c r="C493" s="321">
        <v>25</v>
      </c>
      <c r="D493" s="321">
        <v>112.22</v>
      </c>
      <c r="E493" s="321">
        <v>37.479999999999997</v>
      </c>
      <c r="F493" s="321">
        <v>2.44</v>
      </c>
      <c r="G493" s="321">
        <v>14</v>
      </c>
      <c r="H493" s="321">
        <v>118.53</v>
      </c>
      <c r="I493" s="321">
        <v>10</v>
      </c>
      <c r="J493" s="321"/>
    </row>
    <row r="494" spans="1:10" x14ac:dyDescent="0.2">
      <c r="A494" s="325">
        <v>39935</v>
      </c>
      <c r="B494" s="321">
        <v>245</v>
      </c>
      <c r="C494" s="321">
        <v>45</v>
      </c>
      <c r="D494" s="321">
        <v>61.41</v>
      </c>
      <c r="E494" s="321">
        <v>17.73</v>
      </c>
      <c r="F494" s="321">
        <v>2.5499999999999998</v>
      </c>
      <c r="G494" s="321">
        <v>9.48</v>
      </c>
      <c r="H494" s="321">
        <v>74.650000000000006</v>
      </c>
      <c r="I494" s="321">
        <v>6</v>
      </c>
      <c r="J494" s="321"/>
    </row>
    <row r="495" spans="1:10" x14ac:dyDescent="0.2">
      <c r="A495" s="325">
        <v>39936</v>
      </c>
      <c r="B495" s="321"/>
      <c r="C495" s="321"/>
      <c r="D495" s="321"/>
      <c r="E495" s="321"/>
      <c r="F495" s="321"/>
      <c r="G495" s="321"/>
      <c r="H495" s="321"/>
      <c r="I495" s="321"/>
      <c r="J495" s="321"/>
    </row>
    <row r="496" spans="1:10" x14ac:dyDescent="0.2">
      <c r="A496" s="325">
        <v>39937</v>
      </c>
      <c r="B496" s="321">
        <v>222</v>
      </c>
      <c r="C496" s="321">
        <v>20</v>
      </c>
      <c r="D496" s="321">
        <v>154.83000000000001</v>
      </c>
      <c r="E496" s="321">
        <v>35.5</v>
      </c>
      <c r="F496" s="321">
        <v>2.65</v>
      </c>
      <c r="G496" s="321">
        <v>16.3</v>
      </c>
      <c r="H496" s="321">
        <v>129.82</v>
      </c>
      <c r="I496" s="321">
        <v>10</v>
      </c>
      <c r="J496" s="321"/>
    </row>
    <row r="497" spans="1:10" x14ac:dyDescent="0.2">
      <c r="A497" s="325">
        <v>39938</v>
      </c>
      <c r="B497" s="321">
        <v>189</v>
      </c>
      <c r="C497" s="321">
        <v>24</v>
      </c>
      <c r="D497" s="321">
        <v>87.75</v>
      </c>
      <c r="E497" s="321">
        <v>46.74</v>
      </c>
      <c r="F497" s="321">
        <v>2.89</v>
      </c>
      <c r="G497" s="321">
        <v>7.09</v>
      </c>
      <c r="H497" s="321">
        <v>115.07</v>
      </c>
      <c r="I497" s="321">
        <v>8</v>
      </c>
      <c r="J497" s="321"/>
    </row>
    <row r="498" spans="1:10" x14ac:dyDescent="0.2">
      <c r="A498" s="325">
        <v>39939</v>
      </c>
      <c r="B498" s="321">
        <v>156</v>
      </c>
      <c r="C498" s="321">
        <v>24</v>
      </c>
      <c r="D498" s="321">
        <v>112.33</v>
      </c>
      <c r="E498" s="321">
        <v>84.3</v>
      </c>
      <c r="F498" s="321">
        <v>4.01</v>
      </c>
      <c r="G498" s="321">
        <v>13.58</v>
      </c>
      <c r="H498" s="321">
        <v>29.57</v>
      </c>
      <c r="I498" s="321">
        <v>2</v>
      </c>
      <c r="J498" s="321" t="s">
        <v>1544</v>
      </c>
    </row>
    <row r="499" spans="1:10" x14ac:dyDescent="0.2">
      <c r="A499" s="325">
        <v>39940</v>
      </c>
      <c r="B499" s="321">
        <v>293</v>
      </c>
      <c r="C499" s="321">
        <v>20</v>
      </c>
      <c r="D499" s="321">
        <v>117.24</v>
      </c>
      <c r="E499" s="321">
        <v>17.920000000000002</v>
      </c>
      <c r="F499" s="321">
        <v>3.37</v>
      </c>
      <c r="G499" s="321">
        <v>7.79</v>
      </c>
      <c r="H499" s="321">
        <v>84.99</v>
      </c>
      <c r="I499" s="321">
        <v>6</v>
      </c>
      <c r="J499" s="321"/>
    </row>
    <row r="500" spans="1:10" x14ac:dyDescent="0.2">
      <c r="A500" s="325">
        <v>39941</v>
      </c>
      <c r="B500" s="321">
        <v>177</v>
      </c>
      <c r="C500" s="321">
        <v>19</v>
      </c>
      <c r="D500" s="321">
        <v>98.67</v>
      </c>
      <c r="E500" s="321">
        <v>28</v>
      </c>
      <c r="F500" s="321">
        <v>2.79</v>
      </c>
      <c r="G500" s="321">
        <v>9.68</v>
      </c>
      <c r="H500" s="321">
        <v>86.08</v>
      </c>
      <c r="I500" s="321">
        <v>7</v>
      </c>
      <c r="J500" s="321" t="s">
        <v>1545</v>
      </c>
    </row>
    <row r="501" spans="1:10" x14ac:dyDescent="0.2">
      <c r="A501" s="325">
        <v>39942</v>
      </c>
      <c r="B501" s="321">
        <v>261</v>
      </c>
      <c r="C501" s="321">
        <v>29</v>
      </c>
      <c r="D501" s="321">
        <v>44.85</v>
      </c>
      <c r="E501" s="321">
        <v>11.63</v>
      </c>
      <c r="F501" s="321">
        <v>2.17</v>
      </c>
      <c r="G501" s="321">
        <v>4.82</v>
      </c>
      <c r="H501" s="321">
        <v>70.8</v>
      </c>
      <c r="I501" s="321">
        <v>5</v>
      </c>
      <c r="J501" s="321"/>
    </row>
    <row r="502" spans="1:10" x14ac:dyDescent="0.2">
      <c r="A502" s="325">
        <v>39943</v>
      </c>
      <c r="B502" s="321"/>
      <c r="C502" s="321"/>
      <c r="D502" s="321"/>
      <c r="E502" s="321"/>
      <c r="F502" s="321"/>
      <c r="G502" s="321"/>
      <c r="H502" s="321"/>
      <c r="I502" s="321"/>
      <c r="J502" s="321"/>
    </row>
    <row r="503" spans="1:10" x14ac:dyDescent="0.2">
      <c r="A503" s="325">
        <v>39944</v>
      </c>
      <c r="B503" s="321">
        <v>235</v>
      </c>
      <c r="C503" s="321">
        <v>15</v>
      </c>
      <c r="D503" s="321">
        <v>151.35</v>
      </c>
      <c r="E503" s="321">
        <v>25.53</v>
      </c>
      <c r="F503" s="321">
        <v>3.72</v>
      </c>
      <c r="G503" s="321">
        <v>21.45</v>
      </c>
      <c r="H503" s="321">
        <v>145.44</v>
      </c>
      <c r="I503" s="321">
        <v>11</v>
      </c>
      <c r="J503" s="321"/>
    </row>
    <row r="504" spans="1:10" x14ac:dyDescent="0.2">
      <c r="A504" s="325">
        <v>39945</v>
      </c>
      <c r="B504" s="321">
        <v>204</v>
      </c>
      <c r="C504" s="321">
        <v>50</v>
      </c>
      <c r="D504" s="321">
        <v>110.16</v>
      </c>
      <c r="E504" s="321">
        <v>142.36000000000001</v>
      </c>
      <c r="F504" s="321">
        <v>3.43</v>
      </c>
      <c r="G504" s="321">
        <v>6.53</v>
      </c>
      <c r="H504" s="321">
        <v>139.81</v>
      </c>
      <c r="I504" s="321">
        <v>11</v>
      </c>
      <c r="J504" s="321"/>
    </row>
    <row r="505" spans="1:10" x14ac:dyDescent="0.2">
      <c r="A505" s="325">
        <v>39946</v>
      </c>
      <c r="B505" s="321">
        <v>192</v>
      </c>
      <c r="C505" s="321">
        <v>43</v>
      </c>
      <c r="D505" s="321">
        <v>123.71</v>
      </c>
      <c r="E505" s="321">
        <v>36.229999999999997</v>
      </c>
      <c r="F505" s="321">
        <v>3.21</v>
      </c>
      <c r="G505" s="321">
        <v>16.489999999999998</v>
      </c>
      <c r="H505" s="321">
        <v>135.19999999999999</v>
      </c>
      <c r="I505" s="321">
        <v>10</v>
      </c>
      <c r="J505" s="321"/>
    </row>
    <row r="506" spans="1:10" x14ac:dyDescent="0.2">
      <c r="A506" s="325">
        <v>39947</v>
      </c>
      <c r="B506" s="321">
        <v>310</v>
      </c>
      <c r="C506" s="321">
        <v>39</v>
      </c>
      <c r="D506" s="321">
        <v>107.68</v>
      </c>
      <c r="E506" s="321">
        <v>75</v>
      </c>
      <c r="F506" s="321">
        <v>3.51</v>
      </c>
      <c r="G506" s="321">
        <v>8.94</v>
      </c>
      <c r="H506" s="321">
        <v>149.28</v>
      </c>
      <c r="I506" s="321">
        <v>11</v>
      </c>
      <c r="J506" s="321"/>
    </row>
    <row r="507" spans="1:10" x14ac:dyDescent="0.2">
      <c r="A507" s="325">
        <v>39948</v>
      </c>
      <c r="B507" s="321">
        <v>230</v>
      </c>
      <c r="C507" s="321">
        <v>39</v>
      </c>
      <c r="D507" s="321">
        <v>127.94</v>
      </c>
      <c r="E507" s="321">
        <v>47.93</v>
      </c>
      <c r="F507" s="321">
        <v>2.65</v>
      </c>
      <c r="G507" s="321">
        <v>14.83</v>
      </c>
      <c r="H507" s="321">
        <v>106.8</v>
      </c>
      <c r="I507" s="321">
        <v>8</v>
      </c>
      <c r="J507" s="321"/>
    </row>
    <row r="508" spans="1:10" x14ac:dyDescent="0.2">
      <c r="A508" s="325">
        <v>39949</v>
      </c>
      <c r="B508" s="321">
        <v>220</v>
      </c>
      <c r="C508" s="321">
        <v>32</v>
      </c>
      <c r="D508" s="321">
        <v>29.03</v>
      </c>
      <c r="E508" s="321">
        <v>31.34</v>
      </c>
      <c r="F508" s="321">
        <v>0.93</v>
      </c>
      <c r="G508" s="321">
        <v>9.82</v>
      </c>
      <c r="H508" s="321">
        <v>54.38</v>
      </c>
      <c r="I508" s="321">
        <v>4</v>
      </c>
      <c r="J508" s="321"/>
    </row>
    <row r="509" spans="1:10" x14ac:dyDescent="0.2">
      <c r="A509" s="325">
        <v>39950</v>
      </c>
      <c r="B509" s="321"/>
      <c r="C509" s="321"/>
      <c r="D509" s="321"/>
      <c r="E509" s="321"/>
      <c r="F509" s="321"/>
      <c r="G509" s="321"/>
      <c r="H509" s="321"/>
      <c r="I509" s="321"/>
      <c r="J509" s="321"/>
    </row>
    <row r="510" spans="1:10" x14ac:dyDescent="0.2">
      <c r="A510" s="325">
        <v>39951</v>
      </c>
      <c r="B510" s="321">
        <v>247</v>
      </c>
      <c r="C510" s="321">
        <v>43</v>
      </c>
      <c r="D510" s="321">
        <v>173.12</v>
      </c>
      <c r="E510" s="321">
        <v>97.6</v>
      </c>
      <c r="F510" s="321">
        <v>5.67</v>
      </c>
      <c r="G510" s="321">
        <v>23.36</v>
      </c>
      <c r="H510" s="321">
        <v>79.36</v>
      </c>
      <c r="I510" s="321">
        <v>6</v>
      </c>
      <c r="J510" s="321"/>
    </row>
    <row r="511" spans="1:10" x14ac:dyDescent="0.2">
      <c r="A511" s="325">
        <v>39952</v>
      </c>
      <c r="B511" s="321">
        <v>201</v>
      </c>
      <c r="C511" s="321">
        <v>44</v>
      </c>
      <c r="D511" s="321">
        <v>95.7</v>
      </c>
      <c r="E511" s="321">
        <v>68.37</v>
      </c>
      <c r="F511" s="321">
        <v>1.33</v>
      </c>
      <c r="G511" s="321">
        <v>11.43</v>
      </c>
      <c r="H511" s="321">
        <v>147.66999999999999</v>
      </c>
      <c r="I511" s="321">
        <v>10</v>
      </c>
      <c r="J511" s="321"/>
    </row>
    <row r="512" spans="1:10" x14ac:dyDescent="0.2">
      <c r="A512" s="325">
        <v>39953</v>
      </c>
      <c r="B512" s="321">
        <v>202</v>
      </c>
      <c r="C512" s="321">
        <v>47</v>
      </c>
      <c r="D512" s="321">
        <v>111.71</v>
      </c>
      <c r="E512" s="321">
        <v>58.59</v>
      </c>
      <c r="F512" s="321">
        <v>3.54</v>
      </c>
      <c r="G512" s="321">
        <v>12.31</v>
      </c>
      <c r="H512" s="321">
        <v>121.32</v>
      </c>
      <c r="I512" s="321">
        <v>8</v>
      </c>
      <c r="J512" s="321"/>
    </row>
    <row r="513" spans="1:10" x14ac:dyDescent="0.2">
      <c r="A513" s="325">
        <v>39954</v>
      </c>
      <c r="B513" s="321">
        <v>307</v>
      </c>
      <c r="C513" s="321">
        <v>45</v>
      </c>
      <c r="D513" s="321">
        <v>127.1</v>
      </c>
      <c r="E513" s="321">
        <v>69.91</v>
      </c>
      <c r="F513" s="321">
        <v>4.58</v>
      </c>
      <c r="G513" s="321">
        <v>14.8</v>
      </c>
      <c r="H513" s="321">
        <v>118.49</v>
      </c>
      <c r="I513" s="321">
        <v>9</v>
      </c>
      <c r="J513" s="321"/>
    </row>
    <row r="514" spans="1:10" x14ac:dyDescent="0.2">
      <c r="A514" s="325">
        <v>39955</v>
      </c>
      <c r="B514" s="321">
        <v>245</v>
      </c>
      <c r="C514" s="321">
        <v>50</v>
      </c>
      <c r="D514" s="321">
        <v>114.11</v>
      </c>
      <c r="E514" s="321">
        <v>66.040000000000006</v>
      </c>
      <c r="F514" s="321">
        <v>2.38</v>
      </c>
      <c r="G514" s="321">
        <v>11.48</v>
      </c>
      <c r="H514" s="321">
        <v>131.08000000000001</v>
      </c>
      <c r="I514" s="321">
        <v>10</v>
      </c>
      <c r="J514" s="321"/>
    </row>
    <row r="515" spans="1:10" x14ac:dyDescent="0.2">
      <c r="A515" s="325">
        <v>39956</v>
      </c>
      <c r="B515" s="321">
        <v>246</v>
      </c>
      <c r="C515" s="321">
        <v>45</v>
      </c>
      <c r="D515" s="321">
        <v>53.85</v>
      </c>
      <c r="E515" s="321">
        <v>30.97</v>
      </c>
      <c r="F515" s="321">
        <v>1.1499999999999999</v>
      </c>
      <c r="G515" s="321">
        <v>4.24</v>
      </c>
      <c r="H515" s="321">
        <v>42.22</v>
      </c>
      <c r="I515" s="321">
        <v>3</v>
      </c>
      <c r="J515" s="321"/>
    </row>
    <row r="516" spans="1:10" x14ac:dyDescent="0.2">
      <c r="A516" s="325">
        <v>39957</v>
      </c>
      <c r="B516" s="321"/>
      <c r="C516" s="321"/>
      <c r="D516" s="321"/>
      <c r="E516" s="321"/>
      <c r="F516" s="321"/>
      <c r="G516" s="321"/>
      <c r="H516" s="321"/>
      <c r="I516" s="321"/>
      <c r="J516" s="321"/>
    </row>
    <row r="517" spans="1:10" x14ac:dyDescent="0.2">
      <c r="A517" s="325">
        <v>39958</v>
      </c>
      <c r="B517" s="321">
        <v>131</v>
      </c>
      <c r="C517" s="321">
        <v>14</v>
      </c>
      <c r="D517" s="321">
        <v>89.94</v>
      </c>
      <c r="E517" s="321">
        <v>15.99</v>
      </c>
      <c r="F517" s="321">
        <v>4.03</v>
      </c>
      <c r="G517" s="321">
        <v>14.89</v>
      </c>
      <c r="H517" s="321">
        <v>93.61</v>
      </c>
      <c r="I517" s="321">
        <v>7</v>
      </c>
      <c r="J517" s="321"/>
    </row>
    <row r="518" spans="1:10" x14ac:dyDescent="0.2">
      <c r="A518" s="325">
        <v>39959</v>
      </c>
      <c r="B518" s="321">
        <v>269</v>
      </c>
      <c r="C518" s="321">
        <v>34</v>
      </c>
      <c r="D518" s="321">
        <v>148.24</v>
      </c>
      <c r="E518" s="321">
        <v>92.09</v>
      </c>
      <c r="F518" s="321">
        <v>3.6</v>
      </c>
      <c r="G518" s="321">
        <v>9.8699999999999992</v>
      </c>
      <c r="H518" s="321">
        <v>129.58000000000001</v>
      </c>
      <c r="I518" s="321">
        <v>9</v>
      </c>
      <c r="J518" s="321"/>
    </row>
    <row r="519" spans="1:10" x14ac:dyDescent="0.2">
      <c r="A519" s="325">
        <v>39960</v>
      </c>
      <c r="B519" s="321">
        <v>207</v>
      </c>
      <c r="C519" s="321">
        <v>24</v>
      </c>
      <c r="D519" s="321">
        <v>143.46</v>
      </c>
      <c r="E519" s="321">
        <v>50.5</v>
      </c>
      <c r="F519" s="321">
        <v>5.65</v>
      </c>
      <c r="G519" s="321">
        <v>16.010000000000002</v>
      </c>
      <c r="H519" s="321">
        <v>133.57</v>
      </c>
      <c r="I519" s="321">
        <v>9</v>
      </c>
      <c r="J519" s="321"/>
    </row>
    <row r="520" spans="1:10" x14ac:dyDescent="0.2">
      <c r="A520" s="325">
        <v>39961</v>
      </c>
      <c r="B520" s="321">
        <v>344</v>
      </c>
      <c r="C520" s="321">
        <v>30</v>
      </c>
      <c r="D520" s="321">
        <v>126.86</v>
      </c>
      <c r="E520" s="321">
        <v>29.98</v>
      </c>
      <c r="F520" s="321">
        <v>2.2799999999999998</v>
      </c>
      <c r="G520" s="321">
        <v>12.03</v>
      </c>
      <c r="H520" s="321">
        <v>100.5</v>
      </c>
      <c r="I520" s="321">
        <v>8</v>
      </c>
      <c r="J520" s="321"/>
    </row>
    <row r="521" spans="1:10" x14ac:dyDescent="0.2">
      <c r="A521" s="325">
        <v>39962</v>
      </c>
      <c r="B521" s="321">
        <v>278</v>
      </c>
      <c r="C521" s="321">
        <v>43</v>
      </c>
      <c r="D521" s="321">
        <v>242.58</v>
      </c>
      <c r="E521" s="321">
        <v>58.22</v>
      </c>
      <c r="F521" s="321">
        <v>2.93</v>
      </c>
      <c r="G521" s="321">
        <v>13.63</v>
      </c>
      <c r="H521" s="321">
        <v>141.86000000000001</v>
      </c>
      <c r="I521" s="321">
        <v>11</v>
      </c>
      <c r="J521" s="321"/>
    </row>
    <row r="522" spans="1:10" x14ac:dyDescent="0.2">
      <c r="A522" s="325">
        <v>39963</v>
      </c>
      <c r="B522" s="321">
        <v>288</v>
      </c>
      <c r="C522" s="321">
        <v>42</v>
      </c>
      <c r="D522" s="321">
        <v>74.2</v>
      </c>
      <c r="E522" s="321">
        <v>25.84</v>
      </c>
      <c r="F522" s="321">
        <v>3.23</v>
      </c>
      <c r="G522" s="321">
        <v>6.46</v>
      </c>
      <c r="H522" s="321">
        <v>65.72</v>
      </c>
      <c r="I522" s="321">
        <v>5</v>
      </c>
      <c r="J522" s="321"/>
    </row>
    <row r="523" spans="1:10" x14ac:dyDescent="0.2">
      <c r="A523" s="325">
        <v>39964</v>
      </c>
      <c r="B523" s="321"/>
      <c r="C523" s="321"/>
      <c r="D523" s="321"/>
      <c r="E523" s="321"/>
      <c r="F523" s="321"/>
      <c r="G523" s="321"/>
      <c r="H523" s="321"/>
      <c r="I523" s="321"/>
      <c r="J523" s="321"/>
    </row>
    <row r="524" spans="1:10" x14ac:dyDescent="0.2">
      <c r="A524" s="325">
        <v>39965</v>
      </c>
      <c r="B524" s="321">
        <v>266</v>
      </c>
      <c r="C524" s="321">
        <v>42</v>
      </c>
      <c r="D524" s="321">
        <v>170.35</v>
      </c>
      <c r="E524" s="321">
        <v>83.22</v>
      </c>
      <c r="F524" s="321">
        <v>3.67</v>
      </c>
      <c r="G524" s="321">
        <v>18.11</v>
      </c>
      <c r="H524" s="321">
        <v>157.76</v>
      </c>
      <c r="I524" s="321">
        <v>11</v>
      </c>
      <c r="J524" s="321"/>
    </row>
    <row r="525" spans="1:10" x14ac:dyDescent="0.2">
      <c r="A525" s="325">
        <v>39966</v>
      </c>
      <c r="B525" s="321">
        <v>198</v>
      </c>
      <c r="C525" s="321">
        <v>56</v>
      </c>
      <c r="D525" s="321">
        <v>105.67</v>
      </c>
      <c r="E525" s="321">
        <v>76.59</v>
      </c>
      <c r="F525" s="321">
        <v>2.2999999999999998</v>
      </c>
      <c r="G525" s="321">
        <v>15.45</v>
      </c>
      <c r="H525" s="321">
        <v>96.37</v>
      </c>
      <c r="I525" s="321">
        <v>7</v>
      </c>
      <c r="J525" s="321"/>
    </row>
    <row r="526" spans="1:10" x14ac:dyDescent="0.2">
      <c r="A526" s="325">
        <v>39967</v>
      </c>
      <c r="B526" s="321">
        <v>211</v>
      </c>
      <c r="C526" s="321">
        <v>40</v>
      </c>
      <c r="D526" s="321">
        <v>112.74</v>
      </c>
      <c r="E526" s="321">
        <v>47.13</v>
      </c>
      <c r="F526" s="321">
        <v>3.64</v>
      </c>
      <c r="G526" s="321">
        <v>25.76</v>
      </c>
      <c r="H526" s="321">
        <v>109.4</v>
      </c>
      <c r="I526" s="321">
        <v>8</v>
      </c>
      <c r="J526" s="321"/>
    </row>
    <row r="527" spans="1:10" x14ac:dyDescent="0.2">
      <c r="A527" s="325">
        <v>39968</v>
      </c>
      <c r="B527" s="321">
        <v>301</v>
      </c>
      <c r="C527" s="321">
        <v>32</v>
      </c>
      <c r="D527" s="321">
        <v>132.74</v>
      </c>
      <c r="E527" s="321">
        <v>43.14</v>
      </c>
      <c r="F527" s="321">
        <v>3.19</v>
      </c>
      <c r="G527" s="321">
        <v>7.96</v>
      </c>
      <c r="H527" s="321">
        <v>120.18</v>
      </c>
      <c r="I527" s="321">
        <v>9</v>
      </c>
      <c r="J527" s="321"/>
    </row>
    <row r="528" spans="1:10" x14ac:dyDescent="0.2">
      <c r="A528" s="325">
        <v>39969</v>
      </c>
      <c r="B528" s="321">
        <v>219</v>
      </c>
      <c r="C528" s="321">
        <v>26</v>
      </c>
      <c r="D528" s="321">
        <v>134.94</v>
      </c>
      <c r="E528" s="321">
        <v>53.5</v>
      </c>
      <c r="F528" s="321">
        <v>4.29</v>
      </c>
      <c r="G528" s="321">
        <v>12.59</v>
      </c>
      <c r="H528" s="321">
        <v>122.11</v>
      </c>
      <c r="I528" s="321">
        <v>9</v>
      </c>
      <c r="J528" s="321"/>
    </row>
    <row r="529" spans="1:10" x14ac:dyDescent="0.2">
      <c r="A529" s="325">
        <v>39970</v>
      </c>
      <c r="B529" s="321">
        <v>281</v>
      </c>
      <c r="C529" s="321">
        <v>28</v>
      </c>
      <c r="D529" s="321">
        <v>45.49</v>
      </c>
      <c r="E529" s="321">
        <v>11.4</v>
      </c>
      <c r="F529" s="321">
        <v>1.83</v>
      </c>
      <c r="G529" s="321">
        <v>6.28</v>
      </c>
      <c r="H529" s="321">
        <v>64.790000000000006</v>
      </c>
      <c r="I529" s="321">
        <v>5</v>
      </c>
      <c r="J529" s="321"/>
    </row>
    <row r="530" spans="1:10" x14ac:dyDescent="0.2">
      <c r="A530" s="325">
        <v>39971</v>
      </c>
      <c r="B530" s="321"/>
      <c r="C530" s="321"/>
      <c r="D530" s="321"/>
      <c r="E530" s="321"/>
      <c r="F530" s="321"/>
      <c r="G530" s="321"/>
      <c r="H530" s="321"/>
      <c r="I530" s="321"/>
      <c r="J530" s="321"/>
    </row>
    <row r="531" spans="1:10" x14ac:dyDescent="0.2">
      <c r="A531" s="325">
        <v>39972</v>
      </c>
      <c r="B531" s="321">
        <v>271</v>
      </c>
      <c r="C531" s="321">
        <v>51</v>
      </c>
      <c r="D531" s="321">
        <v>148.5</v>
      </c>
      <c r="E531" s="321">
        <v>125.26</v>
      </c>
      <c r="F531" s="321">
        <v>4.9400000000000004</v>
      </c>
      <c r="G531" s="321">
        <v>21.57</v>
      </c>
      <c r="H531" s="321">
        <v>144.84</v>
      </c>
      <c r="I531" s="321">
        <v>10</v>
      </c>
      <c r="J531" s="321"/>
    </row>
    <row r="532" spans="1:10" x14ac:dyDescent="0.2">
      <c r="A532" s="325">
        <v>39973</v>
      </c>
      <c r="B532" s="321">
        <v>211</v>
      </c>
      <c r="C532" s="321">
        <v>50</v>
      </c>
      <c r="D532" s="321">
        <v>106.72</v>
      </c>
      <c r="E532" s="321">
        <v>98.13</v>
      </c>
      <c r="F532" s="321">
        <v>1.61</v>
      </c>
      <c r="G532" s="321">
        <v>6.35</v>
      </c>
      <c r="H532" s="321">
        <v>125.06</v>
      </c>
      <c r="I532" s="321">
        <v>9</v>
      </c>
      <c r="J532" s="321"/>
    </row>
    <row r="533" spans="1:10" x14ac:dyDescent="0.2">
      <c r="A533" s="325">
        <v>39974</v>
      </c>
      <c r="B533" s="321">
        <v>250</v>
      </c>
      <c r="C533" s="321">
        <v>52</v>
      </c>
      <c r="D533" s="321">
        <v>134.13999999999999</v>
      </c>
      <c r="E533" s="321">
        <v>101.68</v>
      </c>
      <c r="F533" s="321">
        <v>4.34</v>
      </c>
      <c r="G533" s="321">
        <v>12.86</v>
      </c>
      <c r="H533" s="321">
        <v>114.37</v>
      </c>
      <c r="I533" s="321">
        <v>8</v>
      </c>
      <c r="J533" s="321"/>
    </row>
    <row r="534" spans="1:10" x14ac:dyDescent="0.2">
      <c r="A534" s="325">
        <v>39975</v>
      </c>
      <c r="B534" s="321">
        <v>297</v>
      </c>
      <c r="C534" s="321">
        <v>35</v>
      </c>
      <c r="D534" s="321">
        <v>92.77</v>
      </c>
      <c r="E534" s="321">
        <v>40.1</v>
      </c>
      <c r="F534" s="321">
        <v>3.07</v>
      </c>
      <c r="G534" s="321">
        <v>11.57</v>
      </c>
      <c r="H534" s="321">
        <v>129.61000000000001</v>
      </c>
      <c r="I534" s="321">
        <v>9</v>
      </c>
      <c r="J534" s="321"/>
    </row>
    <row r="535" spans="1:10" x14ac:dyDescent="0.2">
      <c r="A535" s="325">
        <v>39976</v>
      </c>
      <c r="B535" s="321">
        <v>236</v>
      </c>
      <c r="C535" s="321">
        <v>37</v>
      </c>
      <c r="D535" s="321">
        <v>135.13999999999999</v>
      </c>
      <c r="E535" s="321">
        <v>48.89</v>
      </c>
      <c r="F535" s="321">
        <v>2.96</v>
      </c>
      <c r="G535" s="321">
        <v>21.42</v>
      </c>
      <c r="H535" s="321">
        <v>124.29</v>
      </c>
      <c r="I535" s="321">
        <v>9</v>
      </c>
      <c r="J535" s="321"/>
    </row>
    <row r="536" spans="1:10" x14ac:dyDescent="0.2">
      <c r="A536" s="325">
        <v>39977</v>
      </c>
      <c r="B536" s="321">
        <v>242</v>
      </c>
      <c r="C536" s="321">
        <v>38</v>
      </c>
      <c r="D536" s="321">
        <v>52.5</v>
      </c>
      <c r="E536" s="321">
        <v>30.27</v>
      </c>
      <c r="F536" s="321">
        <v>2.1</v>
      </c>
      <c r="G536" s="321">
        <v>6.92</v>
      </c>
      <c r="H536" s="321">
        <v>69.61</v>
      </c>
      <c r="I536" s="321">
        <v>5</v>
      </c>
      <c r="J536" s="321"/>
    </row>
    <row r="537" spans="1:10" x14ac:dyDescent="0.2">
      <c r="A537" s="325">
        <v>39978</v>
      </c>
      <c r="B537" s="321"/>
      <c r="C537" s="321"/>
      <c r="D537" s="321"/>
      <c r="E537" s="321"/>
      <c r="F537" s="321"/>
      <c r="G537" s="321"/>
      <c r="H537" s="321"/>
      <c r="I537" s="321"/>
      <c r="J537" s="321"/>
    </row>
    <row r="538" spans="1:10" x14ac:dyDescent="0.2">
      <c r="A538" s="325">
        <v>39979</v>
      </c>
      <c r="B538" s="321">
        <v>276</v>
      </c>
      <c r="C538" s="321">
        <v>41</v>
      </c>
      <c r="D538" s="321">
        <v>176.86</v>
      </c>
      <c r="E538" s="321">
        <v>98.79</v>
      </c>
      <c r="F538" s="321">
        <v>3.57</v>
      </c>
      <c r="G538" s="321">
        <v>12.61</v>
      </c>
      <c r="H538" s="321">
        <v>143.07</v>
      </c>
      <c r="I538" s="321">
        <v>10</v>
      </c>
      <c r="J538" s="321"/>
    </row>
    <row r="539" spans="1:10" x14ac:dyDescent="0.2">
      <c r="A539" s="325">
        <v>39980</v>
      </c>
      <c r="B539" s="321">
        <v>222</v>
      </c>
      <c r="C539" s="321">
        <v>48</v>
      </c>
      <c r="D539" s="321">
        <v>89.6</v>
      </c>
      <c r="E539" s="321">
        <v>79.849999999999994</v>
      </c>
      <c r="F539" s="321">
        <v>2.8</v>
      </c>
      <c r="G539" s="321">
        <v>10.199999999999999</v>
      </c>
      <c r="H539" s="321">
        <v>124.23</v>
      </c>
      <c r="I539" s="321">
        <v>9</v>
      </c>
      <c r="J539" s="321"/>
    </row>
    <row r="540" spans="1:10" x14ac:dyDescent="0.2">
      <c r="A540" s="325">
        <v>39981</v>
      </c>
      <c r="B540" s="321">
        <v>202</v>
      </c>
      <c r="C540" s="321">
        <v>36</v>
      </c>
      <c r="D540" s="321">
        <v>116.83</v>
      </c>
      <c r="E540" s="321">
        <v>59.02</v>
      </c>
      <c r="F540" s="321">
        <v>4.5</v>
      </c>
      <c r="G540" s="321">
        <v>16.489999999999998</v>
      </c>
      <c r="H540" s="321">
        <v>111.13</v>
      </c>
      <c r="I540" s="321">
        <v>8</v>
      </c>
      <c r="J540" s="321"/>
    </row>
    <row r="541" spans="1:10" x14ac:dyDescent="0.2">
      <c r="A541" s="325">
        <v>39982</v>
      </c>
      <c r="B541" s="321">
        <v>345</v>
      </c>
      <c r="C541" s="321">
        <v>39</v>
      </c>
      <c r="D541" s="321">
        <v>135.24</v>
      </c>
      <c r="E541" s="321">
        <v>70.650000000000006</v>
      </c>
      <c r="F541" s="321">
        <v>1.97</v>
      </c>
      <c r="G541" s="321">
        <v>10.55</v>
      </c>
      <c r="H541" s="321">
        <v>109.99</v>
      </c>
      <c r="I541" s="321">
        <v>8</v>
      </c>
      <c r="J541" s="321"/>
    </row>
    <row r="542" spans="1:10" x14ac:dyDescent="0.2">
      <c r="A542" s="325">
        <v>39983</v>
      </c>
      <c r="B542" s="321">
        <v>238</v>
      </c>
      <c r="C542" s="321">
        <v>29</v>
      </c>
      <c r="D542" s="321">
        <v>90.87</v>
      </c>
      <c r="E542" s="321">
        <v>27.09</v>
      </c>
      <c r="F542" s="321">
        <v>3.9</v>
      </c>
      <c r="G542" s="321">
        <v>13.2</v>
      </c>
      <c r="H542" s="321">
        <v>136.96</v>
      </c>
      <c r="I542" s="321">
        <v>10</v>
      </c>
      <c r="J542" s="321"/>
    </row>
    <row r="543" spans="1:10" x14ac:dyDescent="0.2">
      <c r="A543" s="325">
        <v>39984</v>
      </c>
      <c r="B543" s="321">
        <v>262</v>
      </c>
      <c r="C543" s="321">
        <v>31</v>
      </c>
      <c r="D543" s="321">
        <v>76.099999999999994</v>
      </c>
      <c r="E543" s="321">
        <v>20</v>
      </c>
      <c r="F543" s="321">
        <v>3.06</v>
      </c>
      <c r="G543" s="321">
        <v>5.03</v>
      </c>
      <c r="H543" s="321">
        <v>44.14</v>
      </c>
      <c r="I543" s="321">
        <v>3</v>
      </c>
      <c r="J543" s="321"/>
    </row>
    <row r="544" spans="1:10" x14ac:dyDescent="0.2">
      <c r="A544" s="325">
        <v>39985</v>
      </c>
      <c r="B544" s="321"/>
      <c r="C544" s="321"/>
      <c r="D544" s="321"/>
      <c r="E544" s="321"/>
      <c r="F544" s="321"/>
      <c r="G544" s="321"/>
      <c r="H544" s="321"/>
      <c r="I544" s="321"/>
      <c r="J544" s="321"/>
    </row>
    <row r="545" spans="1:11" x14ac:dyDescent="0.2">
      <c r="A545" s="325">
        <v>39986</v>
      </c>
      <c r="B545" s="321">
        <v>258</v>
      </c>
      <c r="C545" s="321">
        <v>35</v>
      </c>
      <c r="D545" s="321">
        <v>174.53</v>
      </c>
      <c r="E545" s="321">
        <v>54.8</v>
      </c>
      <c r="F545" s="321">
        <v>4.09</v>
      </c>
      <c r="G545" s="321">
        <v>16.690000000000001</v>
      </c>
      <c r="H545" s="321">
        <v>112.75</v>
      </c>
      <c r="I545" s="321">
        <v>8</v>
      </c>
      <c r="J545" s="321"/>
    </row>
    <row r="546" spans="1:11" x14ac:dyDescent="0.2">
      <c r="A546" s="325">
        <v>39987</v>
      </c>
      <c r="B546" s="321">
        <v>234</v>
      </c>
      <c r="C546" s="321">
        <v>48</v>
      </c>
      <c r="D546" s="321">
        <v>116.33</v>
      </c>
      <c r="E546" s="321">
        <v>139.71</v>
      </c>
      <c r="F546" s="321">
        <v>3.03</v>
      </c>
      <c r="G546" s="321">
        <v>7.26</v>
      </c>
      <c r="H546" s="321">
        <v>116.04</v>
      </c>
      <c r="I546" s="321">
        <v>8</v>
      </c>
      <c r="J546" s="321"/>
    </row>
    <row r="547" spans="1:11" x14ac:dyDescent="0.2">
      <c r="A547" s="325">
        <v>39988</v>
      </c>
      <c r="B547" s="321">
        <v>213</v>
      </c>
      <c r="C547" s="321">
        <v>31</v>
      </c>
      <c r="D547" s="321">
        <v>146.72</v>
      </c>
      <c r="E547" s="321">
        <v>28.05</v>
      </c>
      <c r="F547" s="321">
        <v>4.1399999999999997</v>
      </c>
      <c r="G547" s="321">
        <v>25.39</v>
      </c>
      <c r="H547" s="321">
        <v>196.06</v>
      </c>
      <c r="I547" s="321">
        <v>15</v>
      </c>
      <c r="J547" s="321"/>
    </row>
    <row r="548" spans="1:11" x14ac:dyDescent="0.2">
      <c r="A548" s="325">
        <v>39989</v>
      </c>
      <c r="B548" s="321">
        <v>304</v>
      </c>
      <c r="C548" s="321">
        <v>44</v>
      </c>
      <c r="D548" s="321">
        <v>97.62</v>
      </c>
      <c r="E548" s="321">
        <v>52.27</v>
      </c>
      <c r="F548" s="321">
        <v>2.19</v>
      </c>
      <c r="G548" s="321">
        <v>12.61</v>
      </c>
      <c r="H548" s="321">
        <v>117.24</v>
      </c>
      <c r="I548" s="321">
        <v>8</v>
      </c>
      <c r="J548" s="321"/>
    </row>
    <row r="549" spans="1:11" x14ac:dyDescent="0.2">
      <c r="A549" s="325">
        <v>39990</v>
      </c>
      <c r="B549" s="321">
        <v>226</v>
      </c>
      <c r="C549" s="321">
        <v>46</v>
      </c>
      <c r="D549" s="321">
        <v>26.95</v>
      </c>
      <c r="E549" s="321">
        <v>48.68</v>
      </c>
      <c r="F549" s="321">
        <v>4.95</v>
      </c>
      <c r="G549" s="321">
        <v>11.33</v>
      </c>
      <c r="H549" s="321">
        <v>107.72</v>
      </c>
      <c r="I549" s="321">
        <v>8</v>
      </c>
      <c r="J549" s="321"/>
    </row>
    <row r="550" spans="1:11" x14ac:dyDescent="0.2">
      <c r="A550" s="325">
        <v>39991</v>
      </c>
      <c r="B550" s="321">
        <v>289</v>
      </c>
      <c r="C550" s="321">
        <v>35</v>
      </c>
      <c r="D550" s="321">
        <v>42.08</v>
      </c>
      <c r="E550" s="321">
        <v>37.61</v>
      </c>
      <c r="F550" s="321">
        <v>1.6</v>
      </c>
      <c r="G550" s="321">
        <v>9.2200000000000006</v>
      </c>
      <c r="H550" s="321">
        <v>49.89</v>
      </c>
      <c r="I550" s="321">
        <v>4</v>
      </c>
      <c r="J550" s="321"/>
    </row>
    <row r="551" spans="1:11" x14ac:dyDescent="0.2">
      <c r="A551" s="325">
        <v>39992</v>
      </c>
      <c r="B551" s="321"/>
      <c r="C551" s="321"/>
      <c r="D551" s="321"/>
      <c r="E551" s="321"/>
      <c r="F551" s="321"/>
      <c r="G551" s="321"/>
      <c r="H551" s="321"/>
      <c r="I551" s="321"/>
      <c r="J551" s="321"/>
    </row>
    <row r="552" spans="1:11" x14ac:dyDescent="0.2">
      <c r="A552" s="325">
        <v>39993</v>
      </c>
      <c r="B552" s="321">
        <v>290</v>
      </c>
      <c r="C552" s="321">
        <v>50</v>
      </c>
      <c r="D552" s="321">
        <v>180.46</v>
      </c>
      <c r="E552" s="321">
        <v>82.52</v>
      </c>
      <c r="F552" s="321">
        <v>4.8899999999999997</v>
      </c>
      <c r="G552" s="321">
        <v>18.04</v>
      </c>
      <c r="H552" s="321">
        <v>149.66</v>
      </c>
      <c r="I552" s="321">
        <v>11</v>
      </c>
      <c r="J552" s="321"/>
    </row>
    <row r="553" spans="1:11" x14ac:dyDescent="0.2">
      <c r="A553" s="325">
        <v>39994</v>
      </c>
      <c r="B553" s="321">
        <v>216</v>
      </c>
      <c r="C553" s="321">
        <v>52</v>
      </c>
      <c r="D553" s="321">
        <v>99.79</v>
      </c>
      <c r="E553" s="321">
        <v>91.64</v>
      </c>
      <c r="F553" s="321">
        <v>1.36</v>
      </c>
      <c r="G553" s="321">
        <v>13.81</v>
      </c>
      <c r="H553" s="321">
        <v>136.35</v>
      </c>
      <c r="I553" s="321">
        <v>10</v>
      </c>
      <c r="J553" s="321"/>
    </row>
    <row r="554" spans="1:11" x14ac:dyDescent="0.2">
      <c r="A554" s="325">
        <v>39995</v>
      </c>
      <c r="B554" s="321">
        <v>225</v>
      </c>
      <c r="C554" s="321">
        <v>45</v>
      </c>
      <c r="D554" s="321">
        <v>109.59</v>
      </c>
      <c r="E554" s="321">
        <v>62.26</v>
      </c>
      <c r="F554" s="321">
        <v>4.8499999999999996</v>
      </c>
      <c r="G554" s="321">
        <v>16.77</v>
      </c>
      <c r="H554" s="321">
        <v>110.16</v>
      </c>
      <c r="I554" s="321">
        <v>8</v>
      </c>
      <c r="J554" s="321"/>
      <c r="K554" s="324">
        <f>E554+H554</f>
        <v>172.42</v>
      </c>
    </row>
    <row r="555" spans="1:11" x14ac:dyDescent="0.2">
      <c r="A555" s="325">
        <v>39996</v>
      </c>
      <c r="B555" s="321">
        <v>382</v>
      </c>
      <c r="C555" s="321">
        <v>56</v>
      </c>
      <c r="D555" s="321">
        <v>182.05</v>
      </c>
      <c r="E555" s="321">
        <v>86.42</v>
      </c>
      <c r="F555" s="321">
        <v>3.49</v>
      </c>
      <c r="G555" s="321">
        <v>13.2</v>
      </c>
      <c r="H555" s="321">
        <v>144.69999999999999</v>
      </c>
      <c r="I555" s="321">
        <v>10</v>
      </c>
      <c r="J555" s="321"/>
      <c r="K555" s="324">
        <f t="shared" ref="K555:K618" si="0">E555+H555</f>
        <v>231.12</v>
      </c>
    </row>
    <row r="556" spans="1:11" x14ac:dyDescent="0.2">
      <c r="A556" s="325">
        <v>39997</v>
      </c>
      <c r="B556" s="321"/>
      <c r="C556" s="321"/>
      <c r="D556" s="321"/>
      <c r="E556" s="321"/>
      <c r="F556" s="321"/>
      <c r="G556" s="321"/>
      <c r="H556" s="321"/>
      <c r="I556" s="321"/>
      <c r="J556" s="321"/>
      <c r="K556" s="324">
        <f t="shared" si="0"/>
        <v>0</v>
      </c>
    </row>
    <row r="557" spans="1:11" x14ac:dyDescent="0.2">
      <c r="A557" s="325">
        <v>39998</v>
      </c>
      <c r="B557" s="321">
        <v>125</v>
      </c>
      <c r="C557" s="321">
        <v>20</v>
      </c>
      <c r="D557" s="321">
        <v>48.3</v>
      </c>
      <c r="E557" s="321">
        <v>26.36</v>
      </c>
      <c r="F557" s="321">
        <v>3.56</v>
      </c>
      <c r="G557" s="321">
        <v>3.7</v>
      </c>
      <c r="H557" s="321">
        <v>70.61</v>
      </c>
      <c r="I557" s="321">
        <v>5</v>
      </c>
      <c r="J557" s="321"/>
      <c r="K557" s="324">
        <f t="shared" si="0"/>
        <v>96.97</v>
      </c>
    </row>
    <row r="558" spans="1:11" x14ac:dyDescent="0.2">
      <c r="A558" s="325">
        <v>39999</v>
      </c>
      <c r="B558" s="321"/>
      <c r="C558" s="321"/>
      <c r="D558" s="321"/>
      <c r="E558" s="321"/>
      <c r="F558" s="321"/>
      <c r="G558" s="321"/>
      <c r="H558" s="321"/>
      <c r="I558" s="321"/>
      <c r="J558" s="321"/>
      <c r="K558" s="324">
        <f t="shared" si="0"/>
        <v>0</v>
      </c>
    </row>
    <row r="559" spans="1:11" x14ac:dyDescent="0.2">
      <c r="A559" s="325">
        <v>40000</v>
      </c>
      <c r="B559" s="321">
        <v>352</v>
      </c>
      <c r="C559" s="321">
        <v>41</v>
      </c>
      <c r="D559" s="321">
        <v>224.07</v>
      </c>
      <c r="E559" s="321">
        <v>85.95</v>
      </c>
      <c r="F559" s="321">
        <v>13.74</v>
      </c>
      <c r="G559" s="321">
        <v>16.89</v>
      </c>
      <c r="H559" s="321">
        <v>165.75</v>
      </c>
      <c r="I559" s="321">
        <v>12</v>
      </c>
      <c r="J559" s="321"/>
      <c r="K559" s="324">
        <f t="shared" si="0"/>
        <v>251.7</v>
      </c>
    </row>
    <row r="560" spans="1:11" x14ac:dyDescent="0.2">
      <c r="A560" s="325">
        <v>40001</v>
      </c>
      <c r="B560" s="321">
        <v>259</v>
      </c>
      <c r="C560" s="321">
        <v>40</v>
      </c>
      <c r="D560" s="321">
        <v>103.02</v>
      </c>
      <c r="E560" s="321">
        <v>61.72</v>
      </c>
      <c r="F560" s="321">
        <v>3.33</v>
      </c>
      <c r="G560" s="321">
        <v>11.28</v>
      </c>
      <c r="H560" s="321">
        <v>143.76</v>
      </c>
      <c r="I560" s="321">
        <v>10</v>
      </c>
      <c r="J560" s="321"/>
      <c r="K560" s="324">
        <f t="shared" si="0"/>
        <v>205.48</v>
      </c>
    </row>
    <row r="561" spans="1:11" x14ac:dyDescent="0.2">
      <c r="A561" s="325">
        <v>40002</v>
      </c>
      <c r="B561" s="321">
        <v>228</v>
      </c>
      <c r="C561" s="321">
        <v>38</v>
      </c>
      <c r="D561" s="321">
        <v>130.44</v>
      </c>
      <c r="E561" s="321">
        <v>43.79</v>
      </c>
      <c r="F561" s="321">
        <v>6.81</v>
      </c>
      <c r="G561" s="321">
        <v>14.34</v>
      </c>
      <c r="H561" s="321">
        <v>109.57</v>
      </c>
      <c r="I561" s="321">
        <v>8</v>
      </c>
      <c r="J561" s="321"/>
      <c r="K561" s="324">
        <f t="shared" si="0"/>
        <v>153.35999999999999</v>
      </c>
    </row>
    <row r="562" spans="1:11" x14ac:dyDescent="0.2">
      <c r="A562" s="325">
        <v>40003</v>
      </c>
      <c r="B562" s="321">
        <v>286</v>
      </c>
      <c r="C562" s="321">
        <v>30</v>
      </c>
      <c r="D562" s="321">
        <v>134.63</v>
      </c>
      <c r="E562" s="321">
        <v>38.47</v>
      </c>
      <c r="F562" s="321">
        <v>2.09</v>
      </c>
      <c r="G562" s="321">
        <v>10.28</v>
      </c>
      <c r="H562" s="321">
        <v>143.01</v>
      </c>
      <c r="I562" s="321">
        <v>10</v>
      </c>
      <c r="J562" s="321"/>
      <c r="K562" s="324">
        <f t="shared" si="0"/>
        <v>181.48</v>
      </c>
    </row>
    <row r="563" spans="1:11" x14ac:dyDescent="0.2">
      <c r="A563" s="325">
        <v>40004</v>
      </c>
      <c r="B563" s="321">
        <v>250</v>
      </c>
      <c r="C563" s="321">
        <v>39</v>
      </c>
      <c r="D563" s="321">
        <v>98.54</v>
      </c>
      <c r="E563" s="321">
        <v>43.25</v>
      </c>
      <c r="F563" s="321">
        <v>4.12</v>
      </c>
      <c r="G563" s="321">
        <v>16.32</v>
      </c>
      <c r="H563" s="321">
        <v>133.08000000000001</v>
      </c>
      <c r="I563" s="321">
        <v>10</v>
      </c>
      <c r="J563" s="321"/>
      <c r="K563" s="324">
        <f t="shared" si="0"/>
        <v>176.33</v>
      </c>
    </row>
    <row r="564" spans="1:11" x14ac:dyDescent="0.2">
      <c r="A564" s="325">
        <v>40005</v>
      </c>
      <c r="B564" s="321">
        <v>289</v>
      </c>
      <c r="C564" s="321">
        <v>28</v>
      </c>
      <c r="D564" s="321">
        <v>73.12</v>
      </c>
      <c r="E564" s="321">
        <v>14.82</v>
      </c>
      <c r="F564" s="321">
        <v>3.05</v>
      </c>
      <c r="G564" s="321">
        <v>7.78</v>
      </c>
      <c r="H564" s="321">
        <v>57.72</v>
      </c>
      <c r="I564" s="321">
        <v>4</v>
      </c>
      <c r="J564" s="321"/>
      <c r="K564" s="324">
        <f t="shared" si="0"/>
        <v>72.539999999999992</v>
      </c>
    </row>
    <row r="565" spans="1:11" x14ac:dyDescent="0.2">
      <c r="A565" s="325">
        <v>40006</v>
      </c>
      <c r="B565" s="321"/>
      <c r="C565" s="321"/>
      <c r="D565" s="321"/>
      <c r="E565" s="321"/>
      <c r="F565" s="321"/>
      <c r="G565" s="321"/>
      <c r="H565" s="321"/>
      <c r="I565" s="321"/>
      <c r="J565" s="321"/>
      <c r="K565" s="324">
        <f t="shared" si="0"/>
        <v>0</v>
      </c>
    </row>
    <row r="566" spans="1:11" x14ac:dyDescent="0.2">
      <c r="A566" s="325">
        <v>40007</v>
      </c>
      <c r="B566" s="321">
        <v>258</v>
      </c>
      <c r="C566" s="321">
        <v>28</v>
      </c>
      <c r="D566" s="321">
        <v>157.69</v>
      </c>
      <c r="E566" s="321">
        <v>32.479999999999997</v>
      </c>
      <c r="F566" s="321">
        <v>4.79</v>
      </c>
      <c r="G566" s="321">
        <v>15.71</v>
      </c>
      <c r="H566" s="321">
        <v>116.52</v>
      </c>
      <c r="I566" s="321">
        <v>8</v>
      </c>
      <c r="J566" s="321"/>
      <c r="K566" s="324">
        <f t="shared" si="0"/>
        <v>149</v>
      </c>
    </row>
    <row r="567" spans="1:11" x14ac:dyDescent="0.2">
      <c r="A567" s="325">
        <v>40008</v>
      </c>
      <c r="B567" s="321">
        <v>221</v>
      </c>
      <c r="C567" s="321">
        <v>42</v>
      </c>
      <c r="D567" s="321">
        <v>129.69</v>
      </c>
      <c r="E567" s="321">
        <v>112.17</v>
      </c>
      <c r="F567" s="321">
        <v>2.8</v>
      </c>
      <c r="G567" s="321">
        <v>24.93</v>
      </c>
      <c r="H567" s="321">
        <v>131.6</v>
      </c>
      <c r="I567" s="321">
        <v>9</v>
      </c>
      <c r="J567" s="321"/>
      <c r="K567" s="324">
        <f t="shared" si="0"/>
        <v>243.76999999999998</v>
      </c>
    </row>
    <row r="568" spans="1:11" x14ac:dyDescent="0.2">
      <c r="A568" s="325">
        <v>40009</v>
      </c>
      <c r="B568" s="321">
        <v>240</v>
      </c>
      <c r="C568" s="321">
        <v>44</v>
      </c>
      <c r="D568" s="321">
        <v>143.51</v>
      </c>
      <c r="E568" s="321">
        <v>111.25</v>
      </c>
      <c r="F568" s="321">
        <v>1.07</v>
      </c>
      <c r="G568" s="321">
        <v>11.64</v>
      </c>
      <c r="H568" s="321">
        <v>147.47</v>
      </c>
      <c r="I568" s="321">
        <v>10</v>
      </c>
      <c r="J568" s="321"/>
      <c r="K568" s="324">
        <f t="shared" si="0"/>
        <v>258.72000000000003</v>
      </c>
    </row>
    <row r="569" spans="1:11" x14ac:dyDescent="0.2">
      <c r="A569" s="325">
        <v>40010</v>
      </c>
      <c r="B569" s="321">
        <v>345</v>
      </c>
      <c r="C569" s="321">
        <v>45</v>
      </c>
      <c r="D569" s="321">
        <v>125.67</v>
      </c>
      <c r="E569" s="321">
        <v>49.58</v>
      </c>
      <c r="F569" s="321">
        <v>4.46</v>
      </c>
      <c r="G569" s="321">
        <v>8.34</v>
      </c>
      <c r="H569" s="321">
        <v>124.63</v>
      </c>
      <c r="I569" s="321">
        <v>9</v>
      </c>
      <c r="J569" s="321"/>
      <c r="K569" s="324">
        <f t="shared" si="0"/>
        <v>174.20999999999998</v>
      </c>
    </row>
    <row r="570" spans="1:11" x14ac:dyDescent="0.2">
      <c r="A570" s="325">
        <v>40011</v>
      </c>
      <c r="B570" s="321">
        <v>233</v>
      </c>
      <c r="C570" s="321">
        <v>44</v>
      </c>
      <c r="D570" s="321">
        <v>131.74</v>
      </c>
      <c r="E570" s="321">
        <v>69.92</v>
      </c>
      <c r="F570" s="321">
        <v>3.41</v>
      </c>
      <c r="G570" s="321">
        <v>12.48</v>
      </c>
      <c r="H570" s="321">
        <v>118.82</v>
      </c>
      <c r="I570" s="321">
        <v>9</v>
      </c>
      <c r="J570" s="321"/>
      <c r="K570" s="324">
        <f t="shared" si="0"/>
        <v>188.74</v>
      </c>
    </row>
    <row r="571" spans="1:11" x14ac:dyDescent="0.2">
      <c r="A571" s="325">
        <v>40012</v>
      </c>
      <c r="B571" s="321">
        <v>221</v>
      </c>
      <c r="C571" s="321">
        <v>41</v>
      </c>
      <c r="D571" s="321">
        <v>41.58</v>
      </c>
      <c r="E571" s="321">
        <v>11.94</v>
      </c>
      <c r="F571" s="321">
        <v>1.1599999999999999</v>
      </c>
      <c r="G571" s="321">
        <v>4.72</v>
      </c>
      <c r="H571" s="321">
        <v>60.22</v>
      </c>
      <c r="I571" s="321">
        <v>4</v>
      </c>
      <c r="J571" s="321"/>
      <c r="K571" s="324">
        <f t="shared" si="0"/>
        <v>72.16</v>
      </c>
    </row>
    <row r="572" spans="1:11" x14ac:dyDescent="0.2">
      <c r="A572" s="325">
        <v>40013</v>
      </c>
      <c r="B572" s="321"/>
      <c r="C572" s="321"/>
      <c r="D572" s="321"/>
      <c r="E572" s="321"/>
      <c r="F572" s="321"/>
      <c r="G572" s="321"/>
      <c r="H572" s="321"/>
      <c r="I572" s="321"/>
      <c r="J572" s="321"/>
      <c r="K572" s="324">
        <f t="shared" si="0"/>
        <v>0</v>
      </c>
    </row>
    <row r="573" spans="1:11" x14ac:dyDescent="0.2">
      <c r="A573" s="325">
        <v>40014</v>
      </c>
      <c r="B573" s="321">
        <v>253</v>
      </c>
      <c r="C573" s="321">
        <v>56</v>
      </c>
      <c r="D573" s="321">
        <v>179.76</v>
      </c>
      <c r="E573" s="321">
        <v>93.35</v>
      </c>
      <c r="F573" s="321">
        <v>-5.26</v>
      </c>
      <c r="G573" s="321">
        <v>17.22</v>
      </c>
      <c r="H573" s="321">
        <v>110.94</v>
      </c>
      <c r="I573" s="321">
        <v>8</v>
      </c>
      <c r="J573" s="321"/>
      <c r="K573" s="324">
        <f t="shared" si="0"/>
        <v>204.29</v>
      </c>
    </row>
    <row r="574" spans="1:11" x14ac:dyDescent="0.2">
      <c r="A574" s="325">
        <v>40015</v>
      </c>
      <c r="B574" s="321">
        <v>235</v>
      </c>
      <c r="C574" s="321">
        <v>40</v>
      </c>
      <c r="D574" s="321">
        <v>128.62</v>
      </c>
      <c r="E574" s="321">
        <v>62.62</v>
      </c>
      <c r="F574" s="321">
        <v>2.7</v>
      </c>
      <c r="G574" s="321">
        <v>7.92</v>
      </c>
      <c r="H574" s="321">
        <v>151.49</v>
      </c>
      <c r="I574" s="321">
        <v>11</v>
      </c>
      <c r="J574" s="321"/>
      <c r="K574" s="324">
        <f t="shared" si="0"/>
        <v>214.11</v>
      </c>
    </row>
    <row r="575" spans="1:11" x14ac:dyDescent="0.2">
      <c r="A575" s="325">
        <v>40016</v>
      </c>
      <c r="B575" s="321">
        <v>214</v>
      </c>
      <c r="C575" s="321">
        <v>36</v>
      </c>
      <c r="D575" s="321">
        <v>127.47</v>
      </c>
      <c r="E575" s="321">
        <v>62.41</v>
      </c>
      <c r="F575" s="321">
        <v>2.27</v>
      </c>
      <c r="G575" s="321">
        <v>14.38</v>
      </c>
      <c r="H575" s="321">
        <v>142.29</v>
      </c>
      <c r="I575" s="321">
        <v>10</v>
      </c>
      <c r="J575" s="321"/>
      <c r="K575" s="324">
        <f t="shared" si="0"/>
        <v>204.7</v>
      </c>
    </row>
    <row r="576" spans="1:11" x14ac:dyDescent="0.2">
      <c r="A576" s="325">
        <v>40017</v>
      </c>
      <c r="B576" s="321">
        <v>333</v>
      </c>
      <c r="C576" s="321">
        <v>50</v>
      </c>
      <c r="D576" s="321">
        <v>100.86</v>
      </c>
      <c r="E576" s="321">
        <v>61.62</v>
      </c>
      <c r="F576" s="321">
        <v>2.06</v>
      </c>
      <c r="G576" s="321">
        <v>13.16</v>
      </c>
      <c r="H576" s="321">
        <v>95.84</v>
      </c>
      <c r="I576" s="321">
        <v>7</v>
      </c>
      <c r="J576" s="321"/>
      <c r="K576" s="324">
        <f t="shared" si="0"/>
        <v>157.46</v>
      </c>
    </row>
    <row r="577" spans="1:11" x14ac:dyDescent="0.2">
      <c r="A577" s="325">
        <v>40018</v>
      </c>
      <c r="B577" s="321">
        <v>266</v>
      </c>
      <c r="C577" s="321">
        <v>55</v>
      </c>
      <c r="D577" s="321">
        <v>122.79</v>
      </c>
      <c r="E577" s="321">
        <v>74.33</v>
      </c>
      <c r="F577" s="321">
        <v>6.87</v>
      </c>
      <c r="G577" s="321">
        <v>15.57</v>
      </c>
      <c r="H577" s="321">
        <v>114.23</v>
      </c>
      <c r="I577" s="321">
        <v>9</v>
      </c>
      <c r="J577" s="321"/>
      <c r="K577" s="324">
        <f t="shared" si="0"/>
        <v>188.56</v>
      </c>
    </row>
    <row r="578" spans="1:11" x14ac:dyDescent="0.2">
      <c r="A578" s="325">
        <v>40019</v>
      </c>
      <c r="B578" s="321">
        <v>235</v>
      </c>
      <c r="C578" s="321">
        <v>29</v>
      </c>
      <c r="D578" s="321">
        <v>40.380000000000003</v>
      </c>
      <c r="E578" s="321">
        <v>15.13</v>
      </c>
      <c r="F578" s="321">
        <v>0.7</v>
      </c>
      <c r="G578" s="321">
        <v>5.77</v>
      </c>
      <c r="H578" s="321">
        <v>52.91</v>
      </c>
      <c r="I578" s="321">
        <v>4</v>
      </c>
      <c r="J578" s="321"/>
      <c r="K578" s="324">
        <f t="shared" si="0"/>
        <v>68.039999999999992</v>
      </c>
    </row>
    <row r="579" spans="1:11" x14ac:dyDescent="0.2">
      <c r="A579" s="325">
        <v>40020</v>
      </c>
      <c r="B579" s="321"/>
      <c r="C579" s="321"/>
      <c r="D579" s="321"/>
      <c r="E579" s="321"/>
      <c r="F579" s="321"/>
      <c r="G579" s="321"/>
      <c r="H579" s="321"/>
      <c r="I579" s="321"/>
      <c r="J579" s="321"/>
      <c r="K579" s="324">
        <f t="shared" si="0"/>
        <v>0</v>
      </c>
    </row>
    <row r="580" spans="1:11" x14ac:dyDescent="0.2">
      <c r="A580" s="325">
        <v>40021</v>
      </c>
      <c r="B580" s="321">
        <v>294</v>
      </c>
      <c r="C580" s="321">
        <v>38</v>
      </c>
      <c r="D580" s="321">
        <v>184.8</v>
      </c>
      <c r="E580" s="321">
        <v>49.27</v>
      </c>
      <c r="F580" s="321">
        <v>3.59</v>
      </c>
      <c r="G580" s="321">
        <v>17.899999999999999</v>
      </c>
      <c r="H580" s="321">
        <v>139.07</v>
      </c>
      <c r="I580" s="321">
        <v>10</v>
      </c>
      <c r="J580" s="321"/>
      <c r="K580" s="324">
        <f t="shared" si="0"/>
        <v>188.34</v>
      </c>
    </row>
    <row r="581" spans="1:11" x14ac:dyDescent="0.2">
      <c r="A581" s="325">
        <v>40022</v>
      </c>
      <c r="B581" s="321">
        <v>225</v>
      </c>
      <c r="C581" s="321">
        <v>51</v>
      </c>
      <c r="D581" s="321">
        <v>113.82</v>
      </c>
      <c r="E581" s="321">
        <v>152.57</v>
      </c>
      <c r="F581" s="321">
        <v>2.39</v>
      </c>
      <c r="G581" s="321">
        <v>10.050000000000001</v>
      </c>
      <c r="H581" s="321">
        <v>147.29</v>
      </c>
      <c r="I581" s="321">
        <v>11</v>
      </c>
      <c r="J581" s="321"/>
      <c r="K581" s="324">
        <f t="shared" si="0"/>
        <v>299.86</v>
      </c>
    </row>
    <row r="582" spans="1:11" x14ac:dyDescent="0.2">
      <c r="A582" s="325">
        <v>40023</v>
      </c>
      <c r="B582" s="321">
        <v>202</v>
      </c>
      <c r="C582" s="321">
        <v>21</v>
      </c>
      <c r="D582" s="321">
        <v>106.21</v>
      </c>
      <c r="E582" s="321">
        <v>36.24</v>
      </c>
      <c r="F582" s="321">
        <v>3.71</v>
      </c>
      <c r="G582" s="321">
        <v>19.260000000000002</v>
      </c>
      <c r="H582" s="321">
        <v>128.1</v>
      </c>
      <c r="I582" s="321">
        <v>9</v>
      </c>
      <c r="J582" s="321"/>
      <c r="K582" s="324">
        <f t="shared" si="0"/>
        <v>164.34</v>
      </c>
    </row>
    <row r="583" spans="1:11" x14ac:dyDescent="0.2">
      <c r="A583" s="325">
        <v>40024</v>
      </c>
      <c r="B583" s="321">
        <v>329</v>
      </c>
      <c r="C583" s="321">
        <v>30</v>
      </c>
      <c r="D583" s="321">
        <v>122.34</v>
      </c>
      <c r="E583" s="321">
        <v>85.61</v>
      </c>
      <c r="F583" s="321">
        <v>3.83</v>
      </c>
      <c r="G583" s="321">
        <v>23.28</v>
      </c>
      <c r="H583" s="321">
        <v>70.98</v>
      </c>
      <c r="I583" s="321">
        <v>5</v>
      </c>
      <c r="J583" s="321"/>
      <c r="K583" s="324">
        <f t="shared" si="0"/>
        <v>156.59</v>
      </c>
    </row>
    <row r="584" spans="1:11" x14ac:dyDescent="0.2">
      <c r="A584" s="325">
        <v>40025</v>
      </c>
      <c r="B584" s="321">
        <v>198</v>
      </c>
      <c r="C584" s="321">
        <v>10</v>
      </c>
      <c r="D584" s="321">
        <v>123.92</v>
      </c>
      <c r="E584" s="321">
        <v>25.27</v>
      </c>
      <c r="F584" s="321">
        <v>6.98</v>
      </c>
      <c r="G584" s="321">
        <v>10.58</v>
      </c>
      <c r="H584" s="321">
        <v>85.82</v>
      </c>
      <c r="I584" s="321">
        <v>6</v>
      </c>
      <c r="J584" s="321"/>
      <c r="K584" s="324">
        <f t="shared" si="0"/>
        <v>111.08999999999999</v>
      </c>
    </row>
    <row r="585" spans="1:11" x14ac:dyDescent="0.2">
      <c r="A585" s="325">
        <v>40026</v>
      </c>
      <c r="B585" s="321">
        <v>305</v>
      </c>
      <c r="C585" s="321">
        <v>22</v>
      </c>
      <c r="D585" s="321">
        <v>46.79</v>
      </c>
      <c r="E585" s="321">
        <v>10.87</v>
      </c>
      <c r="F585" s="321">
        <v>0</v>
      </c>
      <c r="G585" s="321">
        <v>6.24</v>
      </c>
      <c r="H585" s="321">
        <v>137.19999999999999</v>
      </c>
      <c r="I585" s="321">
        <v>10</v>
      </c>
      <c r="J585" s="321"/>
      <c r="K585" s="324">
        <f t="shared" si="0"/>
        <v>148.07</v>
      </c>
    </row>
    <row r="586" spans="1:11" x14ac:dyDescent="0.2">
      <c r="A586" s="325">
        <v>40027</v>
      </c>
      <c r="B586" s="321"/>
      <c r="C586" s="321"/>
      <c r="D586" s="321"/>
      <c r="E586" s="321"/>
      <c r="F586" s="321"/>
      <c r="G586" s="321"/>
      <c r="H586" s="321"/>
      <c r="I586" s="321"/>
      <c r="J586" s="321"/>
      <c r="K586" s="324">
        <f t="shared" si="0"/>
        <v>0</v>
      </c>
    </row>
    <row r="587" spans="1:11" x14ac:dyDescent="0.2">
      <c r="A587" s="325">
        <v>40028</v>
      </c>
      <c r="B587" s="321">
        <v>254</v>
      </c>
      <c r="C587" s="321">
        <v>23</v>
      </c>
      <c r="D587" s="321">
        <v>192.69</v>
      </c>
      <c r="E587" s="321">
        <v>30.66</v>
      </c>
      <c r="F587" s="321">
        <v>3.9</v>
      </c>
      <c r="G587" s="321">
        <v>20.73</v>
      </c>
      <c r="H587" s="321">
        <v>71.900000000000006</v>
      </c>
      <c r="I587" s="321">
        <v>5</v>
      </c>
      <c r="J587" s="321"/>
      <c r="K587" s="324">
        <f t="shared" si="0"/>
        <v>102.56</v>
      </c>
    </row>
    <row r="588" spans="1:11" x14ac:dyDescent="0.2">
      <c r="A588" s="325">
        <v>40029</v>
      </c>
      <c r="B588" s="321">
        <v>216</v>
      </c>
      <c r="C588" s="321">
        <v>57</v>
      </c>
      <c r="D588" s="321">
        <v>114.43</v>
      </c>
      <c r="E588" s="321">
        <v>71.73</v>
      </c>
      <c r="F588" s="321">
        <v>4.22</v>
      </c>
      <c r="G588" s="321">
        <v>7.72</v>
      </c>
      <c r="H588" s="321">
        <v>177.92</v>
      </c>
      <c r="I588" s="321">
        <v>12</v>
      </c>
      <c r="J588" s="321"/>
      <c r="K588" s="324">
        <f t="shared" si="0"/>
        <v>249.64999999999998</v>
      </c>
    </row>
    <row r="589" spans="1:11" x14ac:dyDescent="0.2">
      <c r="A589" s="325">
        <v>40030</v>
      </c>
      <c r="B589" s="321">
        <v>200</v>
      </c>
      <c r="C589" s="321">
        <v>37</v>
      </c>
      <c r="D589" s="321">
        <v>139.15</v>
      </c>
      <c r="E589" s="321">
        <v>75.78</v>
      </c>
      <c r="F589" s="321">
        <v>4.46</v>
      </c>
      <c r="G589" s="321">
        <v>14.59</v>
      </c>
      <c r="H589" s="321">
        <v>148.05000000000001</v>
      </c>
      <c r="I589" s="321">
        <v>10</v>
      </c>
      <c r="J589" s="321"/>
      <c r="K589" s="324">
        <f t="shared" si="0"/>
        <v>223.83</v>
      </c>
    </row>
    <row r="590" spans="1:11" x14ac:dyDescent="0.2">
      <c r="A590" s="325">
        <v>40031</v>
      </c>
      <c r="B590" s="321">
        <v>338</v>
      </c>
      <c r="C590" s="321">
        <v>50</v>
      </c>
      <c r="D590" s="321">
        <v>125.97</v>
      </c>
      <c r="E590" s="321">
        <v>141.19</v>
      </c>
      <c r="F590" s="321">
        <v>3.47</v>
      </c>
      <c r="G590" s="321">
        <v>10.039999999999999</v>
      </c>
      <c r="H590" s="321">
        <v>161.57</v>
      </c>
      <c r="I590" s="321">
        <v>11</v>
      </c>
      <c r="J590" s="321"/>
      <c r="K590" s="324">
        <f t="shared" si="0"/>
        <v>302.76</v>
      </c>
    </row>
    <row r="591" spans="1:11" x14ac:dyDescent="0.2">
      <c r="A591" s="325">
        <v>40032</v>
      </c>
      <c r="B591" s="321">
        <v>247</v>
      </c>
      <c r="C591" s="321">
        <v>39</v>
      </c>
      <c r="D591" s="321">
        <v>110.71</v>
      </c>
      <c r="E591" s="321">
        <v>45.23</v>
      </c>
      <c r="F591" s="321">
        <v>5.64</v>
      </c>
      <c r="G591" s="321">
        <v>13.95</v>
      </c>
      <c r="H591" s="321">
        <v>134.34</v>
      </c>
      <c r="I591" s="321">
        <v>10</v>
      </c>
      <c r="J591" s="321"/>
      <c r="K591" s="324">
        <f t="shared" si="0"/>
        <v>179.57</v>
      </c>
    </row>
    <row r="592" spans="1:11" x14ac:dyDescent="0.2">
      <c r="A592" s="325">
        <v>40033</v>
      </c>
      <c r="B592" s="321">
        <v>257</v>
      </c>
      <c r="C592" s="321">
        <v>19</v>
      </c>
      <c r="D592" s="321">
        <v>41.17</v>
      </c>
      <c r="E592" s="321">
        <v>9.74</v>
      </c>
      <c r="F592" s="321">
        <v>0.84</v>
      </c>
      <c r="G592" s="321">
        <v>5.72</v>
      </c>
      <c r="H592" s="321">
        <v>40.97</v>
      </c>
      <c r="I592" s="321">
        <v>3</v>
      </c>
      <c r="J592" s="321"/>
      <c r="K592" s="324">
        <f t="shared" si="0"/>
        <v>50.71</v>
      </c>
    </row>
    <row r="593" spans="1:11" x14ac:dyDescent="0.2">
      <c r="A593" s="325">
        <v>40034</v>
      </c>
      <c r="B593" s="321"/>
      <c r="C593" s="321"/>
      <c r="D593" s="321"/>
      <c r="E593" s="321"/>
      <c r="F593" s="321"/>
      <c r="G593" s="321"/>
      <c r="H593" s="321"/>
      <c r="I593" s="321"/>
      <c r="J593" s="321"/>
      <c r="K593" s="324">
        <f t="shared" si="0"/>
        <v>0</v>
      </c>
    </row>
    <row r="594" spans="1:11" x14ac:dyDescent="0.2">
      <c r="A594" s="325">
        <v>40035</v>
      </c>
      <c r="B594" s="321">
        <v>268</v>
      </c>
      <c r="C594" s="321">
        <v>47</v>
      </c>
      <c r="D594" s="321">
        <v>156.87</v>
      </c>
      <c r="E594" s="321">
        <v>93.63</v>
      </c>
      <c r="F594" s="321">
        <v>5.5</v>
      </c>
      <c r="G594" s="321">
        <v>19.28</v>
      </c>
      <c r="H594" s="321">
        <v>109.49</v>
      </c>
      <c r="I594" s="321">
        <v>8</v>
      </c>
      <c r="J594" s="321"/>
      <c r="K594" s="324">
        <f t="shared" si="0"/>
        <v>203.12</v>
      </c>
    </row>
    <row r="595" spans="1:11" x14ac:dyDescent="0.2">
      <c r="A595" s="325">
        <v>40036</v>
      </c>
      <c r="B595" s="321">
        <v>188</v>
      </c>
      <c r="C595" s="321">
        <v>43</v>
      </c>
      <c r="D595" s="321">
        <v>113.2</v>
      </c>
      <c r="E595" s="321">
        <v>88.5</v>
      </c>
      <c r="F595" s="321">
        <v>3.4</v>
      </c>
      <c r="G595" s="321">
        <v>13.02</v>
      </c>
      <c r="H595" s="321">
        <v>87.5</v>
      </c>
      <c r="I595" s="321">
        <v>6</v>
      </c>
      <c r="J595" s="321"/>
      <c r="K595" s="324">
        <f t="shared" si="0"/>
        <v>176</v>
      </c>
    </row>
    <row r="596" spans="1:11" x14ac:dyDescent="0.2">
      <c r="A596" s="325">
        <v>40037</v>
      </c>
      <c r="B596" s="321">
        <v>186</v>
      </c>
      <c r="C596" s="321">
        <v>20</v>
      </c>
      <c r="D596" s="321">
        <v>148.72999999999999</v>
      </c>
      <c r="E596" s="321">
        <v>48.27</v>
      </c>
      <c r="F596" s="321">
        <v>1.02</v>
      </c>
      <c r="G596" s="321">
        <v>12.2</v>
      </c>
      <c r="H596" s="321">
        <v>116.65</v>
      </c>
      <c r="I596" s="321">
        <v>8</v>
      </c>
      <c r="J596" s="321"/>
      <c r="K596" s="324">
        <f t="shared" si="0"/>
        <v>164.92000000000002</v>
      </c>
    </row>
    <row r="597" spans="1:11" x14ac:dyDescent="0.2">
      <c r="A597" s="325">
        <v>40038</v>
      </c>
      <c r="B597" s="321">
        <v>343</v>
      </c>
      <c r="C597" s="321">
        <v>35</v>
      </c>
      <c r="D597" s="321">
        <v>109.97</v>
      </c>
      <c r="E597" s="321">
        <v>95.56</v>
      </c>
      <c r="F597" s="321">
        <v>3.73</v>
      </c>
      <c r="G597" s="321">
        <v>10.78</v>
      </c>
      <c r="H597" s="321">
        <v>146.01</v>
      </c>
      <c r="I597" s="321">
        <v>10</v>
      </c>
      <c r="J597" s="321"/>
      <c r="K597" s="324">
        <f t="shared" si="0"/>
        <v>241.57</v>
      </c>
    </row>
    <row r="598" spans="1:11" x14ac:dyDescent="0.2">
      <c r="A598" s="325">
        <v>40039</v>
      </c>
      <c r="B598" s="321">
        <v>239</v>
      </c>
      <c r="C598" s="321">
        <v>45</v>
      </c>
      <c r="D598" s="321">
        <v>110.55</v>
      </c>
      <c r="E598" s="321">
        <v>76.709999999999994</v>
      </c>
      <c r="F598" s="321">
        <v>5.44</v>
      </c>
      <c r="G598" s="321">
        <v>11.84</v>
      </c>
      <c r="H598" s="321">
        <v>143.97999999999999</v>
      </c>
      <c r="I598" s="321">
        <v>10</v>
      </c>
      <c r="J598" s="321"/>
      <c r="K598" s="324">
        <f t="shared" si="0"/>
        <v>220.69</v>
      </c>
    </row>
    <row r="599" spans="1:11" x14ac:dyDescent="0.2">
      <c r="A599" s="325">
        <v>40040</v>
      </c>
      <c r="B599" s="321">
        <v>244</v>
      </c>
      <c r="C599" s="321">
        <v>44</v>
      </c>
      <c r="D599" s="321">
        <v>35.47</v>
      </c>
      <c r="E599" s="321">
        <v>17.73</v>
      </c>
      <c r="F599" s="321">
        <v>1.62</v>
      </c>
      <c r="G599" s="321">
        <v>6.1</v>
      </c>
      <c r="H599" s="321">
        <v>67.37</v>
      </c>
      <c r="I599" s="321">
        <v>5</v>
      </c>
      <c r="J599" s="321"/>
      <c r="K599" s="324">
        <f t="shared" si="0"/>
        <v>85.100000000000009</v>
      </c>
    </row>
    <row r="600" spans="1:11" x14ac:dyDescent="0.2">
      <c r="A600" s="325">
        <v>40041</v>
      </c>
      <c r="B600" s="321"/>
      <c r="C600" s="321"/>
      <c r="D600" s="321"/>
      <c r="E600" s="321"/>
      <c r="F600" s="321"/>
      <c r="G600" s="321"/>
      <c r="H600" s="321"/>
      <c r="I600" s="321"/>
      <c r="J600" s="321"/>
      <c r="K600" s="324">
        <f t="shared" si="0"/>
        <v>0</v>
      </c>
    </row>
    <row r="601" spans="1:11" x14ac:dyDescent="0.2">
      <c r="A601" s="325">
        <v>40042</v>
      </c>
      <c r="B601" s="321">
        <v>259</v>
      </c>
      <c r="C601" s="321">
        <v>36</v>
      </c>
      <c r="D601" s="321">
        <v>224.05</v>
      </c>
      <c r="E601" s="321">
        <v>55.07</v>
      </c>
      <c r="F601" s="321">
        <v>2.85</v>
      </c>
      <c r="G601" s="321">
        <v>7.02</v>
      </c>
      <c r="H601" s="321">
        <v>127.86</v>
      </c>
      <c r="I601" s="321">
        <v>9</v>
      </c>
      <c r="J601" s="321"/>
      <c r="K601" s="324">
        <f t="shared" si="0"/>
        <v>182.93</v>
      </c>
    </row>
    <row r="602" spans="1:11" x14ac:dyDescent="0.2">
      <c r="A602" s="325">
        <v>40043</v>
      </c>
      <c r="B602" s="321">
        <v>226</v>
      </c>
      <c r="C602" s="321">
        <v>42</v>
      </c>
      <c r="D602" s="321">
        <v>121.89</v>
      </c>
      <c r="E602" s="321">
        <v>92.23</v>
      </c>
      <c r="F602" s="321">
        <v>3.38</v>
      </c>
      <c r="G602" s="321">
        <v>10.51</v>
      </c>
      <c r="H602" s="321">
        <v>154.72</v>
      </c>
      <c r="I602" s="321">
        <v>10</v>
      </c>
      <c r="J602" s="321"/>
      <c r="K602" s="324">
        <f t="shared" si="0"/>
        <v>246.95</v>
      </c>
    </row>
    <row r="603" spans="1:11" x14ac:dyDescent="0.2">
      <c r="A603" s="325">
        <v>40044</v>
      </c>
      <c r="B603" s="321">
        <v>199</v>
      </c>
      <c r="C603" s="321">
        <v>31</v>
      </c>
      <c r="D603" s="321">
        <v>121.26</v>
      </c>
      <c r="E603" s="321">
        <v>41.91</v>
      </c>
      <c r="F603" s="321">
        <v>3.42</v>
      </c>
      <c r="G603" s="321">
        <v>10.88</v>
      </c>
      <c r="H603" s="321">
        <v>133.84</v>
      </c>
      <c r="I603" s="321">
        <v>9</v>
      </c>
      <c r="J603" s="321"/>
      <c r="K603" s="324">
        <f t="shared" si="0"/>
        <v>175.75</v>
      </c>
    </row>
    <row r="604" spans="1:11" x14ac:dyDescent="0.2">
      <c r="A604" s="325">
        <v>40045</v>
      </c>
      <c r="B604" s="321">
        <v>330</v>
      </c>
      <c r="C604" s="321">
        <v>33</v>
      </c>
      <c r="D604" s="321">
        <v>100.94</v>
      </c>
      <c r="E604" s="321">
        <v>36.46</v>
      </c>
      <c r="F604" s="321">
        <v>2.97</v>
      </c>
      <c r="G604" s="321">
        <v>9.25</v>
      </c>
      <c r="H604" s="321">
        <v>126.33</v>
      </c>
      <c r="I604" s="321">
        <v>9</v>
      </c>
      <c r="J604" s="321"/>
      <c r="K604" s="324">
        <f t="shared" si="0"/>
        <v>162.79</v>
      </c>
    </row>
    <row r="605" spans="1:11" x14ac:dyDescent="0.2">
      <c r="A605" s="325">
        <v>40046</v>
      </c>
      <c r="B605" s="321">
        <v>209</v>
      </c>
      <c r="C605" s="321">
        <v>35</v>
      </c>
      <c r="D605" s="321">
        <v>143.46</v>
      </c>
      <c r="E605" s="321">
        <v>35.97</v>
      </c>
      <c r="F605" s="321">
        <v>1.7</v>
      </c>
      <c r="G605" s="321">
        <v>11.45</v>
      </c>
      <c r="H605" s="321">
        <v>133.03</v>
      </c>
      <c r="I605" s="321">
        <v>9</v>
      </c>
      <c r="J605" s="321"/>
      <c r="K605" s="324">
        <f t="shared" si="0"/>
        <v>169</v>
      </c>
    </row>
    <row r="606" spans="1:11" x14ac:dyDescent="0.2">
      <c r="A606" s="325">
        <v>40047</v>
      </c>
      <c r="B606" s="321">
        <v>281</v>
      </c>
      <c r="C606" s="321">
        <v>32</v>
      </c>
      <c r="D606" s="321">
        <v>59.87</v>
      </c>
      <c r="E606" s="321">
        <v>15.37</v>
      </c>
      <c r="F606" s="321">
        <v>3.7</v>
      </c>
      <c r="G606" s="321">
        <v>4.37</v>
      </c>
      <c r="H606" s="321">
        <v>65.87</v>
      </c>
      <c r="I606" s="321">
        <v>5</v>
      </c>
      <c r="J606" s="321"/>
      <c r="K606" s="324">
        <f t="shared" si="0"/>
        <v>81.240000000000009</v>
      </c>
    </row>
    <row r="607" spans="1:11" x14ac:dyDescent="0.2">
      <c r="A607" s="325">
        <v>40048</v>
      </c>
      <c r="B607" s="321"/>
      <c r="C607" s="321"/>
      <c r="D607" s="321"/>
      <c r="E607" s="321"/>
      <c r="F607" s="321"/>
      <c r="G607" s="321"/>
      <c r="H607" s="321"/>
      <c r="I607" s="321"/>
      <c r="J607" s="321"/>
      <c r="K607" s="324">
        <f t="shared" si="0"/>
        <v>0</v>
      </c>
    </row>
    <row r="608" spans="1:11" x14ac:dyDescent="0.2">
      <c r="A608" s="325">
        <v>40049</v>
      </c>
      <c r="B608" s="321">
        <v>295</v>
      </c>
      <c r="C608" s="321">
        <v>46</v>
      </c>
      <c r="D608" s="321">
        <v>170.55</v>
      </c>
      <c r="E608" s="321">
        <v>85.57</v>
      </c>
      <c r="F608" s="321">
        <v>3.91</v>
      </c>
      <c r="G608" s="321">
        <v>28.45</v>
      </c>
      <c r="H608" s="321">
        <v>143.6</v>
      </c>
      <c r="I608" s="321">
        <v>10</v>
      </c>
      <c r="J608" s="321"/>
      <c r="K608" s="324">
        <f t="shared" si="0"/>
        <v>229.17</v>
      </c>
    </row>
    <row r="609" spans="1:11" x14ac:dyDescent="0.2">
      <c r="A609" s="325">
        <v>40050</v>
      </c>
      <c r="B609" s="321">
        <v>220</v>
      </c>
      <c r="C609" s="321">
        <v>54</v>
      </c>
      <c r="D609" s="321">
        <v>122.57</v>
      </c>
      <c r="E609" s="321">
        <v>87.02</v>
      </c>
      <c r="F609" s="321">
        <v>1.72</v>
      </c>
      <c r="G609" s="321">
        <v>13.63</v>
      </c>
      <c r="H609" s="321">
        <v>117.27</v>
      </c>
      <c r="I609" s="321">
        <v>8</v>
      </c>
      <c r="J609" s="321"/>
      <c r="K609" s="324">
        <f t="shared" si="0"/>
        <v>204.29</v>
      </c>
    </row>
    <row r="610" spans="1:11" x14ac:dyDescent="0.2">
      <c r="A610" s="325">
        <v>40051</v>
      </c>
      <c r="B610" s="321">
        <v>208</v>
      </c>
      <c r="C610" s="321">
        <v>45</v>
      </c>
      <c r="D610" s="321">
        <v>136.09</v>
      </c>
      <c r="E610" s="321">
        <v>54.41</v>
      </c>
      <c r="F610" s="321">
        <v>2.59</v>
      </c>
      <c r="G610" s="321">
        <v>8.82</v>
      </c>
      <c r="H610" s="321">
        <v>123.55</v>
      </c>
      <c r="I610" s="321">
        <v>9</v>
      </c>
      <c r="J610" s="321"/>
      <c r="K610" s="324">
        <f t="shared" si="0"/>
        <v>177.95999999999998</v>
      </c>
    </row>
    <row r="611" spans="1:11" x14ac:dyDescent="0.2">
      <c r="A611" s="325">
        <v>40052</v>
      </c>
      <c r="B611" s="321">
        <v>320</v>
      </c>
      <c r="C611" s="321">
        <v>44</v>
      </c>
      <c r="D611" s="321">
        <v>98.77</v>
      </c>
      <c r="E611" s="321">
        <v>49.37</v>
      </c>
      <c r="F611" s="321">
        <v>2.1800000000000002</v>
      </c>
      <c r="G611" s="321">
        <v>12.86</v>
      </c>
      <c r="H611" s="321">
        <v>106.34</v>
      </c>
      <c r="I611" s="321">
        <v>8</v>
      </c>
      <c r="J611" s="321"/>
      <c r="K611" s="324">
        <f t="shared" si="0"/>
        <v>155.71</v>
      </c>
    </row>
    <row r="612" spans="1:11" x14ac:dyDescent="0.2">
      <c r="A612" s="325">
        <v>40053</v>
      </c>
      <c r="B612" s="321">
        <v>200</v>
      </c>
      <c r="C612" s="321">
        <v>26</v>
      </c>
      <c r="D612" s="321">
        <v>110.96</v>
      </c>
      <c r="E612" s="321">
        <v>24.29</v>
      </c>
      <c r="F612" s="321">
        <v>4.59</v>
      </c>
      <c r="G612" s="321">
        <v>20.350000000000001</v>
      </c>
      <c r="H612" s="321">
        <v>105.24</v>
      </c>
      <c r="I612" s="321">
        <v>8</v>
      </c>
      <c r="J612" s="321"/>
      <c r="K612" s="324">
        <f t="shared" si="0"/>
        <v>129.53</v>
      </c>
    </row>
    <row r="613" spans="1:11" x14ac:dyDescent="0.2">
      <c r="A613" s="325">
        <v>40054</v>
      </c>
      <c r="B613" s="321">
        <v>253</v>
      </c>
      <c r="C613" s="321">
        <v>28</v>
      </c>
      <c r="D613" s="321">
        <v>23.07</v>
      </c>
      <c r="E613" s="321">
        <v>20.25</v>
      </c>
      <c r="F613" s="321">
        <v>1.64</v>
      </c>
      <c r="G613" s="321">
        <v>4.47</v>
      </c>
      <c r="H613" s="321">
        <v>38.32</v>
      </c>
      <c r="I613" s="321">
        <v>3</v>
      </c>
      <c r="J613" s="321"/>
      <c r="K613" s="324">
        <f t="shared" si="0"/>
        <v>58.57</v>
      </c>
    </row>
    <row r="614" spans="1:11" x14ac:dyDescent="0.2">
      <c r="A614" s="325">
        <v>40055</v>
      </c>
      <c r="B614" s="321"/>
      <c r="C614" s="321"/>
      <c r="D614" s="321"/>
      <c r="E614" s="321"/>
      <c r="F614" s="321"/>
      <c r="G614" s="321"/>
      <c r="H614" s="321"/>
      <c r="I614" s="321"/>
      <c r="J614" s="321"/>
      <c r="K614" s="324">
        <f t="shared" si="0"/>
        <v>0</v>
      </c>
    </row>
    <row r="615" spans="1:11" x14ac:dyDescent="0.2">
      <c r="A615" s="325">
        <v>40056</v>
      </c>
      <c r="B615" s="321">
        <v>274</v>
      </c>
      <c r="C615" s="321">
        <v>38</v>
      </c>
      <c r="D615" s="321">
        <v>215.41</v>
      </c>
      <c r="E615" s="321">
        <v>80.83</v>
      </c>
      <c r="F615" s="321">
        <v>14.75</v>
      </c>
      <c r="G615" s="321">
        <v>15.94</v>
      </c>
      <c r="H615" s="321">
        <v>133.72</v>
      </c>
      <c r="I615" s="321">
        <v>10</v>
      </c>
      <c r="J615" s="321"/>
      <c r="K615" s="324">
        <f t="shared" si="0"/>
        <v>214.55</v>
      </c>
    </row>
    <row r="616" spans="1:11" x14ac:dyDescent="0.2">
      <c r="A616" s="325">
        <v>40057</v>
      </c>
      <c r="B616" s="321">
        <v>199</v>
      </c>
      <c r="C616" s="321">
        <v>28</v>
      </c>
      <c r="D616" s="321">
        <v>103.3</v>
      </c>
      <c r="E616" s="321">
        <v>36.85</v>
      </c>
      <c r="F616" s="321">
        <v>5.34</v>
      </c>
      <c r="G616" s="321">
        <v>9.07</v>
      </c>
      <c r="H616" s="321">
        <v>141.1</v>
      </c>
      <c r="I616" s="321">
        <v>10</v>
      </c>
      <c r="J616" s="321"/>
      <c r="K616" s="324">
        <f t="shared" si="0"/>
        <v>177.95</v>
      </c>
    </row>
    <row r="617" spans="1:11" x14ac:dyDescent="0.2">
      <c r="A617" s="325">
        <v>40058</v>
      </c>
      <c r="B617" s="321">
        <v>193</v>
      </c>
      <c r="C617" s="321">
        <v>39</v>
      </c>
      <c r="D617" s="321">
        <v>114</v>
      </c>
      <c r="E617" s="321">
        <v>22.62</v>
      </c>
      <c r="F617" s="321">
        <v>3.16</v>
      </c>
      <c r="G617" s="321">
        <v>5.46</v>
      </c>
      <c r="H617" s="321">
        <v>140.69</v>
      </c>
      <c r="I617" s="321">
        <v>10</v>
      </c>
      <c r="J617" s="321"/>
      <c r="K617" s="324">
        <f t="shared" si="0"/>
        <v>163.31</v>
      </c>
    </row>
    <row r="618" spans="1:11" x14ac:dyDescent="0.2">
      <c r="A618" s="325">
        <v>40059</v>
      </c>
      <c r="B618" s="321">
        <v>316</v>
      </c>
      <c r="C618" s="321">
        <v>47</v>
      </c>
      <c r="D618" s="321">
        <v>102.81</v>
      </c>
      <c r="E618" s="321">
        <v>45.97</v>
      </c>
      <c r="F618" s="321">
        <v>2.74</v>
      </c>
      <c r="G618" s="321">
        <v>14.43</v>
      </c>
      <c r="H618" s="321">
        <v>71.91</v>
      </c>
      <c r="I618" s="321">
        <v>5</v>
      </c>
      <c r="J618" s="321"/>
      <c r="K618" s="324">
        <f t="shared" si="0"/>
        <v>117.88</v>
      </c>
    </row>
    <row r="619" spans="1:11" x14ac:dyDescent="0.2">
      <c r="A619" s="325">
        <v>40060</v>
      </c>
      <c r="B619" s="321">
        <v>264</v>
      </c>
      <c r="C619" s="321">
        <v>39</v>
      </c>
      <c r="D619" s="321">
        <v>107.54</v>
      </c>
      <c r="E619" s="321">
        <v>88.63</v>
      </c>
      <c r="F619" s="321">
        <v>3.66</v>
      </c>
      <c r="G619" s="321">
        <v>12.67</v>
      </c>
      <c r="H619" s="321">
        <v>133.5</v>
      </c>
      <c r="I619" s="321">
        <v>10</v>
      </c>
      <c r="J619" s="321"/>
      <c r="K619" s="324">
        <f t="shared" ref="K619:K682" si="1">E619+H619</f>
        <v>222.13</v>
      </c>
    </row>
    <row r="620" spans="1:11" x14ac:dyDescent="0.2">
      <c r="A620" s="325">
        <v>40061</v>
      </c>
      <c r="B620" s="321">
        <v>266</v>
      </c>
      <c r="C620" s="321">
        <v>39</v>
      </c>
      <c r="D620" s="321">
        <v>73.63</v>
      </c>
      <c r="E620" s="321">
        <v>44.66</v>
      </c>
      <c r="F620" s="321">
        <v>1.47</v>
      </c>
      <c r="G620" s="321">
        <v>5.86</v>
      </c>
      <c r="H620" s="321">
        <v>62.36</v>
      </c>
      <c r="I620" s="321">
        <v>5</v>
      </c>
      <c r="J620" s="321"/>
      <c r="K620" s="324">
        <f t="shared" si="1"/>
        <v>107.02</v>
      </c>
    </row>
    <row r="621" spans="1:11" x14ac:dyDescent="0.2">
      <c r="A621" s="325">
        <v>40062</v>
      </c>
      <c r="B621" s="321"/>
      <c r="C621" s="321"/>
      <c r="D621" s="321"/>
      <c r="E621" s="321"/>
      <c r="F621" s="321"/>
      <c r="G621" s="321"/>
      <c r="H621" s="321"/>
      <c r="I621" s="321"/>
      <c r="J621" s="321"/>
      <c r="K621" s="324">
        <f t="shared" si="1"/>
        <v>0</v>
      </c>
    </row>
    <row r="622" spans="1:11" x14ac:dyDescent="0.2">
      <c r="A622" s="325">
        <v>40063</v>
      </c>
      <c r="B622" s="321"/>
      <c r="C622" s="321"/>
      <c r="D622" s="321"/>
      <c r="E622" s="321"/>
      <c r="F622" s="321"/>
      <c r="G622" s="321"/>
      <c r="H622" s="321"/>
      <c r="I622" s="321"/>
      <c r="J622" s="321" t="s">
        <v>1546</v>
      </c>
      <c r="K622" s="324">
        <f t="shared" si="1"/>
        <v>0</v>
      </c>
    </row>
    <row r="623" spans="1:11" x14ac:dyDescent="0.2">
      <c r="A623" s="325">
        <v>40064</v>
      </c>
      <c r="B623" s="321">
        <v>336</v>
      </c>
      <c r="C623" s="321">
        <v>51</v>
      </c>
      <c r="D623" s="321">
        <v>154.65</v>
      </c>
      <c r="E623" s="321">
        <v>114.47</v>
      </c>
      <c r="F623" s="321">
        <v>5.82</v>
      </c>
      <c r="G623" s="321">
        <v>24.07</v>
      </c>
      <c r="H623" s="321">
        <v>150.16</v>
      </c>
      <c r="I623" s="321">
        <v>11</v>
      </c>
      <c r="J623" s="321"/>
      <c r="K623" s="324">
        <f t="shared" si="1"/>
        <v>264.63</v>
      </c>
    </row>
    <row r="624" spans="1:11" x14ac:dyDescent="0.2">
      <c r="A624" s="325">
        <v>40065</v>
      </c>
      <c r="B624" s="321">
        <v>242</v>
      </c>
      <c r="C624" s="321">
        <v>28</v>
      </c>
      <c r="D624" s="321">
        <v>155.01</v>
      </c>
      <c r="E624" s="321">
        <v>33.729999999999997</v>
      </c>
      <c r="F624" s="321">
        <v>3.18</v>
      </c>
      <c r="G624" s="321">
        <v>17.8</v>
      </c>
      <c r="H624" s="321">
        <v>89.8</v>
      </c>
      <c r="I624" s="321">
        <v>9</v>
      </c>
      <c r="J624" s="321"/>
      <c r="K624" s="324">
        <f t="shared" si="1"/>
        <v>123.53</v>
      </c>
    </row>
    <row r="625" spans="1:11" x14ac:dyDescent="0.2">
      <c r="A625" s="325">
        <v>40066</v>
      </c>
      <c r="B625" s="321">
        <v>299</v>
      </c>
      <c r="C625" s="321">
        <v>29</v>
      </c>
      <c r="D625" s="321">
        <v>102.73</v>
      </c>
      <c r="E625" s="321">
        <v>22.3</v>
      </c>
      <c r="F625" s="321">
        <v>2.21</v>
      </c>
      <c r="G625" s="321">
        <v>27.11</v>
      </c>
      <c r="H625" s="321">
        <v>165.34</v>
      </c>
      <c r="I625" s="321">
        <v>12</v>
      </c>
      <c r="J625" s="321"/>
      <c r="K625" s="324">
        <f t="shared" si="1"/>
        <v>187.64000000000001</v>
      </c>
    </row>
    <row r="626" spans="1:11" x14ac:dyDescent="0.2">
      <c r="A626" s="325">
        <v>40067</v>
      </c>
      <c r="B626" s="321">
        <v>203</v>
      </c>
      <c r="C626" s="321">
        <v>30</v>
      </c>
      <c r="D626" s="321">
        <v>107.64</v>
      </c>
      <c r="E626" s="321">
        <v>22.19</v>
      </c>
      <c r="F626" s="321">
        <v>6.28</v>
      </c>
      <c r="G626" s="321">
        <v>8.1</v>
      </c>
      <c r="H626" s="321">
        <v>119.81</v>
      </c>
      <c r="I626" s="321">
        <v>9</v>
      </c>
      <c r="J626" s="321"/>
      <c r="K626" s="324">
        <f t="shared" si="1"/>
        <v>142</v>
      </c>
    </row>
    <row r="627" spans="1:11" x14ac:dyDescent="0.2">
      <c r="A627" s="325">
        <v>40068</v>
      </c>
      <c r="B627" s="321">
        <v>247</v>
      </c>
      <c r="C627" s="321">
        <v>40</v>
      </c>
      <c r="D627" s="321">
        <v>41.4</v>
      </c>
      <c r="E627" s="321">
        <v>11.27</v>
      </c>
      <c r="F627" s="321">
        <v>1.04</v>
      </c>
      <c r="G627" s="321">
        <v>2.11</v>
      </c>
      <c r="H627" s="321">
        <v>51.89</v>
      </c>
      <c r="I627" s="321">
        <v>4</v>
      </c>
      <c r="J627" s="321"/>
      <c r="K627" s="324">
        <f t="shared" si="1"/>
        <v>63.16</v>
      </c>
    </row>
    <row r="628" spans="1:11" x14ac:dyDescent="0.2">
      <c r="A628" s="325">
        <v>40069</v>
      </c>
      <c r="B628" s="321"/>
      <c r="C628" s="321"/>
      <c r="D628" s="321"/>
      <c r="E628" s="321"/>
      <c r="F628" s="321"/>
      <c r="G628" s="321"/>
      <c r="H628" s="321"/>
      <c r="I628" s="321"/>
      <c r="J628" s="321"/>
      <c r="K628" s="324">
        <f t="shared" si="1"/>
        <v>0</v>
      </c>
    </row>
    <row r="629" spans="1:11" x14ac:dyDescent="0.2">
      <c r="A629" s="325">
        <v>40070</v>
      </c>
      <c r="B629" s="321">
        <v>253</v>
      </c>
      <c r="C629" s="321">
        <v>39</v>
      </c>
      <c r="D629" s="321">
        <v>174.98</v>
      </c>
      <c r="E629" s="321">
        <v>68.33</v>
      </c>
      <c r="F629" s="321">
        <v>3.97</v>
      </c>
      <c r="G629" s="321">
        <v>21.21</v>
      </c>
      <c r="H629" s="321">
        <v>126.12</v>
      </c>
      <c r="I629" s="321">
        <v>9</v>
      </c>
      <c r="J629" s="321"/>
      <c r="K629" s="324">
        <f t="shared" si="1"/>
        <v>194.45</v>
      </c>
    </row>
    <row r="630" spans="1:11" x14ac:dyDescent="0.2">
      <c r="A630" s="325">
        <v>40071</v>
      </c>
      <c r="B630" s="321">
        <v>197</v>
      </c>
      <c r="C630" s="321">
        <v>54</v>
      </c>
      <c r="D630" s="321">
        <v>99.77</v>
      </c>
      <c r="E630" s="321">
        <v>104.52</v>
      </c>
      <c r="F630" s="321">
        <v>12.29</v>
      </c>
      <c r="G630" s="321">
        <v>19.170000000000002</v>
      </c>
      <c r="H630" s="321">
        <v>141.81</v>
      </c>
      <c r="I630" s="321">
        <v>10</v>
      </c>
      <c r="J630" s="321"/>
      <c r="K630" s="324">
        <f t="shared" si="1"/>
        <v>246.32999999999998</v>
      </c>
    </row>
    <row r="631" spans="1:11" x14ac:dyDescent="0.2">
      <c r="A631" s="325">
        <v>40072</v>
      </c>
      <c r="B631" s="321">
        <v>147</v>
      </c>
      <c r="C631" s="321">
        <v>18</v>
      </c>
      <c r="D631" s="321">
        <v>112.25</v>
      </c>
      <c r="E631" s="321">
        <v>33.880000000000003</v>
      </c>
      <c r="F631" s="321">
        <v>4.37</v>
      </c>
      <c r="G631" s="321">
        <v>51.66</v>
      </c>
      <c r="H631" s="321">
        <v>112.79</v>
      </c>
      <c r="I631" s="321">
        <v>8</v>
      </c>
      <c r="J631" s="321"/>
      <c r="K631" s="324">
        <f t="shared" si="1"/>
        <v>146.67000000000002</v>
      </c>
    </row>
    <row r="632" spans="1:11" x14ac:dyDescent="0.2">
      <c r="A632" s="325">
        <v>40073</v>
      </c>
      <c r="B632" s="321">
        <v>281</v>
      </c>
      <c r="C632" s="321">
        <v>21</v>
      </c>
      <c r="D632" s="321">
        <v>88.76</v>
      </c>
      <c r="E632" s="321">
        <v>23.16</v>
      </c>
      <c r="F632" s="321">
        <v>2.04</v>
      </c>
      <c r="G632" s="321">
        <v>41.23</v>
      </c>
      <c r="H632" s="321">
        <v>81.5</v>
      </c>
      <c r="I632" s="321">
        <v>6</v>
      </c>
      <c r="J632" s="321"/>
      <c r="K632" s="324">
        <f t="shared" si="1"/>
        <v>104.66</v>
      </c>
    </row>
    <row r="633" spans="1:11" x14ac:dyDescent="0.2">
      <c r="A633" s="325">
        <v>40074</v>
      </c>
      <c r="B633" s="321">
        <v>178</v>
      </c>
      <c r="C633" s="321">
        <v>14</v>
      </c>
      <c r="D633" s="321">
        <v>111.67</v>
      </c>
      <c r="E633" s="321">
        <v>24.43</v>
      </c>
      <c r="F633" s="321">
        <v>3.28</v>
      </c>
      <c r="G633" s="321">
        <v>14.09</v>
      </c>
      <c r="H633" s="321">
        <v>117.72</v>
      </c>
      <c r="I633" s="321">
        <v>8</v>
      </c>
      <c r="J633" s="321"/>
      <c r="K633" s="324">
        <f t="shared" si="1"/>
        <v>142.15</v>
      </c>
    </row>
    <row r="634" spans="1:11" x14ac:dyDescent="0.2">
      <c r="A634" s="325">
        <v>40075</v>
      </c>
      <c r="B634" s="321">
        <v>227</v>
      </c>
      <c r="C634" s="321">
        <v>15</v>
      </c>
      <c r="D634" s="321">
        <v>39.4</v>
      </c>
      <c r="E634" s="321">
        <v>6.31</v>
      </c>
      <c r="F634" s="321">
        <v>2.19</v>
      </c>
      <c r="G634" s="321">
        <v>5.5</v>
      </c>
      <c r="H634" s="321">
        <v>50.22</v>
      </c>
      <c r="I634" s="321">
        <v>4</v>
      </c>
      <c r="J634" s="321"/>
      <c r="K634" s="324">
        <f t="shared" si="1"/>
        <v>56.53</v>
      </c>
    </row>
    <row r="635" spans="1:11" x14ac:dyDescent="0.2">
      <c r="A635" s="325">
        <v>40076</v>
      </c>
      <c r="B635" s="321"/>
      <c r="C635" s="321"/>
      <c r="D635" s="321"/>
      <c r="E635" s="321"/>
      <c r="F635" s="321"/>
      <c r="G635" s="321"/>
      <c r="H635" s="321"/>
      <c r="I635" s="321"/>
      <c r="J635" s="321"/>
      <c r="K635" s="324">
        <f t="shared" si="1"/>
        <v>0</v>
      </c>
    </row>
    <row r="636" spans="1:11" x14ac:dyDescent="0.2">
      <c r="A636" s="325">
        <v>40077</v>
      </c>
      <c r="B636" s="321">
        <v>157</v>
      </c>
      <c r="C636" s="321">
        <v>7</v>
      </c>
      <c r="D636" s="321">
        <v>180.89</v>
      </c>
      <c r="E636" s="321">
        <v>5.76</v>
      </c>
      <c r="F636" s="321">
        <v>6.15</v>
      </c>
      <c r="G636" s="321">
        <v>13.6</v>
      </c>
      <c r="H636" s="321">
        <v>86.36</v>
      </c>
      <c r="I636" s="321">
        <v>6</v>
      </c>
      <c r="J636" s="321"/>
      <c r="K636" s="324">
        <f t="shared" si="1"/>
        <v>92.12</v>
      </c>
    </row>
    <row r="637" spans="1:11" x14ac:dyDescent="0.2">
      <c r="A637" s="325">
        <v>40078</v>
      </c>
      <c r="B637" s="321">
        <v>204</v>
      </c>
      <c r="C637" s="321">
        <v>6</v>
      </c>
      <c r="D637" s="321">
        <v>111.32</v>
      </c>
      <c r="E637" s="321">
        <v>30.88</v>
      </c>
      <c r="F637" s="321">
        <v>3.31</v>
      </c>
      <c r="G637" s="321">
        <v>13.33</v>
      </c>
      <c r="H637" s="321">
        <v>118.2</v>
      </c>
      <c r="I637" s="321">
        <v>8</v>
      </c>
      <c r="J637" s="321" t="s">
        <v>1541</v>
      </c>
      <c r="K637" s="324">
        <f t="shared" si="1"/>
        <v>149.08000000000001</v>
      </c>
    </row>
    <row r="638" spans="1:11" x14ac:dyDescent="0.2">
      <c r="A638" s="325">
        <v>40079</v>
      </c>
      <c r="B638" s="321">
        <v>218</v>
      </c>
      <c r="C638" s="321">
        <v>39</v>
      </c>
      <c r="D638" s="321">
        <v>148.22999999999999</v>
      </c>
      <c r="E638" s="321">
        <v>112.31</v>
      </c>
      <c r="F638" s="321">
        <v>2.65</v>
      </c>
      <c r="G638" s="321">
        <v>19.87</v>
      </c>
      <c r="H638" s="321">
        <v>188.32</v>
      </c>
      <c r="I638" s="321">
        <v>13</v>
      </c>
      <c r="J638" s="321" t="s">
        <v>1541</v>
      </c>
      <c r="K638" s="324">
        <f t="shared" si="1"/>
        <v>300.63</v>
      </c>
    </row>
    <row r="639" spans="1:11" x14ac:dyDescent="0.2">
      <c r="A639" s="325">
        <v>40080</v>
      </c>
      <c r="B639" s="321">
        <v>284</v>
      </c>
      <c r="C639" s="321">
        <v>41</v>
      </c>
      <c r="D639" s="321">
        <v>104.72</v>
      </c>
      <c r="E639" s="321">
        <v>41.83</v>
      </c>
      <c r="F639" s="321">
        <v>2.9</v>
      </c>
      <c r="G639" s="321">
        <v>112.19</v>
      </c>
      <c r="H639" s="321">
        <v>126.05</v>
      </c>
      <c r="I639" s="321">
        <v>9</v>
      </c>
      <c r="J639" s="321" t="s">
        <v>1541</v>
      </c>
      <c r="K639" s="324">
        <f t="shared" si="1"/>
        <v>167.88</v>
      </c>
    </row>
    <row r="640" spans="1:11" x14ac:dyDescent="0.2">
      <c r="A640" s="325">
        <v>40081</v>
      </c>
      <c r="B640" s="321">
        <v>240</v>
      </c>
      <c r="C640" s="321">
        <v>26</v>
      </c>
      <c r="D640" s="321">
        <v>122.55</v>
      </c>
      <c r="E640" s="321">
        <v>41.19</v>
      </c>
      <c r="F640" s="321">
        <v>3.57</v>
      </c>
      <c r="G640" s="321">
        <v>11.89</v>
      </c>
      <c r="H640" s="321">
        <v>127.07</v>
      </c>
      <c r="I640" s="321">
        <v>9</v>
      </c>
      <c r="J640" s="321" t="s">
        <v>1541</v>
      </c>
      <c r="K640" s="324">
        <f t="shared" si="1"/>
        <v>168.26</v>
      </c>
    </row>
    <row r="641" spans="1:11" x14ac:dyDescent="0.2">
      <c r="A641" s="325">
        <v>40082</v>
      </c>
      <c r="B641" s="321">
        <v>157</v>
      </c>
      <c r="C641" s="321">
        <v>15</v>
      </c>
      <c r="D641" s="321">
        <v>47.53</v>
      </c>
      <c r="E641" s="321">
        <v>6.31</v>
      </c>
      <c r="F641" s="321">
        <v>1.01</v>
      </c>
      <c r="G641" s="321">
        <v>3.48</v>
      </c>
      <c r="H641" s="321">
        <v>52.45</v>
      </c>
      <c r="I641" s="321">
        <v>4</v>
      </c>
      <c r="J641" s="321" t="s">
        <v>1541</v>
      </c>
      <c r="K641" s="324">
        <f t="shared" si="1"/>
        <v>58.760000000000005</v>
      </c>
    </row>
    <row r="642" spans="1:11" x14ac:dyDescent="0.2">
      <c r="A642" s="325">
        <v>40083</v>
      </c>
      <c r="B642" s="321"/>
      <c r="C642" s="321"/>
      <c r="D642" s="321"/>
      <c r="E642" s="321"/>
      <c r="F642" s="321"/>
      <c r="G642" s="321"/>
      <c r="H642" s="321"/>
      <c r="I642" s="321"/>
      <c r="J642" s="321"/>
      <c r="K642" s="324">
        <f t="shared" si="1"/>
        <v>0</v>
      </c>
    </row>
    <row r="643" spans="1:11" x14ac:dyDescent="0.2">
      <c r="A643" s="325">
        <v>40084</v>
      </c>
      <c r="B643" s="321">
        <v>280</v>
      </c>
      <c r="C643" s="321">
        <v>34</v>
      </c>
      <c r="D643" s="321">
        <v>164.87</v>
      </c>
      <c r="E643" s="321">
        <v>37.33</v>
      </c>
      <c r="F643" s="321">
        <v>3.69</v>
      </c>
      <c r="G643" s="321">
        <v>30.82</v>
      </c>
      <c r="H643" s="321">
        <v>108.14</v>
      </c>
      <c r="I643" s="321">
        <v>11</v>
      </c>
      <c r="J643" s="321" t="s">
        <v>1541</v>
      </c>
      <c r="K643" s="324">
        <f t="shared" si="1"/>
        <v>145.47</v>
      </c>
    </row>
    <row r="644" spans="1:11" x14ac:dyDescent="0.2">
      <c r="A644" s="325">
        <v>40085</v>
      </c>
      <c r="B644" s="321">
        <v>242</v>
      </c>
      <c r="C644" s="321">
        <v>52</v>
      </c>
      <c r="D644" s="321">
        <v>126.35</v>
      </c>
      <c r="E644" s="321">
        <v>61.87</v>
      </c>
      <c r="F644" s="321">
        <v>5.18</v>
      </c>
      <c r="G644" s="321">
        <v>77.19</v>
      </c>
      <c r="H644" s="321">
        <v>154.19</v>
      </c>
      <c r="I644" s="321">
        <v>19</v>
      </c>
      <c r="J644" s="321" t="s">
        <v>1541</v>
      </c>
      <c r="K644" s="324">
        <f t="shared" si="1"/>
        <v>216.06</v>
      </c>
    </row>
    <row r="645" spans="1:11" x14ac:dyDescent="0.2">
      <c r="A645" s="325">
        <v>40086</v>
      </c>
      <c r="B645" s="321">
        <v>206</v>
      </c>
      <c r="C645" s="321">
        <v>45</v>
      </c>
      <c r="D645" s="321">
        <v>125.42</v>
      </c>
      <c r="E645" s="321">
        <v>85.03</v>
      </c>
      <c r="F645" s="321">
        <v>5.44</v>
      </c>
      <c r="G645" s="321">
        <v>11.57</v>
      </c>
      <c r="H645" s="321">
        <v>128.35</v>
      </c>
      <c r="I645" s="321">
        <v>16</v>
      </c>
      <c r="J645" s="321" t="s">
        <v>1541</v>
      </c>
      <c r="K645" s="324">
        <f t="shared" si="1"/>
        <v>213.38</v>
      </c>
    </row>
    <row r="646" spans="1:11" x14ac:dyDescent="0.2">
      <c r="A646" s="325">
        <v>40087</v>
      </c>
      <c r="B646" s="321">
        <v>267</v>
      </c>
      <c r="C646" s="321">
        <v>48</v>
      </c>
      <c r="D646" s="321">
        <v>103.64</v>
      </c>
      <c r="E646" s="321">
        <v>53.73</v>
      </c>
      <c r="F646" s="321">
        <v>2.19</v>
      </c>
      <c r="G646" s="321">
        <v>63.61</v>
      </c>
      <c r="H646" s="321">
        <v>126.23</v>
      </c>
      <c r="I646" s="321">
        <v>15</v>
      </c>
      <c r="J646" s="321" t="s">
        <v>1541</v>
      </c>
      <c r="K646" s="324">
        <f t="shared" si="1"/>
        <v>179.96</v>
      </c>
    </row>
    <row r="647" spans="1:11" x14ac:dyDescent="0.2">
      <c r="A647" s="325">
        <v>40088</v>
      </c>
      <c r="B647" s="321">
        <v>233</v>
      </c>
      <c r="C647" s="321">
        <v>43</v>
      </c>
      <c r="D647" s="321">
        <v>110.58</v>
      </c>
      <c r="E647" s="321">
        <v>45.58</v>
      </c>
      <c r="F647" s="321">
        <v>3.91</v>
      </c>
      <c r="G647" s="321">
        <v>88.51</v>
      </c>
      <c r="H647" s="321">
        <v>88.82</v>
      </c>
      <c r="I647" s="321">
        <v>12</v>
      </c>
      <c r="J647" s="321" t="s">
        <v>1541</v>
      </c>
      <c r="K647" s="324">
        <f t="shared" si="1"/>
        <v>134.39999999999998</v>
      </c>
    </row>
    <row r="648" spans="1:11" x14ac:dyDescent="0.2">
      <c r="A648" s="325">
        <v>40089</v>
      </c>
      <c r="B648" s="321">
        <v>232</v>
      </c>
      <c r="C648" s="321">
        <v>53</v>
      </c>
      <c r="D648" s="321">
        <v>18.84</v>
      </c>
      <c r="E648" s="321">
        <v>43.3</v>
      </c>
      <c r="F648" s="321">
        <v>0</v>
      </c>
      <c r="G648" s="321">
        <v>76.25</v>
      </c>
      <c r="H648" s="321">
        <v>35.01</v>
      </c>
      <c r="I648" s="321">
        <v>5</v>
      </c>
      <c r="J648" s="321"/>
      <c r="K648" s="324">
        <f t="shared" si="1"/>
        <v>78.31</v>
      </c>
    </row>
    <row r="649" spans="1:11" x14ac:dyDescent="0.2">
      <c r="A649" s="325">
        <v>40090</v>
      </c>
      <c r="B649" s="321"/>
      <c r="C649" s="321"/>
      <c r="D649" s="321"/>
      <c r="E649" s="321"/>
      <c r="F649" s="321"/>
      <c r="G649" s="321"/>
      <c r="H649" s="321"/>
      <c r="I649" s="321"/>
      <c r="J649" s="321"/>
      <c r="K649" s="324">
        <f t="shared" si="1"/>
        <v>0</v>
      </c>
    </row>
    <row r="650" spans="1:11" x14ac:dyDescent="0.2">
      <c r="A650" s="325">
        <v>40091</v>
      </c>
      <c r="B650" s="321">
        <v>224</v>
      </c>
      <c r="C650" s="321">
        <v>14</v>
      </c>
      <c r="D650" s="321">
        <v>155.91</v>
      </c>
      <c r="E650" s="321">
        <v>11.08</v>
      </c>
      <c r="F650" s="321">
        <v>7.24</v>
      </c>
      <c r="G650" s="321">
        <v>15.51</v>
      </c>
      <c r="H650" s="321">
        <v>76.400000000000006</v>
      </c>
      <c r="I650" s="321">
        <v>10</v>
      </c>
      <c r="J650" s="321"/>
      <c r="K650" s="324">
        <f t="shared" si="1"/>
        <v>87.48</v>
      </c>
    </row>
    <row r="651" spans="1:11" x14ac:dyDescent="0.2">
      <c r="A651" s="325">
        <v>40092</v>
      </c>
      <c r="B651" s="321">
        <v>220</v>
      </c>
      <c r="C651" s="321">
        <v>38</v>
      </c>
      <c r="D651" s="321">
        <v>63.24</v>
      </c>
      <c r="E651" s="321">
        <v>74.34</v>
      </c>
      <c r="F651" s="321">
        <v>2.31</v>
      </c>
      <c r="G651" s="321">
        <v>11.28</v>
      </c>
      <c r="H651" s="321">
        <v>157.59</v>
      </c>
      <c r="I651" s="321">
        <v>19</v>
      </c>
      <c r="J651" s="321"/>
      <c r="K651" s="324">
        <f t="shared" si="1"/>
        <v>231.93</v>
      </c>
    </row>
    <row r="652" spans="1:11" x14ac:dyDescent="0.2">
      <c r="A652" s="325">
        <v>40093</v>
      </c>
      <c r="B652" s="321">
        <v>193</v>
      </c>
      <c r="C652" s="321">
        <v>30</v>
      </c>
      <c r="D652" s="321">
        <v>115.46</v>
      </c>
      <c r="E652" s="321">
        <v>49.31</v>
      </c>
      <c r="F652" s="321">
        <v>5.25</v>
      </c>
      <c r="G652" s="321">
        <v>12.78</v>
      </c>
      <c r="H652" s="321">
        <v>93.96</v>
      </c>
      <c r="I652" s="321">
        <v>11</v>
      </c>
      <c r="J652" s="321"/>
      <c r="K652" s="324">
        <f t="shared" si="1"/>
        <v>143.26999999999998</v>
      </c>
    </row>
    <row r="653" spans="1:11" x14ac:dyDescent="0.2">
      <c r="A653" s="325">
        <v>40094</v>
      </c>
      <c r="B653" s="321">
        <v>293</v>
      </c>
      <c r="C653" s="321">
        <v>42</v>
      </c>
      <c r="D653" s="321">
        <v>74.739999999999995</v>
      </c>
      <c r="E653" s="321">
        <v>62.7</v>
      </c>
      <c r="F653" s="321">
        <v>3.01</v>
      </c>
      <c r="G653" s="321">
        <v>10.97</v>
      </c>
      <c r="H653" s="321">
        <v>104.06</v>
      </c>
      <c r="I653" s="321">
        <v>13</v>
      </c>
      <c r="J653" s="321"/>
      <c r="K653" s="324">
        <f t="shared" si="1"/>
        <v>166.76</v>
      </c>
    </row>
    <row r="654" spans="1:11" x14ac:dyDescent="0.2">
      <c r="A654" s="325">
        <v>40095</v>
      </c>
      <c r="B654" s="321">
        <v>219</v>
      </c>
      <c r="C654" s="321">
        <v>34</v>
      </c>
      <c r="D654" s="321">
        <v>102.51</v>
      </c>
      <c r="E654" s="321">
        <v>90.67</v>
      </c>
      <c r="F654" s="321">
        <v>5.37</v>
      </c>
      <c r="G654" s="321">
        <v>20.72</v>
      </c>
      <c r="H654" s="321">
        <v>81.150000000000006</v>
      </c>
      <c r="I654" s="321">
        <v>11</v>
      </c>
      <c r="J654" s="321"/>
      <c r="K654" s="324">
        <f t="shared" si="1"/>
        <v>171.82</v>
      </c>
    </row>
    <row r="655" spans="1:11" x14ac:dyDescent="0.2">
      <c r="A655" s="325">
        <v>40096</v>
      </c>
      <c r="B655" s="321">
        <v>158</v>
      </c>
      <c r="C655" s="321">
        <v>10</v>
      </c>
      <c r="D655" s="321">
        <v>31.71</v>
      </c>
      <c r="E655" s="321">
        <v>4.04</v>
      </c>
      <c r="F655" s="321">
        <v>0.79</v>
      </c>
      <c r="G655" s="321">
        <v>4.83</v>
      </c>
      <c r="H655" s="321">
        <v>68.45</v>
      </c>
      <c r="I655" s="321">
        <v>8</v>
      </c>
      <c r="J655" s="321"/>
      <c r="K655" s="324">
        <f t="shared" si="1"/>
        <v>72.490000000000009</v>
      </c>
    </row>
    <row r="656" spans="1:11" x14ac:dyDescent="0.2">
      <c r="A656" s="325">
        <v>40097</v>
      </c>
      <c r="B656" s="321"/>
      <c r="C656" s="321"/>
      <c r="D656" s="321"/>
      <c r="E656" s="321"/>
      <c r="F656" s="321"/>
      <c r="G656" s="321"/>
      <c r="H656" s="321"/>
      <c r="I656" s="321"/>
      <c r="J656" s="321"/>
      <c r="K656" s="324">
        <f t="shared" si="1"/>
        <v>0</v>
      </c>
    </row>
    <row r="657" spans="1:11" x14ac:dyDescent="0.2">
      <c r="A657" s="325">
        <v>40098</v>
      </c>
      <c r="B657" s="321">
        <v>183</v>
      </c>
      <c r="C657" s="321">
        <v>17</v>
      </c>
      <c r="D657" s="321">
        <v>158.71</v>
      </c>
      <c r="E657" s="321">
        <v>21.13</v>
      </c>
      <c r="F657" s="321">
        <v>6.34</v>
      </c>
      <c r="G657" s="321">
        <v>13.68</v>
      </c>
      <c r="H657" s="321">
        <v>146.94</v>
      </c>
      <c r="I657" s="321">
        <v>16</v>
      </c>
      <c r="J657" s="321"/>
      <c r="K657" s="324">
        <f t="shared" si="1"/>
        <v>168.07</v>
      </c>
    </row>
    <row r="658" spans="1:11" x14ac:dyDescent="0.2">
      <c r="A658" s="325">
        <v>40099</v>
      </c>
      <c r="B658" s="321">
        <v>210</v>
      </c>
      <c r="C658" s="321">
        <v>35</v>
      </c>
      <c r="D658" s="321">
        <v>100.3</v>
      </c>
      <c r="E658" s="321">
        <v>41.15</v>
      </c>
      <c r="F658" s="321">
        <v>4.3099999999999996</v>
      </c>
      <c r="G658" s="321">
        <v>7.15</v>
      </c>
      <c r="H658" s="321">
        <v>124.61</v>
      </c>
      <c r="I658" s="321">
        <v>15</v>
      </c>
      <c r="J658" s="321"/>
      <c r="K658" s="324">
        <f t="shared" si="1"/>
        <v>165.76</v>
      </c>
    </row>
    <row r="659" spans="1:11" x14ac:dyDescent="0.2">
      <c r="A659" s="325">
        <v>40100</v>
      </c>
      <c r="B659" s="321">
        <v>152</v>
      </c>
      <c r="C659" s="321">
        <v>15</v>
      </c>
      <c r="D659" s="321">
        <v>96.26</v>
      </c>
      <c r="E659" s="321">
        <v>34.85</v>
      </c>
      <c r="F659" s="321">
        <v>1.27</v>
      </c>
      <c r="G659" s="321">
        <v>12.39</v>
      </c>
      <c r="H659" s="321">
        <v>95.76</v>
      </c>
      <c r="I659" s="321">
        <v>11</v>
      </c>
      <c r="J659" s="321"/>
      <c r="K659" s="324">
        <f t="shared" si="1"/>
        <v>130.61000000000001</v>
      </c>
    </row>
    <row r="660" spans="1:11" x14ac:dyDescent="0.2">
      <c r="A660" s="325">
        <v>40101</v>
      </c>
      <c r="B660" s="321">
        <v>283</v>
      </c>
      <c r="C660" s="321">
        <v>8</v>
      </c>
      <c r="D660" s="321">
        <v>98.54</v>
      </c>
      <c r="E660" s="321">
        <v>18.38</v>
      </c>
      <c r="F660" s="321">
        <v>5.94</v>
      </c>
      <c r="G660" s="321">
        <v>4.9400000000000004</v>
      </c>
      <c r="H660" s="321">
        <v>94.8</v>
      </c>
      <c r="I660" s="321">
        <v>10</v>
      </c>
      <c r="J660" s="321"/>
      <c r="K660" s="324">
        <f t="shared" si="1"/>
        <v>113.17999999999999</v>
      </c>
    </row>
    <row r="661" spans="1:11" x14ac:dyDescent="0.2">
      <c r="A661" s="325">
        <v>40102</v>
      </c>
      <c r="B661" s="321">
        <v>216</v>
      </c>
      <c r="C661" s="321">
        <v>36</v>
      </c>
      <c r="D661" s="321">
        <v>109.64</v>
      </c>
      <c r="E661" s="321">
        <v>40.32</v>
      </c>
      <c r="F661" s="321">
        <v>4.4800000000000004</v>
      </c>
      <c r="G661" s="321">
        <v>11.67</v>
      </c>
      <c r="H661" s="321">
        <v>105.24</v>
      </c>
      <c r="I661" s="321">
        <v>11</v>
      </c>
      <c r="J661" s="321"/>
      <c r="K661" s="324">
        <f t="shared" si="1"/>
        <v>145.56</v>
      </c>
    </row>
    <row r="662" spans="1:11" x14ac:dyDescent="0.2">
      <c r="A662" s="325">
        <v>40103</v>
      </c>
      <c r="B662" s="321">
        <v>164</v>
      </c>
      <c r="C662" s="321">
        <v>18</v>
      </c>
      <c r="D662" s="321">
        <v>33.06</v>
      </c>
      <c r="E662" s="321">
        <v>7.95</v>
      </c>
      <c r="F662" s="321">
        <v>2.2599999999999998</v>
      </c>
      <c r="G662" s="321">
        <v>2.79</v>
      </c>
      <c r="H662" s="321">
        <v>63.46</v>
      </c>
      <c r="I662" s="321">
        <v>7</v>
      </c>
      <c r="J662" s="321"/>
      <c r="K662" s="324">
        <f t="shared" si="1"/>
        <v>71.41</v>
      </c>
    </row>
    <row r="663" spans="1:11" x14ac:dyDescent="0.2">
      <c r="A663" s="325">
        <v>40104</v>
      </c>
      <c r="B663" s="321"/>
      <c r="C663" s="321"/>
      <c r="D663" s="321"/>
      <c r="E663" s="321"/>
      <c r="F663" s="321"/>
      <c r="G663" s="321"/>
      <c r="H663" s="321"/>
      <c r="I663" s="321"/>
      <c r="J663" s="321"/>
      <c r="K663" s="324">
        <f t="shared" si="1"/>
        <v>0</v>
      </c>
    </row>
    <row r="664" spans="1:11" x14ac:dyDescent="0.2">
      <c r="A664" s="325">
        <v>40105</v>
      </c>
      <c r="B664" s="321">
        <v>210</v>
      </c>
      <c r="C664" s="321">
        <v>34</v>
      </c>
      <c r="D664" s="321">
        <v>153.25</v>
      </c>
      <c r="E664" s="321">
        <v>90.9</v>
      </c>
      <c r="F664" s="321">
        <v>5.0599999999999996</v>
      </c>
      <c r="G664" s="321">
        <v>77.680000000000007</v>
      </c>
      <c r="H664" s="321">
        <v>107.99</v>
      </c>
      <c r="I664" s="321">
        <v>13</v>
      </c>
      <c r="J664" s="321"/>
      <c r="K664" s="324">
        <f t="shared" si="1"/>
        <v>198.89</v>
      </c>
    </row>
    <row r="665" spans="1:11" x14ac:dyDescent="0.2">
      <c r="A665" s="325">
        <v>40106</v>
      </c>
      <c r="B665" s="321">
        <v>186</v>
      </c>
      <c r="C665" s="321">
        <v>44</v>
      </c>
      <c r="D665" s="321">
        <v>73.540000000000006</v>
      </c>
      <c r="E665" s="321">
        <v>80.23</v>
      </c>
      <c r="F665" s="321">
        <v>2.41</v>
      </c>
      <c r="G665" s="321">
        <v>68.540000000000006</v>
      </c>
      <c r="H665" s="321">
        <v>128.91</v>
      </c>
      <c r="I665" s="321">
        <v>15</v>
      </c>
      <c r="J665" s="321"/>
      <c r="K665" s="324">
        <f t="shared" si="1"/>
        <v>209.14</v>
      </c>
    </row>
    <row r="666" spans="1:11" x14ac:dyDescent="0.2">
      <c r="A666" s="325">
        <v>40107</v>
      </c>
      <c r="B666" s="321">
        <v>172</v>
      </c>
      <c r="C666" s="321">
        <v>53</v>
      </c>
      <c r="D666" s="321">
        <v>78.260000000000005</v>
      </c>
      <c r="E666" s="321">
        <v>101.82</v>
      </c>
      <c r="F666" s="321">
        <v>3.24</v>
      </c>
      <c r="G666" s="321">
        <v>12.48</v>
      </c>
      <c r="H666" s="321">
        <v>78.53</v>
      </c>
      <c r="I666" s="321">
        <v>9</v>
      </c>
      <c r="J666" s="321"/>
      <c r="K666" s="324">
        <f t="shared" si="1"/>
        <v>180.35</v>
      </c>
    </row>
    <row r="667" spans="1:11" x14ac:dyDescent="0.2">
      <c r="A667" s="325">
        <v>40108</v>
      </c>
      <c r="B667" s="321">
        <v>293</v>
      </c>
      <c r="C667" s="321">
        <v>46</v>
      </c>
      <c r="D667" s="321">
        <v>81.540000000000006</v>
      </c>
      <c r="E667" s="321">
        <v>71.319999999999993</v>
      </c>
      <c r="F667" s="321">
        <v>5.32</v>
      </c>
      <c r="G667" s="321">
        <v>11.18</v>
      </c>
      <c r="H667" s="321">
        <v>78.97</v>
      </c>
      <c r="I667" s="321">
        <v>9</v>
      </c>
      <c r="J667" s="321"/>
      <c r="K667" s="324">
        <f t="shared" si="1"/>
        <v>150.29</v>
      </c>
    </row>
    <row r="668" spans="1:11" x14ac:dyDescent="0.2">
      <c r="A668" s="325">
        <v>40109</v>
      </c>
      <c r="B668" s="321">
        <v>229</v>
      </c>
      <c r="C668" s="321">
        <v>54</v>
      </c>
      <c r="D668" s="321">
        <v>69.88</v>
      </c>
      <c r="E668" s="321">
        <v>126.12</v>
      </c>
      <c r="F668" s="321">
        <v>7.41</v>
      </c>
      <c r="G668" s="321">
        <v>14.89</v>
      </c>
      <c r="H668" s="321">
        <v>73.87</v>
      </c>
      <c r="I668" s="321">
        <v>9</v>
      </c>
      <c r="J668" s="321"/>
      <c r="K668" s="324">
        <f t="shared" si="1"/>
        <v>199.99</v>
      </c>
    </row>
    <row r="669" spans="1:11" x14ac:dyDescent="0.2">
      <c r="A669" s="325">
        <v>40110</v>
      </c>
      <c r="B669" s="321">
        <v>233</v>
      </c>
      <c r="C669" s="321">
        <v>38</v>
      </c>
      <c r="D669" s="321">
        <v>58.03</v>
      </c>
      <c r="E669" s="321">
        <v>60.92</v>
      </c>
      <c r="F669" s="321">
        <v>1.7</v>
      </c>
      <c r="G669" s="321">
        <v>5.69</v>
      </c>
      <c r="H669" s="321">
        <v>45.02</v>
      </c>
      <c r="I669" s="321">
        <v>5</v>
      </c>
      <c r="J669" s="321"/>
      <c r="K669" s="324">
        <f t="shared" si="1"/>
        <v>105.94</v>
      </c>
    </row>
    <row r="670" spans="1:11" x14ac:dyDescent="0.2">
      <c r="A670" s="325">
        <v>40111</v>
      </c>
      <c r="B670" s="321"/>
      <c r="C670" s="321"/>
      <c r="D670" s="321"/>
      <c r="E670" s="321"/>
      <c r="F670" s="321"/>
      <c r="G670" s="321"/>
      <c r="H670" s="321"/>
      <c r="I670" s="321"/>
      <c r="J670" s="321"/>
      <c r="K670" s="324">
        <f t="shared" si="1"/>
        <v>0</v>
      </c>
    </row>
    <row r="671" spans="1:11" x14ac:dyDescent="0.2">
      <c r="A671" s="325">
        <v>40112</v>
      </c>
      <c r="B671" s="321">
        <v>257</v>
      </c>
      <c r="C671" s="321">
        <v>41</v>
      </c>
      <c r="D671" s="321">
        <v>100.06</v>
      </c>
      <c r="E671" s="321">
        <v>84.68</v>
      </c>
      <c r="F671" s="321">
        <v>7.94</v>
      </c>
      <c r="G671" s="321">
        <v>31.88</v>
      </c>
      <c r="H671" s="321">
        <v>111.45</v>
      </c>
      <c r="I671" s="321">
        <v>13</v>
      </c>
      <c r="J671" s="321"/>
      <c r="K671" s="324">
        <f t="shared" si="1"/>
        <v>196.13</v>
      </c>
    </row>
    <row r="672" spans="1:11" x14ac:dyDescent="0.2">
      <c r="A672" s="325">
        <v>40113</v>
      </c>
      <c r="B672" s="321">
        <v>163</v>
      </c>
      <c r="C672" s="321">
        <v>18</v>
      </c>
      <c r="D672" s="321">
        <v>81.48</v>
      </c>
      <c r="E672" s="321">
        <v>59.38</v>
      </c>
      <c r="F672" s="321">
        <v>4.2</v>
      </c>
      <c r="G672" s="321">
        <v>8.51</v>
      </c>
      <c r="H672" s="321">
        <v>91.78</v>
      </c>
      <c r="I672" s="321">
        <v>10</v>
      </c>
      <c r="J672" s="321"/>
      <c r="K672" s="324">
        <f t="shared" si="1"/>
        <v>151.16</v>
      </c>
    </row>
    <row r="673" spans="1:11" x14ac:dyDescent="0.2">
      <c r="A673" s="325">
        <v>40114</v>
      </c>
      <c r="B673" s="321">
        <v>180</v>
      </c>
      <c r="C673" s="321">
        <v>12</v>
      </c>
      <c r="D673" s="321">
        <v>138.49</v>
      </c>
      <c r="E673" s="321">
        <v>42.1</v>
      </c>
      <c r="F673" s="321">
        <v>2.1800000000000002</v>
      </c>
      <c r="G673" s="321">
        <v>7.96</v>
      </c>
      <c r="H673" s="321">
        <v>97.14</v>
      </c>
      <c r="I673" s="321">
        <v>10</v>
      </c>
      <c r="J673" s="321"/>
      <c r="K673" s="324">
        <f t="shared" si="1"/>
        <v>139.24</v>
      </c>
    </row>
    <row r="674" spans="1:11" x14ac:dyDescent="0.2">
      <c r="A674" s="325">
        <v>40115</v>
      </c>
      <c r="B674" s="321">
        <v>264</v>
      </c>
      <c r="C674" s="321">
        <v>46</v>
      </c>
      <c r="D674" s="321">
        <v>77.290000000000006</v>
      </c>
      <c r="E674" s="321">
        <v>121.69</v>
      </c>
      <c r="F674" s="321">
        <v>4.6100000000000003</v>
      </c>
      <c r="G674" s="321">
        <v>12.9</v>
      </c>
      <c r="H674" s="321">
        <v>113.93</v>
      </c>
      <c r="I674" s="321">
        <v>13</v>
      </c>
      <c r="J674" s="321"/>
      <c r="K674" s="324">
        <f t="shared" si="1"/>
        <v>235.62</v>
      </c>
    </row>
    <row r="675" spans="1:11" x14ac:dyDescent="0.2">
      <c r="A675" s="325">
        <v>40116</v>
      </c>
      <c r="B675" s="321">
        <v>230</v>
      </c>
      <c r="C675" s="321">
        <v>43</v>
      </c>
      <c r="D675" s="321">
        <v>64.67</v>
      </c>
      <c r="E675" s="321">
        <v>87.95</v>
      </c>
      <c r="F675" s="321">
        <v>3.65</v>
      </c>
      <c r="G675" s="321">
        <v>11.86</v>
      </c>
      <c r="H675" s="321">
        <v>74.39</v>
      </c>
      <c r="I675" s="321">
        <v>10</v>
      </c>
      <c r="J675" s="321"/>
      <c r="K675" s="324">
        <f t="shared" si="1"/>
        <v>162.34</v>
      </c>
    </row>
    <row r="676" spans="1:11" x14ac:dyDescent="0.2">
      <c r="A676" s="325">
        <v>40117</v>
      </c>
      <c r="B676" s="321">
        <v>180</v>
      </c>
      <c r="C676" s="321">
        <v>14</v>
      </c>
      <c r="D676" s="321">
        <v>48.39</v>
      </c>
      <c r="E676" s="321">
        <v>10.42</v>
      </c>
      <c r="F676" s="321">
        <v>1.63</v>
      </c>
      <c r="G676" s="321">
        <v>6.63</v>
      </c>
      <c r="H676" s="321">
        <v>45.15</v>
      </c>
      <c r="I676" s="321">
        <v>6</v>
      </c>
      <c r="J676" s="321"/>
      <c r="K676" s="324">
        <f t="shared" si="1"/>
        <v>55.57</v>
      </c>
    </row>
    <row r="677" spans="1:11" x14ac:dyDescent="0.2">
      <c r="A677" s="325">
        <v>40118</v>
      </c>
      <c r="B677" s="321"/>
      <c r="C677" s="321"/>
      <c r="D677" s="321"/>
      <c r="E677" s="321"/>
      <c r="F677" s="321"/>
      <c r="G677" s="321"/>
      <c r="H677" s="321"/>
      <c r="I677" s="321"/>
      <c r="J677" s="321"/>
      <c r="K677" s="324">
        <f t="shared" si="1"/>
        <v>0</v>
      </c>
    </row>
    <row r="678" spans="1:11" x14ac:dyDescent="0.2">
      <c r="A678" s="325">
        <v>40119</v>
      </c>
      <c r="B678" s="321">
        <v>239</v>
      </c>
      <c r="C678" s="321">
        <v>27</v>
      </c>
      <c r="D678" s="321">
        <v>151.19</v>
      </c>
      <c r="E678" s="321">
        <v>58.26</v>
      </c>
      <c r="F678" s="321">
        <v>8.49</v>
      </c>
      <c r="G678" s="321">
        <v>21.22</v>
      </c>
      <c r="H678" s="321">
        <v>96.2</v>
      </c>
      <c r="I678" s="321">
        <v>11</v>
      </c>
      <c r="J678" s="321"/>
      <c r="K678" s="324">
        <f t="shared" si="1"/>
        <v>154.46</v>
      </c>
    </row>
    <row r="679" spans="1:11" x14ac:dyDescent="0.2">
      <c r="A679" s="325">
        <v>40120</v>
      </c>
      <c r="B679" s="321">
        <v>171</v>
      </c>
      <c r="C679" s="321">
        <v>39</v>
      </c>
      <c r="D679" s="321">
        <v>63.73</v>
      </c>
      <c r="E679" s="321">
        <v>90.57</v>
      </c>
      <c r="F679" s="321">
        <v>3.45</v>
      </c>
      <c r="G679" s="321">
        <v>9.14</v>
      </c>
      <c r="H679" s="321">
        <v>111.33</v>
      </c>
      <c r="I679" s="321">
        <v>13</v>
      </c>
      <c r="J679" s="321"/>
      <c r="K679" s="324">
        <f t="shared" si="1"/>
        <v>201.89999999999998</v>
      </c>
    </row>
    <row r="680" spans="1:11" x14ac:dyDescent="0.2">
      <c r="A680" s="325">
        <v>40121</v>
      </c>
      <c r="B680" s="321">
        <v>193</v>
      </c>
      <c r="C680" s="321">
        <v>33</v>
      </c>
      <c r="D680" s="321">
        <v>88.46</v>
      </c>
      <c r="E680" s="321">
        <v>87.13</v>
      </c>
      <c r="F680" s="321">
        <v>10.73</v>
      </c>
      <c r="G680" s="321">
        <v>14.87</v>
      </c>
      <c r="H680" s="321">
        <v>105.42</v>
      </c>
      <c r="I680" s="321">
        <v>12</v>
      </c>
      <c r="J680" s="321"/>
      <c r="K680" s="324">
        <f t="shared" si="1"/>
        <v>192.55</v>
      </c>
    </row>
    <row r="681" spans="1:11" x14ac:dyDescent="0.2">
      <c r="A681" s="325">
        <v>40122</v>
      </c>
      <c r="B681" s="321">
        <v>258</v>
      </c>
      <c r="C681" s="321">
        <v>39</v>
      </c>
      <c r="D681" s="321">
        <v>79.14</v>
      </c>
      <c r="E681" s="321">
        <v>79.39</v>
      </c>
      <c r="F681" s="321">
        <v>3.88</v>
      </c>
      <c r="G681" s="321">
        <v>6.59</v>
      </c>
      <c r="H681" s="321">
        <v>52.35</v>
      </c>
      <c r="I681" s="321">
        <v>7</v>
      </c>
      <c r="J681" s="321"/>
      <c r="K681" s="324">
        <f t="shared" si="1"/>
        <v>131.74</v>
      </c>
    </row>
    <row r="682" spans="1:11" x14ac:dyDescent="0.2">
      <c r="A682" s="325">
        <v>40123</v>
      </c>
      <c r="B682" s="321">
        <v>195</v>
      </c>
      <c r="C682" s="321">
        <v>41</v>
      </c>
      <c r="D682" s="321">
        <v>76.66</v>
      </c>
      <c r="E682" s="321">
        <v>66.790000000000006</v>
      </c>
      <c r="F682" s="321">
        <v>3.53</v>
      </c>
      <c r="G682" s="321">
        <v>11.98</v>
      </c>
      <c r="H682" s="321">
        <v>106.92</v>
      </c>
      <c r="I682" s="321">
        <v>14</v>
      </c>
      <c r="J682" s="321" t="s">
        <v>1541</v>
      </c>
      <c r="K682" s="324">
        <f t="shared" si="1"/>
        <v>173.71</v>
      </c>
    </row>
    <row r="683" spans="1:11" x14ac:dyDescent="0.2">
      <c r="A683" s="325">
        <v>40124</v>
      </c>
      <c r="B683" s="321">
        <v>228</v>
      </c>
      <c r="C683" s="321">
        <v>39</v>
      </c>
      <c r="D683" s="321">
        <v>38.79</v>
      </c>
      <c r="E683" s="321">
        <v>28.13</v>
      </c>
      <c r="F683" s="321">
        <v>13.52</v>
      </c>
      <c r="G683" s="321">
        <v>4.8</v>
      </c>
      <c r="H683" s="321">
        <v>39.340000000000003</v>
      </c>
      <c r="I683" s="321">
        <v>5</v>
      </c>
      <c r="J683" s="321" t="s">
        <v>1541</v>
      </c>
      <c r="K683" s="324">
        <f t="shared" ref="K683:K746" si="2">E683+H683</f>
        <v>67.47</v>
      </c>
    </row>
    <row r="684" spans="1:11" x14ac:dyDescent="0.2">
      <c r="A684" s="325">
        <v>40125</v>
      </c>
      <c r="B684" s="321"/>
      <c r="C684" s="321"/>
      <c r="D684" s="321"/>
      <c r="E684" s="321"/>
      <c r="F684" s="321"/>
      <c r="G684" s="321"/>
      <c r="H684" s="321"/>
      <c r="I684" s="321"/>
      <c r="J684" s="321"/>
      <c r="K684" s="324">
        <f t="shared" si="2"/>
        <v>0</v>
      </c>
    </row>
    <row r="685" spans="1:11" x14ac:dyDescent="0.2">
      <c r="A685" s="325">
        <v>40126</v>
      </c>
      <c r="B685" s="321">
        <v>235</v>
      </c>
      <c r="C685" s="321">
        <v>54</v>
      </c>
      <c r="D685" s="321">
        <v>99.16</v>
      </c>
      <c r="E685" s="321">
        <v>110.14</v>
      </c>
      <c r="F685" s="321">
        <v>4.74</v>
      </c>
      <c r="G685" s="321">
        <v>17.32</v>
      </c>
      <c r="H685" s="321">
        <v>89.4</v>
      </c>
      <c r="I685" s="321">
        <v>11</v>
      </c>
      <c r="J685" s="321"/>
      <c r="K685" s="324">
        <f t="shared" si="2"/>
        <v>199.54000000000002</v>
      </c>
    </row>
    <row r="686" spans="1:11" x14ac:dyDescent="0.2">
      <c r="A686" s="325">
        <v>40127</v>
      </c>
      <c r="B686" s="321">
        <v>134</v>
      </c>
      <c r="C686" s="321">
        <v>12</v>
      </c>
      <c r="D686" s="321">
        <v>97.73</v>
      </c>
      <c r="E686" s="321">
        <v>32.78</v>
      </c>
      <c r="F686" s="321">
        <v>6.62</v>
      </c>
      <c r="G686" s="321">
        <v>12.93</v>
      </c>
      <c r="H686" s="321">
        <v>113.37</v>
      </c>
      <c r="I686" s="321">
        <v>14</v>
      </c>
      <c r="J686" s="321"/>
      <c r="K686" s="324">
        <f t="shared" si="2"/>
        <v>146.15</v>
      </c>
    </row>
    <row r="687" spans="1:11" x14ac:dyDescent="0.2">
      <c r="A687" s="325">
        <v>40128</v>
      </c>
      <c r="B687" s="321">
        <v>124</v>
      </c>
      <c r="C687" s="321">
        <v>9</v>
      </c>
      <c r="D687" s="321">
        <v>108.84</v>
      </c>
      <c r="E687" s="321">
        <v>18.670000000000002</v>
      </c>
      <c r="F687" s="321">
        <v>1.59</v>
      </c>
      <c r="G687" s="321">
        <v>8.68</v>
      </c>
      <c r="H687" s="321">
        <v>118.85</v>
      </c>
      <c r="I687" s="321">
        <v>12</v>
      </c>
      <c r="J687" s="321"/>
      <c r="K687" s="324">
        <f t="shared" si="2"/>
        <v>137.51999999999998</v>
      </c>
    </row>
    <row r="688" spans="1:11" x14ac:dyDescent="0.2">
      <c r="A688" s="325">
        <v>40129</v>
      </c>
      <c r="B688" s="321">
        <v>322</v>
      </c>
      <c r="C688" s="321">
        <v>22</v>
      </c>
      <c r="D688" s="321">
        <v>91.23</v>
      </c>
      <c r="E688" s="321">
        <v>38.090000000000003</v>
      </c>
      <c r="F688" s="321">
        <v>4.79</v>
      </c>
      <c r="G688" s="321">
        <v>9.19</v>
      </c>
      <c r="H688" s="321">
        <v>91.6</v>
      </c>
      <c r="I688" s="321">
        <v>9</v>
      </c>
      <c r="J688" s="321"/>
      <c r="K688" s="324">
        <f t="shared" si="2"/>
        <v>129.69</v>
      </c>
    </row>
    <row r="689" spans="1:11" x14ac:dyDescent="0.2">
      <c r="A689" s="325">
        <v>40130</v>
      </c>
      <c r="B689" s="321">
        <v>200</v>
      </c>
      <c r="C689" s="321">
        <v>30</v>
      </c>
      <c r="D689" s="321">
        <v>66.900000000000006</v>
      </c>
      <c r="E689" s="321">
        <v>72.37</v>
      </c>
      <c r="F689" s="321">
        <v>5.1100000000000003</v>
      </c>
      <c r="G689" s="321">
        <v>14.61</v>
      </c>
      <c r="H689" s="321">
        <v>68.08</v>
      </c>
      <c r="I689" s="321">
        <v>8</v>
      </c>
      <c r="J689" s="321" t="s">
        <v>1541</v>
      </c>
      <c r="K689" s="324">
        <f t="shared" si="2"/>
        <v>140.44999999999999</v>
      </c>
    </row>
    <row r="690" spans="1:11" x14ac:dyDescent="0.2">
      <c r="A690" s="325">
        <v>40131</v>
      </c>
      <c r="B690" s="321">
        <v>242</v>
      </c>
      <c r="C690" s="321">
        <v>35</v>
      </c>
      <c r="D690" s="321">
        <v>41.61</v>
      </c>
      <c r="E690" s="321">
        <v>22.82</v>
      </c>
      <c r="F690" s="321">
        <v>0</v>
      </c>
      <c r="G690" s="321">
        <v>7.15</v>
      </c>
      <c r="H690" s="321">
        <v>41.45</v>
      </c>
      <c r="I690" s="321">
        <v>5</v>
      </c>
      <c r="J690" s="321"/>
      <c r="K690" s="324">
        <f t="shared" si="2"/>
        <v>64.27000000000001</v>
      </c>
    </row>
    <row r="691" spans="1:11" x14ac:dyDescent="0.2">
      <c r="A691" s="325">
        <v>40132</v>
      </c>
      <c r="B691" s="321"/>
      <c r="C691" s="321"/>
      <c r="D691" s="321"/>
      <c r="E691" s="321"/>
      <c r="F691" s="321"/>
      <c r="G691" s="321"/>
      <c r="H691" s="321"/>
      <c r="I691" s="321"/>
      <c r="J691" s="321"/>
      <c r="K691" s="324">
        <f t="shared" si="2"/>
        <v>0</v>
      </c>
    </row>
    <row r="692" spans="1:11" x14ac:dyDescent="0.2">
      <c r="A692" s="325">
        <v>40133</v>
      </c>
      <c r="B692" s="321">
        <v>214</v>
      </c>
      <c r="C692" s="321">
        <v>42</v>
      </c>
      <c r="D692" s="321">
        <v>107.17</v>
      </c>
      <c r="E692" s="321">
        <v>109.94</v>
      </c>
      <c r="F692" s="321">
        <v>6.83</v>
      </c>
      <c r="G692" s="321">
        <v>16.59</v>
      </c>
      <c r="H692" s="321">
        <v>106.54</v>
      </c>
      <c r="I692" s="321">
        <v>12</v>
      </c>
      <c r="J692" s="321"/>
      <c r="K692" s="324">
        <f t="shared" si="2"/>
        <v>216.48000000000002</v>
      </c>
    </row>
    <row r="693" spans="1:11" x14ac:dyDescent="0.2">
      <c r="A693" s="325">
        <v>40134</v>
      </c>
      <c r="B693" s="321">
        <v>215</v>
      </c>
      <c r="C693" s="321">
        <v>45</v>
      </c>
      <c r="D693" s="321">
        <v>95.31</v>
      </c>
      <c r="E693" s="321">
        <v>176.34</v>
      </c>
      <c r="F693" s="321">
        <v>4.2</v>
      </c>
      <c r="G693" s="321">
        <v>13.67</v>
      </c>
      <c r="H693" s="321">
        <v>109.52</v>
      </c>
      <c r="I693" s="321">
        <v>13</v>
      </c>
      <c r="J693" s="321"/>
      <c r="K693" s="324">
        <f t="shared" si="2"/>
        <v>285.86</v>
      </c>
    </row>
    <row r="694" spans="1:11" x14ac:dyDescent="0.2">
      <c r="A694" s="325">
        <v>40135</v>
      </c>
      <c r="B694" s="321">
        <v>162</v>
      </c>
      <c r="C694" s="321">
        <v>13</v>
      </c>
      <c r="D694" s="321">
        <v>113.64</v>
      </c>
      <c r="E694" s="321">
        <v>21.71</v>
      </c>
      <c r="F694" s="321">
        <v>4.46</v>
      </c>
      <c r="G694" s="321">
        <v>9.82</v>
      </c>
      <c r="H694" s="321">
        <v>120.01</v>
      </c>
      <c r="I694" s="321">
        <v>12</v>
      </c>
      <c r="J694" s="321" t="s">
        <v>1541</v>
      </c>
      <c r="K694" s="324">
        <f t="shared" si="2"/>
        <v>141.72</v>
      </c>
    </row>
    <row r="695" spans="1:11" x14ac:dyDescent="0.2">
      <c r="A695" s="325">
        <v>40136</v>
      </c>
      <c r="B695" s="321">
        <v>295</v>
      </c>
      <c r="C695" s="321">
        <v>18</v>
      </c>
      <c r="D695" s="321">
        <v>93.31</v>
      </c>
      <c r="E695" s="321">
        <v>16.059999999999999</v>
      </c>
      <c r="F695" s="321">
        <v>3.76</v>
      </c>
      <c r="G695" s="321">
        <v>12.54</v>
      </c>
      <c r="H695" s="321">
        <v>98.6</v>
      </c>
      <c r="I695" s="321">
        <v>11</v>
      </c>
      <c r="J695" s="321" t="s">
        <v>1541</v>
      </c>
      <c r="K695" s="324">
        <f t="shared" si="2"/>
        <v>114.66</v>
      </c>
    </row>
    <row r="696" spans="1:11" x14ac:dyDescent="0.2">
      <c r="A696" s="325">
        <v>40137</v>
      </c>
      <c r="B696" s="321">
        <v>184</v>
      </c>
      <c r="C696" s="321">
        <v>22</v>
      </c>
      <c r="D696" s="321">
        <v>81.73</v>
      </c>
      <c r="E696" s="321">
        <v>89.74</v>
      </c>
      <c r="F696" s="321">
        <v>4.01</v>
      </c>
      <c r="G696" s="321">
        <v>10.039999999999999</v>
      </c>
      <c r="H696" s="321">
        <v>86.52</v>
      </c>
      <c r="I696" s="321">
        <v>9</v>
      </c>
      <c r="J696" s="321"/>
      <c r="K696" s="324">
        <f t="shared" si="2"/>
        <v>176.26</v>
      </c>
    </row>
    <row r="697" spans="1:11" x14ac:dyDescent="0.2">
      <c r="A697" s="325">
        <v>40138</v>
      </c>
      <c r="B697" s="321">
        <v>232</v>
      </c>
      <c r="C697" s="321">
        <v>27</v>
      </c>
      <c r="D697" s="321">
        <v>35.119999999999997</v>
      </c>
      <c r="E697" s="321">
        <v>9.94</v>
      </c>
      <c r="F697" s="321">
        <v>1.64</v>
      </c>
      <c r="G697" s="321">
        <v>6.11</v>
      </c>
      <c r="H697" s="321">
        <v>35.92</v>
      </c>
      <c r="I697" s="321">
        <v>4</v>
      </c>
      <c r="J697" s="321"/>
      <c r="K697" s="324">
        <f t="shared" si="2"/>
        <v>45.86</v>
      </c>
    </row>
    <row r="698" spans="1:11" x14ac:dyDescent="0.2">
      <c r="A698" s="325">
        <v>40139</v>
      </c>
      <c r="B698" s="321"/>
      <c r="C698" s="321"/>
      <c r="D698" s="321"/>
      <c r="E698" s="321"/>
      <c r="F698" s="321"/>
      <c r="G698" s="321"/>
      <c r="H698" s="321"/>
      <c r="I698" s="321"/>
      <c r="J698" s="321"/>
      <c r="K698" s="324">
        <f t="shared" si="2"/>
        <v>0</v>
      </c>
    </row>
    <row r="699" spans="1:11" x14ac:dyDescent="0.2">
      <c r="A699" s="325">
        <v>40140</v>
      </c>
      <c r="B699" s="321">
        <v>203</v>
      </c>
      <c r="C699" s="321">
        <v>17</v>
      </c>
      <c r="D699" s="321">
        <v>119.03</v>
      </c>
      <c r="E699" s="321">
        <v>37.44</v>
      </c>
      <c r="F699" s="321">
        <v>7</v>
      </c>
      <c r="G699" s="321">
        <v>19.38</v>
      </c>
      <c r="H699" s="321">
        <v>121.18</v>
      </c>
      <c r="I699" s="321">
        <v>12</v>
      </c>
      <c r="J699" s="321"/>
      <c r="K699" s="324">
        <f t="shared" si="2"/>
        <v>158.62</v>
      </c>
    </row>
    <row r="700" spans="1:11" x14ac:dyDescent="0.2">
      <c r="A700" s="325">
        <v>40141</v>
      </c>
      <c r="B700" s="321">
        <v>210</v>
      </c>
      <c r="C700" s="321">
        <v>33</v>
      </c>
      <c r="D700" s="321">
        <v>108.17</v>
      </c>
      <c r="E700" s="321">
        <v>50.47</v>
      </c>
      <c r="F700" s="321">
        <v>4.97</v>
      </c>
      <c r="G700" s="321">
        <v>6.86</v>
      </c>
      <c r="H700" s="321">
        <v>119.19</v>
      </c>
      <c r="I700" s="321">
        <v>12</v>
      </c>
      <c r="J700" s="321"/>
      <c r="K700" s="324">
        <f t="shared" si="2"/>
        <v>169.66</v>
      </c>
    </row>
    <row r="701" spans="1:11" x14ac:dyDescent="0.2">
      <c r="A701" s="325">
        <v>40142</v>
      </c>
      <c r="B701" s="321">
        <v>240</v>
      </c>
      <c r="C701" s="321">
        <v>25</v>
      </c>
      <c r="D701" s="321">
        <v>121.28</v>
      </c>
      <c r="E701" s="321">
        <v>66.45</v>
      </c>
      <c r="F701" s="321">
        <v>5.24</v>
      </c>
      <c r="G701" s="321">
        <v>14.15</v>
      </c>
      <c r="H701" s="321">
        <v>115.08</v>
      </c>
      <c r="I701" s="321">
        <v>12</v>
      </c>
      <c r="J701" s="321"/>
      <c r="K701" s="324">
        <f t="shared" si="2"/>
        <v>181.53</v>
      </c>
    </row>
    <row r="702" spans="1:11" x14ac:dyDescent="0.2">
      <c r="A702" s="325">
        <v>40143</v>
      </c>
      <c r="B702" s="321"/>
      <c r="C702" s="321"/>
      <c r="D702" s="321"/>
      <c r="E702" s="321"/>
      <c r="F702" s="321"/>
      <c r="G702" s="321"/>
      <c r="H702" s="321"/>
      <c r="I702" s="321"/>
      <c r="J702" s="321"/>
      <c r="K702" s="324">
        <f t="shared" si="2"/>
        <v>0</v>
      </c>
    </row>
    <row r="703" spans="1:11" x14ac:dyDescent="0.2">
      <c r="A703" s="325">
        <v>40144</v>
      </c>
      <c r="B703" s="321">
        <v>190</v>
      </c>
      <c r="C703" s="321">
        <v>22</v>
      </c>
      <c r="D703" s="321">
        <v>113.87</v>
      </c>
      <c r="E703" s="321">
        <v>53.64</v>
      </c>
      <c r="F703" s="321">
        <v>4.22</v>
      </c>
      <c r="G703" s="321">
        <v>11.76</v>
      </c>
      <c r="H703" s="321">
        <v>126.56</v>
      </c>
      <c r="I703" s="321">
        <v>13</v>
      </c>
      <c r="J703" s="321"/>
      <c r="K703" s="324">
        <f t="shared" si="2"/>
        <v>180.2</v>
      </c>
    </row>
    <row r="704" spans="1:11" x14ac:dyDescent="0.2">
      <c r="A704" s="325">
        <v>40145</v>
      </c>
      <c r="B704" s="321">
        <v>178</v>
      </c>
      <c r="C704" s="321">
        <v>19</v>
      </c>
      <c r="D704" s="321">
        <v>53.35</v>
      </c>
      <c r="E704" s="321">
        <v>7.79</v>
      </c>
      <c r="F704" s="321">
        <v>2.17</v>
      </c>
      <c r="G704" s="321">
        <v>2.46</v>
      </c>
      <c r="H704" s="321">
        <v>52.74</v>
      </c>
      <c r="I704" s="321">
        <v>6</v>
      </c>
      <c r="J704" s="321"/>
      <c r="K704" s="324">
        <f t="shared" si="2"/>
        <v>60.53</v>
      </c>
    </row>
    <row r="705" spans="1:11" x14ac:dyDescent="0.2">
      <c r="A705" s="325">
        <v>40146</v>
      </c>
      <c r="B705" s="321"/>
      <c r="C705" s="321"/>
      <c r="D705" s="321"/>
      <c r="E705" s="321"/>
      <c r="F705" s="321"/>
      <c r="G705" s="321"/>
      <c r="H705" s="321"/>
      <c r="I705" s="321"/>
      <c r="J705" s="321"/>
      <c r="K705" s="324">
        <f t="shared" si="2"/>
        <v>0</v>
      </c>
    </row>
    <row r="706" spans="1:11" x14ac:dyDescent="0.2">
      <c r="A706" s="325">
        <v>40147</v>
      </c>
      <c r="B706" s="321">
        <v>189</v>
      </c>
      <c r="C706" s="321">
        <v>14</v>
      </c>
      <c r="D706" s="321">
        <v>137.30000000000001</v>
      </c>
      <c r="E706" s="321">
        <v>27.92</v>
      </c>
      <c r="F706" s="321">
        <v>6.63</v>
      </c>
      <c r="G706" s="321">
        <v>13.39</v>
      </c>
      <c r="H706" s="321">
        <v>123.55</v>
      </c>
      <c r="I706" s="321">
        <v>12</v>
      </c>
      <c r="J706" s="321"/>
      <c r="K706" s="324">
        <f t="shared" si="2"/>
        <v>151.47</v>
      </c>
    </row>
    <row r="707" spans="1:11" x14ac:dyDescent="0.2">
      <c r="A707" s="325">
        <v>40148</v>
      </c>
      <c r="B707" s="321">
        <v>185</v>
      </c>
      <c r="C707" s="321">
        <v>33</v>
      </c>
      <c r="D707" s="321">
        <v>93.77</v>
      </c>
      <c r="E707" s="321">
        <v>84.25</v>
      </c>
      <c r="F707" s="321">
        <v>2.72</v>
      </c>
      <c r="G707" s="321">
        <v>14.78</v>
      </c>
      <c r="H707" s="321">
        <v>130.51</v>
      </c>
      <c r="I707" s="321">
        <v>12</v>
      </c>
      <c r="J707" s="321"/>
      <c r="K707" s="324">
        <f t="shared" si="2"/>
        <v>214.76</v>
      </c>
    </row>
    <row r="708" spans="1:11" x14ac:dyDescent="0.2">
      <c r="A708" s="325">
        <v>40149</v>
      </c>
      <c r="B708" s="321">
        <v>105</v>
      </c>
      <c r="C708" s="321">
        <v>5</v>
      </c>
      <c r="D708" s="321">
        <v>95.44</v>
      </c>
      <c r="E708" s="321">
        <v>22.87</v>
      </c>
      <c r="F708" s="321">
        <v>4.93</v>
      </c>
      <c r="G708" s="321">
        <v>16.29</v>
      </c>
      <c r="H708" s="321">
        <v>106.61</v>
      </c>
      <c r="I708" s="321">
        <v>10</v>
      </c>
      <c r="J708" s="321"/>
      <c r="K708" s="324">
        <f t="shared" si="2"/>
        <v>129.47999999999999</v>
      </c>
    </row>
    <row r="709" spans="1:11" x14ac:dyDescent="0.2">
      <c r="A709" s="325">
        <v>40150</v>
      </c>
      <c r="B709" s="321">
        <v>287</v>
      </c>
      <c r="C709" s="321">
        <v>10</v>
      </c>
      <c r="D709" s="321">
        <v>89.27</v>
      </c>
      <c r="E709" s="321">
        <v>17.54</v>
      </c>
      <c r="F709" s="321">
        <v>7.77</v>
      </c>
      <c r="G709" s="321">
        <v>10.84</v>
      </c>
      <c r="H709" s="321">
        <v>78.47</v>
      </c>
      <c r="I709" s="321">
        <v>7</v>
      </c>
      <c r="J709" s="321"/>
      <c r="K709" s="324">
        <f t="shared" si="2"/>
        <v>96.009999999999991</v>
      </c>
    </row>
    <row r="710" spans="1:11" x14ac:dyDescent="0.2">
      <c r="A710" s="325">
        <v>40151</v>
      </c>
      <c r="B710" s="321">
        <v>237</v>
      </c>
      <c r="C710" s="321">
        <v>23</v>
      </c>
      <c r="D710" s="321">
        <v>104.04</v>
      </c>
      <c r="E710" s="321">
        <v>56.92</v>
      </c>
      <c r="F710" s="321">
        <v>6.67</v>
      </c>
      <c r="G710" s="321">
        <v>12.04</v>
      </c>
      <c r="H710" s="321">
        <v>100.38</v>
      </c>
      <c r="I710" s="321">
        <v>10</v>
      </c>
      <c r="J710" s="321"/>
      <c r="K710" s="324">
        <f t="shared" si="2"/>
        <v>157.30000000000001</v>
      </c>
    </row>
    <row r="711" spans="1:11" x14ac:dyDescent="0.2">
      <c r="A711" s="325">
        <v>40152</v>
      </c>
      <c r="B711" s="321">
        <v>102</v>
      </c>
      <c r="C711" s="321">
        <v>5</v>
      </c>
      <c r="D711" s="321">
        <v>22.78</v>
      </c>
      <c r="E711" s="321">
        <v>1.1000000000000001</v>
      </c>
      <c r="F711" s="321">
        <v>0</v>
      </c>
      <c r="G711" s="321">
        <v>2.1</v>
      </c>
      <c r="H711" s="321">
        <v>50.78</v>
      </c>
      <c r="I711" s="321">
        <v>5</v>
      </c>
      <c r="J711" s="321"/>
      <c r="K711" s="324">
        <f t="shared" si="2"/>
        <v>51.88</v>
      </c>
    </row>
    <row r="712" spans="1:11" x14ac:dyDescent="0.2">
      <c r="A712" s="325">
        <v>40153</v>
      </c>
      <c r="B712" s="321"/>
      <c r="C712" s="321"/>
      <c r="D712" s="321"/>
      <c r="E712" s="321"/>
      <c r="F712" s="321"/>
      <c r="G712" s="321"/>
      <c r="H712" s="321"/>
      <c r="I712" s="321"/>
      <c r="J712" s="321"/>
      <c r="K712" s="324">
        <f t="shared" si="2"/>
        <v>0</v>
      </c>
    </row>
    <row r="713" spans="1:11" x14ac:dyDescent="0.2">
      <c r="A713" s="325">
        <v>40154</v>
      </c>
      <c r="B713" s="321">
        <v>168</v>
      </c>
      <c r="C713" s="321">
        <v>39</v>
      </c>
      <c r="D713" s="321">
        <v>102.65</v>
      </c>
      <c r="E713" s="321">
        <v>81.91</v>
      </c>
      <c r="F713" s="321">
        <v>6.74</v>
      </c>
      <c r="G713" s="321">
        <v>44.58</v>
      </c>
      <c r="H713" s="321">
        <v>68.3</v>
      </c>
      <c r="I713" s="321">
        <v>7</v>
      </c>
      <c r="J713" s="321"/>
      <c r="K713" s="324">
        <f t="shared" si="2"/>
        <v>150.20999999999998</v>
      </c>
    </row>
    <row r="714" spans="1:11" x14ac:dyDescent="0.2">
      <c r="A714" s="325">
        <v>40155</v>
      </c>
      <c r="B714" s="321">
        <v>157</v>
      </c>
      <c r="C714" s="321">
        <v>34</v>
      </c>
      <c r="D714" s="321">
        <v>72.040000000000006</v>
      </c>
      <c r="E714" s="321">
        <v>71.569999999999993</v>
      </c>
      <c r="F714" s="321">
        <v>3.65</v>
      </c>
      <c r="G714" s="321">
        <v>59.97</v>
      </c>
      <c r="H714" s="321">
        <v>118.68</v>
      </c>
      <c r="I714" s="321">
        <v>12</v>
      </c>
      <c r="J714" s="321"/>
      <c r="K714" s="324">
        <f t="shared" si="2"/>
        <v>190.25</v>
      </c>
    </row>
    <row r="715" spans="1:11" x14ac:dyDescent="0.2">
      <c r="A715" s="325">
        <v>40156</v>
      </c>
      <c r="B715" s="321">
        <v>123</v>
      </c>
      <c r="C715" s="321">
        <v>6</v>
      </c>
      <c r="D715" s="321">
        <v>99.19</v>
      </c>
      <c r="E715" s="321">
        <v>6.44</v>
      </c>
      <c r="F715" s="321">
        <v>6.27</v>
      </c>
      <c r="G715" s="321">
        <v>8.56</v>
      </c>
      <c r="H715" s="321">
        <v>90.69</v>
      </c>
      <c r="I715" s="321">
        <v>8</v>
      </c>
      <c r="J715" s="321"/>
      <c r="K715" s="324">
        <f t="shared" si="2"/>
        <v>97.13</v>
      </c>
    </row>
    <row r="716" spans="1:11" x14ac:dyDescent="0.2">
      <c r="A716" s="325">
        <v>40157</v>
      </c>
      <c r="B716" s="321">
        <v>258</v>
      </c>
      <c r="C716" s="321">
        <v>15</v>
      </c>
      <c r="D716" s="321">
        <v>107.98</v>
      </c>
      <c r="E716" s="321">
        <v>13.55</v>
      </c>
      <c r="F716" s="321">
        <v>3.12</v>
      </c>
      <c r="G716" s="321">
        <v>16.079999999999998</v>
      </c>
      <c r="H716" s="321">
        <v>110.2</v>
      </c>
      <c r="I716" s="321">
        <v>10</v>
      </c>
      <c r="J716" s="321"/>
      <c r="K716" s="324">
        <f t="shared" si="2"/>
        <v>123.75</v>
      </c>
    </row>
    <row r="717" spans="1:11" x14ac:dyDescent="0.2">
      <c r="A717" s="325">
        <v>40158</v>
      </c>
      <c r="B717" s="321">
        <v>149</v>
      </c>
      <c r="C717" s="321">
        <v>39</v>
      </c>
      <c r="D717" s="321">
        <v>96.98</v>
      </c>
      <c r="E717" s="321">
        <v>98.98</v>
      </c>
      <c r="F717" s="321">
        <v>6.59</v>
      </c>
      <c r="G717" s="321">
        <v>45.27</v>
      </c>
      <c r="H717" s="321">
        <v>106.84</v>
      </c>
      <c r="I717" s="321">
        <v>12</v>
      </c>
      <c r="J717" s="321"/>
      <c r="K717" s="324">
        <f t="shared" si="2"/>
        <v>205.82</v>
      </c>
    </row>
    <row r="718" spans="1:11" x14ac:dyDescent="0.2">
      <c r="A718" s="325">
        <v>40159</v>
      </c>
      <c r="B718" s="321">
        <v>157</v>
      </c>
      <c r="C718" s="321">
        <v>36</v>
      </c>
      <c r="D718" s="321">
        <v>8.5500000000000007</v>
      </c>
      <c r="E718" s="321">
        <v>14.79</v>
      </c>
      <c r="F718" s="321">
        <v>0</v>
      </c>
      <c r="G718" s="321">
        <v>214.57</v>
      </c>
      <c r="H718" s="321">
        <v>11.75</v>
      </c>
      <c r="I718" s="321">
        <v>2</v>
      </c>
      <c r="J718" s="321" t="s">
        <v>1547</v>
      </c>
      <c r="K718" s="324">
        <f t="shared" si="2"/>
        <v>26.54</v>
      </c>
    </row>
    <row r="719" spans="1:11" x14ac:dyDescent="0.2">
      <c r="A719" s="325">
        <v>40160</v>
      </c>
      <c r="B719" s="321"/>
      <c r="C719" s="321"/>
      <c r="D719" s="321"/>
      <c r="E719" s="321"/>
      <c r="F719" s="321"/>
      <c r="G719" s="321"/>
      <c r="H719" s="321"/>
      <c r="I719" s="321"/>
      <c r="J719" s="321"/>
      <c r="K719" s="324">
        <f t="shared" si="2"/>
        <v>0</v>
      </c>
    </row>
    <row r="720" spans="1:11" x14ac:dyDescent="0.2">
      <c r="A720" s="325">
        <v>40161</v>
      </c>
      <c r="B720" s="321">
        <v>239</v>
      </c>
      <c r="C720" s="321">
        <v>19</v>
      </c>
      <c r="D720" s="321">
        <v>151.76</v>
      </c>
      <c r="E720" s="321">
        <v>22.77</v>
      </c>
      <c r="F720" s="321">
        <v>8.31</v>
      </c>
      <c r="G720" s="321">
        <v>14.25</v>
      </c>
      <c r="H720" s="321">
        <v>136.51</v>
      </c>
      <c r="I720" s="321">
        <v>13</v>
      </c>
      <c r="J720" s="321"/>
      <c r="K720" s="324">
        <f t="shared" si="2"/>
        <v>159.28</v>
      </c>
    </row>
    <row r="721" spans="1:11" x14ac:dyDescent="0.2">
      <c r="A721" s="325">
        <v>40162</v>
      </c>
      <c r="B721" s="321">
        <v>171</v>
      </c>
      <c r="C721" s="321">
        <v>35</v>
      </c>
      <c r="D721" s="321">
        <v>96.87</v>
      </c>
      <c r="E721" s="321">
        <v>79.64</v>
      </c>
      <c r="F721" s="321">
        <v>1.69</v>
      </c>
      <c r="G721" s="321">
        <v>8.89</v>
      </c>
      <c r="H721" s="321">
        <v>107.05</v>
      </c>
      <c r="I721" s="321">
        <v>11</v>
      </c>
      <c r="J721" s="321"/>
      <c r="K721" s="324">
        <f t="shared" si="2"/>
        <v>186.69</v>
      </c>
    </row>
    <row r="722" spans="1:11" x14ac:dyDescent="0.2">
      <c r="A722" s="325">
        <v>40163</v>
      </c>
      <c r="B722" s="321">
        <v>177</v>
      </c>
      <c r="C722" s="321">
        <v>32</v>
      </c>
      <c r="D722" s="321">
        <v>108.04</v>
      </c>
      <c r="E722" s="321">
        <v>54.72</v>
      </c>
      <c r="F722" s="321">
        <v>3.66</v>
      </c>
      <c r="G722" s="321">
        <v>15.33</v>
      </c>
      <c r="H722" s="321">
        <v>116.4</v>
      </c>
      <c r="I722" s="321">
        <v>12</v>
      </c>
      <c r="J722" s="321"/>
      <c r="K722" s="324">
        <f t="shared" si="2"/>
        <v>171.12</v>
      </c>
    </row>
    <row r="723" spans="1:11" x14ac:dyDescent="0.2">
      <c r="A723" s="325">
        <v>40164</v>
      </c>
      <c r="B723" s="321">
        <v>276</v>
      </c>
      <c r="C723" s="321">
        <v>43</v>
      </c>
      <c r="D723" s="321">
        <v>85.13</v>
      </c>
      <c r="E723" s="321">
        <v>81.760000000000005</v>
      </c>
      <c r="F723" s="321">
        <v>6.68</v>
      </c>
      <c r="G723" s="321">
        <v>24.14</v>
      </c>
      <c r="H723" s="321">
        <v>83.71</v>
      </c>
      <c r="I723" s="321">
        <v>9</v>
      </c>
      <c r="J723" s="321"/>
      <c r="K723" s="324">
        <f t="shared" si="2"/>
        <v>165.47</v>
      </c>
    </row>
    <row r="724" spans="1:11" x14ac:dyDescent="0.2">
      <c r="A724" s="325">
        <v>40165</v>
      </c>
      <c r="B724" s="321">
        <v>22</v>
      </c>
      <c r="C724" s="321">
        <v>3</v>
      </c>
      <c r="D724" s="321">
        <v>28.22</v>
      </c>
      <c r="E724" s="321">
        <v>8.6199999999999992</v>
      </c>
      <c r="F724" s="321">
        <v>0.64</v>
      </c>
      <c r="G724" s="321">
        <v>2.0699999999999998</v>
      </c>
      <c r="H724" s="321">
        <v>8.2100000000000009</v>
      </c>
      <c r="I724" s="321">
        <v>1</v>
      </c>
      <c r="J724" s="321"/>
      <c r="K724" s="324">
        <f t="shared" si="2"/>
        <v>16.829999999999998</v>
      </c>
    </row>
    <row r="725" spans="1:11" x14ac:dyDescent="0.2">
      <c r="A725" s="325">
        <v>40166</v>
      </c>
      <c r="B725" s="321"/>
      <c r="C725" s="321"/>
      <c r="D725" s="321"/>
      <c r="E725" s="321"/>
      <c r="F725" s="321"/>
      <c r="G725" s="321"/>
      <c r="H725" s="321"/>
      <c r="I725" s="321"/>
      <c r="J725" s="321" t="s">
        <v>1548</v>
      </c>
      <c r="K725" s="324">
        <f t="shared" si="2"/>
        <v>0</v>
      </c>
    </row>
    <row r="726" spans="1:11" x14ac:dyDescent="0.2">
      <c r="A726" s="325">
        <v>40167</v>
      </c>
      <c r="B726" s="321"/>
      <c r="C726" s="321"/>
      <c r="D726" s="321"/>
      <c r="E726" s="321"/>
      <c r="F726" s="321"/>
      <c r="G726" s="321"/>
      <c r="H726" s="321"/>
      <c r="I726" s="321"/>
      <c r="J726" s="321"/>
      <c r="K726" s="324">
        <f t="shared" si="2"/>
        <v>0</v>
      </c>
    </row>
    <row r="727" spans="1:11" x14ac:dyDescent="0.2">
      <c r="A727" s="325">
        <v>40168</v>
      </c>
      <c r="B727" s="321">
        <v>46</v>
      </c>
      <c r="C727" s="321">
        <v>1</v>
      </c>
      <c r="D727" s="321">
        <v>32.340000000000003</v>
      </c>
      <c r="E727" s="321">
        <v>0.84</v>
      </c>
      <c r="F727" s="321">
        <v>0</v>
      </c>
      <c r="G727" s="321">
        <v>0.31</v>
      </c>
      <c r="H727" s="321">
        <v>40.54</v>
      </c>
      <c r="I727" s="321">
        <v>4</v>
      </c>
      <c r="J727" s="321"/>
      <c r="K727" s="324">
        <f t="shared" si="2"/>
        <v>41.38</v>
      </c>
    </row>
    <row r="728" spans="1:11" x14ac:dyDescent="0.2">
      <c r="A728" s="325">
        <v>40169</v>
      </c>
      <c r="B728" s="321">
        <v>91</v>
      </c>
      <c r="C728" s="321">
        <v>5</v>
      </c>
      <c r="D728" s="321">
        <v>69.7</v>
      </c>
      <c r="E728" s="321">
        <v>19.95</v>
      </c>
      <c r="F728" s="321">
        <v>6.14</v>
      </c>
      <c r="G728" s="321">
        <v>6.4</v>
      </c>
      <c r="H728" s="321">
        <v>98.07</v>
      </c>
      <c r="I728" s="321">
        <v>9</v>
      </c>
      <c r="J728" s="321"/>
      <c r="K728" s="324">
        <f t="shared" si="2"/>
        <v>118.02</v>
      </c>
    </row>
    <row r="729" spans="1:11" x14ac:dyDescent="0.2">
      <c r="A729" s="325">
        <v>40170</v>
      </c>
      <c r="B729" s="321">
        <v>149</v>
      </c>
      <c r="C729" s="321">
        <v>4</v>
      </c>
      <c r="D729" s="321">
        <v>139.77000000000001</v>
      </c>
      <c r="E729" s="321">
        <v>5.34</v>
      </c>
      <c r="F729" s="321">
        <v>5.48</v>
      </c>
      <c r="G729" s="321">
        <v>12.18</v>
      </c>
      <c r="H729" s="321">
        <v>119.76</v>
      </c>
      <c r="I729" s="321">
        <v>11</v>
      </c>
      <c r="J729" s="321"/>
      <c r="K729" s="324">
        <f t="shared" si="2"/>
        <v>125.10000000000001</v>
      </c>
    </row>
    <row r="730" spans="1:11" x14ac:dyDescent="0.2">
      <c r="A730" s="325">
        <v>40171</v>
      </c>
      <c r="B730" s="321">
        <v>276</v>
      </c>
      <c r="C730" s="321">
        <v>2</v>
      </c>
      <c r="D730" s="321">
        <v>79.959999999999994</v>
      </c>
      <c r="E730" s="321">
        <v>1.31</v>
      </c>
      <c r="F730" s="321">
        <v>2.99</v>
      </c>
      <c r="G730" s="321">
        <v>7.3</v>
      </c>
      <c r="H730" s="321">
        <v>119.39</v>
      </c>
      <c r="I730" s="321">
        <v>11</v>
      </c>
      <c r="J730" s="321"/>
      <c r="K730" s="324">
        <f t="shared" si="2"/>
        <v>120.7</v>
      </c>
    </row>
    <row r="731" spans="1:11" x14ac:dyDescent="0.2">
      <c r="A731" s="325">
        <v>40172</v>
      </c>
      <c r="B731" s="321"/>
      <c r="C731" s="321"/>
      <c r="D731" s="321"/>
      <c r="E731" s="321"/>
      <c r="F731" s="321"/>
      <c r="G731" s="321"/>
      <c r="H731" s="321"/>
      <c r="I731" s="321"/>
      <c r="J731" s="321" t="s">
        <v>1549</v>
      </c>
      <c r="K731" s="324">
        <f t="shared" si="2"/>
        <v>0</v>
      </c>
    </row>
    <row r="732" spans="1:11" x14ac:dyDescent="0.2">
      <c r="A732" s="325">
        <v>40173</v>
      </c>
      <c r="B732" s="321">
        <v>237</v>
      </c>
      <c r="C732" s="321">
        <v>7</v>
      </c>
      <c r="D732" s="321">
        <v>114.61</v>
      </c>
      <c r="E732" s="321">
        <v>27.88</v>
      </c>
      <c r="F732" s="321">
        <v>6.22</v>
      </c>
      <c r="G732" s="321">
        <v>9.19</v>
      </c>
      <c r="H732" s="321">
        <v>111.36</v>
      </c>
      <c r="I732" s="321">
        <v>10</v>
      </c>
      <c r="J732" s="321"/>
      <c r="K732" s="324">
        <f t="shared" si="2"/>
        <v>139.24</v>
      </c>
    </row>
    <row r="733" spans="1:11" x14ac:dyDescent="0.2">
      <c r="A733" s="325">
        <v>40174</v>
      </c>
      <c r="B733" s="321"/>
      <c r="C733" s="321"/>
      <c r="D733" s="321"/>
      <c r="E733" s="321"/>
      <c r="F733" s="321"/>
      <c r="G733" s="321"/>
      <c r="H733" s="321"/>
      <c r="I733" s="321"/>
      <c r="J733" s="321"/>
      <c r="K733" s="324">
        <f t="shared" si="2"/>
        <v>0</v>
      </c>
    </row>
    <row r="734" spans="1:11" x14ac:dyDescent="0.2">
      <c r="A734" s="325">
        <v>40175</v>
      </c>
      <c r="B734" s="321">
        <v>330</v>
      </c>
      <c r="C734" s="321">
        <v>30</v>
      </c>
      <c r="D734" s="321">
        <v>144.05000000000001</v>
      </c>
      <c r="E734" s="321">
        <v>59</v>
      </c>
      <c r="F734" s="321">
        <v>9.19</v>
      </c>
      <c r="G734" s="321">
        <v>15.55</v>
      </c>
      <c r="H734" s="321">
        <v>114.11</v>
      </c>
      <c r="I734" s="321">
        <v>12</v>
      </c>
      <c r="J734" s="321"/>
      <c r="K734" s="324">
        <f t="shared" si="2"/>
        <v>173.11</v>
      </c>
    </row>
    <row r="735" spans="1:11" x14ac:dyDescent="0.2">
      <c r="A735" s="325">
        <v>40176</v>
      </c>
      <c r="B735" s="321">
        <v>208</v>
      </c>
      <c r="C735" s="321">
        <v>24</v>
      </c>
      <c r="D735" s="321">
        <v>67.650000000000006</v>
      </c>
      <c r="E735" s="321">
        <v>63.94</v>
      </c>
      <c r="F735" s="321">
        <v>6.37</v>
      </c>
      <c r="G735" s="321">
        <v>11.52</v>
      </c>
      <c r="H735" s="321">
        <v>95.07</v>
      </c>
      <c r="I735" s="321">
        <v>10</v>
      </c>
      <c r="J735" s="321"/>
      <c r="K735" s="324">
        <f t="shared" si="2"/>
        <v>159.01</v>
      </c>
    </row>
    <row r="736" spans="1:11" x14ac:dyDescent="0.2">
      <c r="A736" s="325">
        <v>40177</v>
      </c>
      <c r="B736" s="321">
        <v>216</v>
      </c>
      <c r="C736" s="321">
        <v>37</v>
      </c>
      <c r="D736" s="321">
        <v>118.88</v>
      </c>
      <c r="E736" s="321">
        <v>72.260000000000005</v>
      </c>
      <c r="F736" s="321">
        <v>12.43</v>
      </c>
      <c r="G736" s="321">
        <v>94.24</v>
      </c>
      <c r="H736" s="321">
        <v>89.29</v>
      </c>
      <c r="I736" s="321">
        <v>10</v>
      </c>
      <c r="J736" s="321" t="s">
        <v>1550</v>
      </c>
      <c r="K736" s="324">
        <f t="shared" si="2"/>
        <v>161.55000000000001</v>
      </c>
    </row>
    <row r="737" spans="1:11" x14ac:dyDescent="0.2">
      <c r="A737" s="325">
        <v>40178</v>
      </c>
      <c r="B737" s="321">
        <v>361</v>
      </c>
      <c r="C737" s="321">
        <v>20</v>
      </c>
      <c r="D737" s="321">
        <v>116.75</v>
      </c>
      <c r="E737" s="321">
        <v>136.59</v>
      </c>
      <c r="F737" s="321">
        <v>10.31</v>
      </c>
      <c r="G737" s="321">
        <v>-58.72</v>
      </c>
      <c r="H737" s="321">
        <v>139.47999999999999</v>
      </c>
      <c r="I737" s="321">
        <v>14</v>
      </c>
      <c r="J737" s="321" t="s">
        <v>1551</v>
      </c>
      <c r="K737" s="324">
        <f t="shared" si="2"/>
        <v>276.07</v>
      </c>
    </row>
    <row r="738" spans="1:11" x14ac:dyDescent="0.2">
      <c r="A738" s="325">
        <v>40179</v>
      </c>
      <c r="B738" s="321"/>
      <c r="C738" s="321"/>
      <c r="D738" s="321"/>
      <c r="E738" s="321"/>
      <c r="F738" s="321"/>
      <c r="G738" s="321"/>
      <c r="H738" s="321"/>
      <c r="I738" s="321"/>
      <c r="J738" s="321" t="s">
        <v>1552</v>
      </c>
      <c r="K738" s="324">
        <f t="shared" si="2"/>
        <v>0</v>
      </c>
    </row>
    <row r="739" spans="1:11" x14ac:dyDescent="0.2">
      <c r="A739" s="325">
        <v>40180</v>
      </c>
      <c r="B739" s="321">
        <v>149</v>
      </c>
      <c r="C739" s="321">
        <v>6</v>
      </c>
      <c r="D739" s="321">
        <v>46.4</v>
      </c>
      <c r="E739" s="321">
        <v>1.5</v>
      </c>
      <c r="F739" s="321">
        <v>2.35</v>
      </c>
      <c r="G739" s="321">
        <v>1.88</v>
      </c>
      <c r="H739" s="321">
        <v>92.04</v>
      </c>
      <c r="I739" s="321">
        <v>9</v>
      </c>
      <c r="J739" s="321" t="s">
        <v>1553</v>
      </c>
      <c r="K739" s="324">
        <f t="shared" si="2"/>
        <v>93.54</v>
      </c>
    </row>
    <row r="740" spans="1:11" x14ac:dyDescent="0.2">
      <c r="A740" s="325">
        <v>40181</v>
      </c>
      <c r="B740" s="321"/>
      <c r="C740" s="321"/>
      <c r="D740" s="321"/>
      <c r="E740" s="321"/>
      <c r="F740" s="321"/>
      <c r="G740" s="321"/>
      <c r="H740" s="321"/>
      <c r="I740" s="321"/>
      <c r="J740" s="321"/>
      <c r="K740" s="324">
        <f t="shared" si="2"/>
        <v>0</v>
      </c>
    </row>
    <row r="741" spans="1:11" x14ac:dyDescent="0.2">
      <c r="A741" s="325">
        <v>40182</v>
      </c>
      <c r="B741" s="321">
        <v>179</v>
      </c>
      <c r="C741" s="321">
        <v>21</v>
      </c>
      <c r="D741" s="321">
        <v>105.85</v>
      </c>
      <c r="E741" s="321">
        <v>79.239999999999995</v>
      </c>
      <c r="F741" s="321">
        <v>11.44</v>
      </c>
      <c r="G741" s="321">
        <v>20.399999999999999</v>
      </c>
      <c r="H741" s="321">
        <v>67.98</v>
      </c>
      <c r="I741" s="321">
        <v>9</v>
      </c>
      <c r="J741" s="321"/>
      <c r="K741" s="324">
        <f t="shared" si="2"/>
        <v>147.22</v>
      </c>
    </row>
    <row r="742" spans="1:11" x14ac:dyDescent="0.2">
      <c r="A742" s="325">
        <v>40183</v>
      </c>
      <c r="B742" s="321">
        <v>135</v>
      </c>
      <c r="C742" s="321">
        <v>17</v>
      </c>
      <c r="D742" s="321">
        <v>39.869999999999997</v>
      </c>
      <c r="E742" s="321">
        <v>74.180000000000007</v>
      </c>
      <c r="F742" s="321">
        <v>6.43</v>
      </c>
      <c r="G742" s="321">
        <v>31.91</v>
      </c>
      <c r="H742" s="321">
        <v>47.01</v>
      </c>
      <c r="I742" s="321">
        <v>6</v>
      </c>
      <c r="J742" s="321"/>
      <c r="K742" s="324">
        <f t="shared" si="2"/>
        <v>121.19</v>
      </c>
    </row>
    <row r="743" spans="1:11" x14ac:dyDescent="0.2">
      <c r="A743" s="325">
        <v>40184</v>
      </c>
      <c r="B743" s="321">
        <v>151</v>
      </c>
      <c r="C743" s="321">
        <v>4</v>
      </c>
      <c r="D743" s="321">
        <v>60.67</v>
      </c>
      <c r="E743" s="321">
        <v>59.74</v>
      </c>
      <c r="F743" s="321">
        <v>4.3099999999999996</v>
      </c>
      <c r="G743" s="321">
        <v>8.7899999999999991</v>
      </c>
      <c r="H743" s="321">
        <v>73.239999999999995</v>
      </c>
      <c r="I743" s="321">
        <v>8</v>
      </c>
      <c r="J743" s="321" t="s">
        <v>1554</v>
      </c>
      <c r="K743" s="324">
        <f t="shared" si="2"/>
        <v>132.97999999999999</v>
      </c>
    </row>
    <row r="744" spans="1:11" x14ac:dyDescent="0.2">
      <c r="A744" s="325">
        <v>40185</v>
      </c>
      <c r="B744" s="321">
        <v>364</v>
      </c>
      <c r="C744" s="321">
        <v>0</v>
      </c>
      <c r="D744" s="321">
        <v>84.5</v>
      </c>
      <c r="E744" s="321">
        <v>72.790000000000006</v>
      </c>
      <c r="F744" s="321">
        <v>5.5</v>
      </c>
      <c r="G744" s="321">
        <v>10.02</v>
      </c>
      <c r="H744" s="321">
        <v>135.77000000000001</v>
      </c>
      <c r="I744" s="321">
        <v>24</v>
      </c>
      <c r="J744" s="321" t="s">
        <v>1554</v>
      </c>
      <c r="K744" s="324">
        <f t="shared" si="2"/>
        <v>208.56</v>
      </c>
    </row>
    <row r="745" spans="1:11" x14ac:dyDescent="0.2">
      <c r="A745" s="325">
        <v>40186</v>
      </c>
      <c r="B745" s="321">
        <v>85</v>
      </c>
      <c r="C745" s="321">
        <v>0</v>
      </c>
      <c r="D745" s="321">
        <v>59.15</v>
      </c>
      <c r="E745" s="321">
        <v>12.24</v>
      </c>
      <c r="F745" s="321">
        <v>2.41</v>
      </c>
      <c r="G745" s="321">
        <v>6.2</v>
      </c>
      <c r="H745" s="321">
        <v>59.01</v>
      </c>
      <c r="I745" s="321">
        <v>8</v>
      </c>
      <c r="J745" s="321" t="s">
        <v>1554</v>
      </c>
      <c r="K745" s="324">
        <f t="shared" si="2"/>
        <v>71.25</v>
      </c>
    </row>
    <row r="746" spans="1:11" x14ac:dyDescent="0.2">
      <c r="A746" s="325">
        <v>40187</v>
      </c>
      <c r="B746" s="321">
        <v>101</v>
      </c>
      <c r="C746" s="321">
        <v>9</v>
      </c>
      <c r="D746" s="321">
        <v>38.130000000000003</v>
      </c>
      <c r="E746" s="321">
        <v>13.03</v>
      </c>
      <c r="F746" s="321">
        <v>1.98</v>
      </c>
      <c r="G746" s="321">
        <v>1.68</v>
      </c>
      <c r="H746" s="321">
        <v>45.33</v>
      </c>
      <c r="I746" s="321">
        <v>5</v>
      </c>
      <c r="J746" s="321"/>
      <c r="K746" s="324">
        <f t="shared" si="2"/>
        <v>58.36</v>
      </c>
    </row>
    <row r="747" spans="1:11" x14ac:dyDescent="0.2">
      <c r="A747" s="325">
        <v>40188</v>
      </c>
      <c r="B747" s="321"/>
      <c r="C747" s="321"/>
      <c r="D747" s="321"/>
      <c r="E747" s="321"/>
      <c r="F747" s="321"/>
      <c r="G747" s="321"/>
      <c r="H747" s="321"/>
      <c r="I747" s="321"/>
      <c r="J747" s="321"/>
      <c r="K747" s="324">
        <f t="shared" ref="K747:K810" si="3">E747+H747</f>
        <v>0</v>
      </c>
    </row>
    <row r="748" spans="1:11" x14ac:dyDescent="0.2">
      <c r="A748" s="325">
        <v>40189</v>
      </c>
      <c r="B748" s="321">
        <v>151</v>
      </c>
      <c r="C748" s="321">
        <v>23</v>
      </c>
      <c r="D748" s="321">
        <v>92.61</v>
      </c>
      <c r="E748" s="321">
        <v>41.44</v>
      </c>
      <c r="F748" s="321">
        <v>6.76</v>
      </c>
      <c r="G748" s="321">
        <v>71.92</v>
      </c>
      <c r="H748" s="321">
        <v>70.84</v>
      </c>
      <c r="I748" s="321">
        <v>11</v>
      </c>
      <c r="J748" s="321"/>
      <c r="K748" s="324">
        <f t="shared" si="3"/>
        <v>112.28</v>
      </c>
    </row>
    <row r="749" spans="1:11" x14ac:dyDescent="0.2">
      <c r="A749" s="325">
        <v>40190</v>
      </c>
      <c r="B749" s="321">
        <v>138</v>
      </c>
      <c r="C749" s="321">
        <v>23</v>
      </c>
      <c r="D749" s="321">
        <v>64.11</v>
      </c>
      <c r="E749" s="321">
        <v>52.53</v>
      </c>
      <c r="F749" s="321">
        <v>3.95</v>
      </c>
      <c r="G749" s="321">
        <v>34.57</v>
      </c>
      <c r="H749" s="321">
        <v>96.23</v>
      </c>
      <c r="I749" s="321">
        <v>12</v>
      </c>
      <c r="J749" s="321"/>
      <c r="K749" s="324">
        <f t="shared" si="3"/>
        <v>148.76</v>
      </c>
    </row>
    <row r="750" spans="1:11" x14ac:dyDescent="0.2">
      <c r="A750" s="325">
        <v>40191</v>
      </c>
      <c r="B750" s="321">
        <v>125</v>
      </c>
      <c r="C750" s="321">
        <v>19</v>
      </c>
      <c r="D750" s="321">
        <v>138.06</v>
      </c>
      <c r="E750" s="321">
        <v>44.57</v>
      </c>
      <c r="F750" s="321">
        <v>3.35</v>
      </c>
      <c r="G750" s="321">
        <v>9.92</v>
      </c>
      <c r="H750" s="321">
        <v>29.03</v>
      </c>
      <c r="I750" s="321">
        <v>4</v>
      </c>
      <c r="J750" s="321"/>
      <c r="K750" s="324">
        <f t="shared" si="3"/>
        <v>73.599999999999994</v>
      </c>
    </row>
    <row r="751" spans="1:11" x14ac:dyDescent="0.2">
      <c r="A751" s="325">
        <v>40192</v>
      </c>
      <c r="B751" s="321">
        <v>178</v>
      </c>
      <c r="C751" s="321">
        <v>32</v>
      </c>
      <c r="D751" s="321">
        <v>61.59</v>
      </c>
      <c r="E751" s="321">
        <v>74.95</v>
      </c>
      <c r="F751" s="321">
        <v>5.17</v>
      </c>
      <c r="G751" s="321">
        <v>8.06</v>
      </c>
      <c r="H751" s="321">
        <v>90.07</v>
      </c>
      <c r="I751" s="321">
        <v>12</v>
      </c>
      <c r="J751" s="321"/>
      <c r="K751" s="324">
        <f t="shared" si="3"/>
        <v>165.01999999999998</v>
      </c>
    </row>
    <row r="752" spans="1:11" x14ac:dyDescent="0.2">
      <c r="A752" s="325">
        <v>40193</v>
      </c>
      <c r="B752" s="321">
        <v>187</v>
      </c>
      <c r="C752" s="321">
        <v>36</v>
      </c>
      <c r="D752" s="321">
        <v>62.33</v>
      </c>
      <c r="E752" s="321">
        <v>137.72999999999999</v>
      </c>
      <c r="F752" s="321">
        <v>4.13</v>
      </c>
      <c r="G752" s="321">
        <v>14.22</v>
      </c>
      <c r="H752" s="321">
        <v>81.3</v>
      </c>
      <c r="I752" s="321">
        <v>11</v>
      </c>
      <c r="J752" s="321"/>
      <c r="K752" s="324">
        <f t="shared" si="3"/>
        <v>219.02999999999997</v>
      </c>
    </row>
    <row r="753" spans="1:11" x14ac:dyDescent="0.2">
      <c r="A753" s="325">
        <v>40194</v>
      </c>
      <c r="B753" s="321">
        <v>232</v>
      </c>
      <c r="C753" s="321">
        <v>33</v>
      </c>
      <c r="D753" s="321">
        <v>42.2</v>
      </c>
      <c r="E753" s="321">
        <v>36.04</v>
      </c>
      <c r="F753" s="321">
        <v>0.6</v>
      </c>
      <c r="G753" s="321">
        <v>4.29</v>
      </c>
      <c r="H753" s="321">
        <v>38.200000000000003</v>
      </c>
      <c r="I753" s="321">
        <v>5</v>
      </c>
      <c r="J753" s="321"/>
      <c r="K753" s="324">
        <f t="shared" si="3"/>
        <v>74.240000000000009</v>
      </c>
    </row>
    <row r="754" spans="1:11" x14ac:dyDescent="0.2">
      <c r="A754" s="325">
        <v>40195</v>
      </c>
      <c r="B754" s="321"/>
      <c r="C754" s="321"/>
      <c r="D754" s="321"/>
      <c r="E754" s="321"/>
      <c r="F754" s="321"/>
      <c r="G754" s="321"/>
      <c r="H754" s="321"/>
      <c r="I754" s="321"/>
      <c r="J754" s="321"/>
      <c r="K754" s="324">
        <f t="shared" si="3"/>
        <v>0</v>
      </c>
    </row>
    <row r="755" spans="1:11" x14ac:dyDescent="0.2">
      <c r="A755" s="325">
        <v>40196</v>
      </c>
      <c r="B755" s="321">
        <v>166</v>
      </c>
      <c r="C755" s="321">
        <v>29</v>
      </c>
      <c r="D755" s="321">
        <v>90.23</v>
      </c>
      <c r="E755" s="321">
        <v>39.5</v>
      </c>
      <c r="F755" s="321">
        <v>9.31</v>
      </c>
      <c r="G755" s="321">
        <v>24.87</v>
      </c>
      <c r="H755" s="321">
        <v>67.97</v>
      </c>
      <c r="I755" s="321">
        <v>8</v>
      </c>
      <c r="J755" s="321"/>
      <c r="K755" s="324">
        <f t="shared" si="3"/>
        <v>107.47</v>
      </c>
    </row>
    <row r="756" spans="1:11" x14ac:dyDescent="0.2">
      <c r="A756" s="325">
        <v>40197</v>
      </c>
      <c r="B756" s="321">
        <v>219</v>
      </c>
      <c r="C756" s="321">
        <v>46</v>
      </c>
      <c r="D756" s="321">
        <v>104.43</v>
      </c>
      <c r="E756" s="321">
        <v>114.68</v>
      </c>
      <c r="F756" s="321">
        <v>5.64</v>
      </c>
      <c r="G756" s="321">
        <v>13.59</v>
      </c>
      <c r="H756" s="321">
        <v>82.17</v>
      </c>
      <c r="I756" s="321">
        <v>10</v>
      </c>
      <c r="J756" s="321"/>
      <c r="K756" s="324">
        <f t="shared" si="3"/>
        <v>196.85000000000002</v>
      </c>
    </row>
    <row r="757" spans="1:11" x14ac:dyDescent="0.2">
      <c r="A757" s="325">
        <v>40198</v>
      </c>
      <c r="B757" s="321">
        <v>191</v>
      </c>
      <c r="C757" s="321">
        <v>25</v>
      </c>
      <c r="D757" s="321">
        <v>103.6</v>
      </c>
      <c r="E757" s="321">
        <v>56.05</v>
      </c>
      <c r="F757" s="321">
        <v>1.51</v>
      </c>
      <c r="G757" s="321">
        <v>11.61</v>
      </c>
      <c r="H757" s="321">
        <v>103.93</v>
      </c>
      <c r="I757" s="321">
        <v>11</v>
      </c>
      <c r="J757" s="321"/>
      <c r="K757" s="324">
        <f t="shared" si="3"/>
        <v>159.98000000000002</v>
      </c>
    </row>
    <row r="758" spans="1:11" x14ac:dyDescent="0.2">
      <c r="A758" s="325">
        <v>40199</v>
      </c>
      <c r="B758" s="321">
        <v>202</v>
      </c>
      <c r="C758" s="321">
        <v>17</v>
      </c>
      <c r="D758" s="321">
        <v>81.23</v>
      </c>
      <c r="E758" s="321">
        <v>43.96</v>
      </c>
      <c r="F758" s="321">
        <v>6.48</v>
      </c>
      <c r="G758" s="321">
        <v>7.88</v>
      </c>
      <c r="H758" s="321">
        <v>140.91999999999999</v>
      </c>
      <c r="I758" s="321">
        <v>15</v>
      </c>
      <c r="J758" s="321"/>
      <c r="K758" s="324">
        <f t="shared" si="3"/>
        <v>184.88</v>
      </c>
    </row>
    <row r="759" spans="1:11" x14ac:dyDescent="0.2">
      <c r="A759" s="325">
        <v>40200</v>
      </c>
      <c r="B759" s="321">
        <v>159</v>
      </c>
      <c r="C759" s="321">
        <v>25</v>
      </c>
      <c r="D759" s="321">
        <v>39.56</v>
      </c>
      <c r="E759" s="321">
        <v>29.9</v>
      </c>
      <c r="F759" s="321">
        <v>7.78</v>
      </c>
      <c r="G759" s="321">
        <v>8.2100000000000009</v>
      </c>
      <c r="H759" s="321">
        <v>75.569999999999993</v>
      </c>
      <c r="I759" s="321">
        <v>11</v>
      </c>
      <c r="J759" s="321"/>
      <c r="K759" s="324">
        <f t="shared" si="3"/>
        <v>105.47</v>
      </c>
    </row>
    <row r="760" spans="1:11" x14ac:dyDescent="0.2">
      <c r="A760" s="325">
        <v>40201</v>
      </c>
      <c r="B760" s="321">
        <v>220</v>
      </c>
      <c r="C760" s="321">
        <v>11</v>
      </c>
      <c r="D760" s="321">
        <v>34.53</v>
      </c>
      <c r="E760" s="321">
        <v>10.49</v>
      </c>
      <c r="F760" s="321">
        <v>0.68</v>
      </c>
      <c r="G760" s="321">
        <v>6.27</v>
      </c>
      <c r="H760" s="321">
        <v>55.92</v>
      </c>
      <c r="I760" s="321">
        <v>7</v>
      </c>
      <c r="J760" s="321"/>
      <c r="K760" s="324">
        <f t="shared" si="3"/>
        <v>66.41</v>
      </c>
    </row>
    <row r="761" spans="1:11" x14ac:dyDescent="0.2">
      <c r="A761" s="325">
        <v>40202</v>
      </c>
      <c r="B761" s="321"/>
      <c r="C761" s="321"/>
      <c r="D761" s="321"/>
      <c r="E761" s="321"/>
      <c r="F761" s="321"/>
      <c r="G761" s="321"/>
      <c r="H761" s="321"/>
      <c r="I761" s="321"/>
      <c r="J761" s="321"/>
      <c r="K761" s="324">
        <f t="shared" si="3"/>
        <v>0</v>
      </c>
    </row>
    <row r="762" spans="1:11" x14ac:dyDescent="0.2">
      <c r="A762" s="325">
        <v>40203</v>
      </c>
      <c r="B762" s="321">
        <v>165</v>
      </c>
      <c r="C762" s="321">
        <v>7</v>
      </c>
      <c r="D762" s="321">
        <v>130.88999999999999</v>
      </c>
      <c r="E762" s="321">
        <v>18.350000000000001</v>
      </c>
      <c r="F762" s="321">
        <v>8.15</v>
      </c>
      <c r="G762" s="321">
        <v>14.45</v>
      </c>
      <c r="H762" s="321">
        <v>81.39</v>
      </c>
      <c r="I762" s="321">
        <v>9</v>
      </c>
      <c r="J762" s="321"/>
      <c r="K762" s="324">
        <f t="shared" si="3"/>
        <v>99.740000000000009</v>
      </c>
    </row>
    <row r="763" spans="1:11" x14ac:dyDescent="0.2">
      <c r="A763" s="325">
        <v>40204</v>
      </c>
      <c r="B763" s="321">
        <v>153</v>
      </c>
      <c r="C763" s="321">
        <v>34</v>
      </c>
      <c r="D763" s="321">
        <v>81.98</v>
      </c>
      <c r="E763" s="321">
        <v>144.66</v>
      </c>
      <c r="F763" s="321">
        <v>4.01</v>
      </c>
      <c r="G763" s="321">
        <v>10.91</v>
      </c>
      <c r="H763" s="321">
        <v>94.53</v>
      </c>
      <c r="I763" s="321">
        <v>10</v>
      </c>
      <c r="J763" s="321"/>
      <c r="K763" s="324">
        <f t="shared" si="3"/>
        <v>239.19</v>
      </c>
    </row>
    <row r="764" spans="1:11" x14ac:dyDescent="0.2">
      <c r="A764" s="325">
        <v>40205</v>
      </c>
      <c r="B764" s="321">
        <v>161</v>
      </c>
      <c r="C764" s="321">
        <v>27</v>
      </c>
      <c r="D764" s="321">
        <v>79.28</v>
      </c>
      <c r="E764" s="321">
        <v>65.23</v>
      </c>
      <c r="F764" s="321">
        <v>3.09</v>
      </c>
      <c r="G764" s="321">
        <v>19.62</v>
      </c>
      <c r="H764" s="321">
        <v>91.39</v>
      </c>
      <c r="I764" s="321">
        <v>10</v>
      </c>
      <c r="J764" s="321"/>
      <c r="K764" s="324">
        <f t="shared" si="3"/>
        <v>156.62</v>
      </c>
    </row>
    <row r="765" spans="1:11" x14ac:dyDescent="0.2">
      <c r="A765" s="325">
        <v>40206</v>
      </c>
      <c r="B765" s="321">
        <v>300</v>
      </c>
      <c r="C765" s="321">
        <v>36</v>
      </c>
      <c r="D765" s="321">
        <v>71.28</v>
      </c>
      <c r="E765" s="321">
        <v>63.92</v>
      </c>
      <c r="F765" s="321">
        <v>6.27</v>
      </c>
      <c r="G765" s="321">
        <v>9.27</v>
      </c>
      <c r="H765" s="321">
        <v>98.16</v>
      </c>
      <c r="I765" s="321">
        <v>12</v>
      </c>
      <c r="J765" s="321"/>
      <c r="K765" s="324">
        <f t="shared" si="3"/>
        <v>162.07999999999998</v>
      </c>
    </row>
    <row r="766" spans="1:11" x14ac:dyDescent="0.2">
      <c r="A766" s="325">
        <v>40207</v>
      </c>
      <c r="B766" s="321">
        <v>166</v>
      </c>
      <c r="C766" s="321">
        <v>31</v>
      </c>
      <c r="D766" s="321">
        <v>37.049999999999997</v>
      </c>
      <c r="E766" s="321">
        <v>84.9</v>
      </c>
      <c r="F766" s="321">
        <v>5.5</v>
      </c>
      <c r="G766" s="321">
        <v>12.67</v>
      </c>
      <c r="H766" s="321">
        <v>50.12</v>
      </c>
      <c r="I766" s="321">
        <v>7</v>
      </c>
      <c r="J766" s="321" t="s">
        <v>1543</v>
      </c>
      <c r="K766" s="324">
        <f t="shared" si="3"/>
        <v>135.02000000000001</v>
      </c>
    </row>
    <row r="767" spans="1:11" x14ac:dyDescent="0.2">
      <c r="A767" s="325">
        <v>40208</v>
      </c>
      <c r="B767" s="321"/>
      <c r="C767" s="321"/>
      <c r="D767" s="321"/>
      <c r="E767" s="321"/>
      <c r="F767" s="321"/>
      <c r="G767" s="321"/>
      <c r="H767" s="321"/>
      <c r="I767" s="321"/>
      <c r="J767" s="321"/>
      <c r="K767" s="324">
        <f t="shared" si="3"/>
        <v>0</v>
      </c>
    </row>
    <row r="768" spans="1:11" x14ac:dyDescent="0.2">
      <c r="A768" s="325">
        <v>40209</v>
      </c>
      <c r="B768" s="321"/>
      <c r="C768" s="321"/>
      <c r="D768" s="321"/>
      <c r="E768" s="321"/>
      <c r="F768" s="321"/>
      <c r="G768" s="321"/>
      <c r="H768" s="321"/>
      <c r="I768" s="321"/>
      <c r="J768" s="321"/>
      <c r="K768" s="324">
        <f t="shared" si="3"/>
        <v>0</v>
      </c>
    </row>
    <row r="769" spans="1:11" x14ac:dyDescent="0.2">
      <c r="A769" s="325">
        <v>40210</v>
      </c>
      <c r="B769" s="321">
        <v>82</v>
      </c>
      <c r="C769" s="321">
        <v>3</v>
      </c>
      <c r="D769" s="321">
        <v>95.31</v>
      </c>
      <c r="E769" s="321">
        <v>3.78</v>
      </c>
      <c r="F769" s="321">
        <v>3.77</v>
      </c>
      <c r="G769" s="321">
        <v>4.3899999999999997</v>
      </c>
      <c r="H769" s="321">
        <v>54.09</v>
      </c>
      <c r="I769" s="321">
        <v>6</v>
      </c>
      <c r="J769" s="321"/>
      <c r="K769" s="324">
        <f t="shared" si="3"/>
        <v>57.870000000000005</v>
      </c>
    </row>
    <row r="770" spans="1:11" x14ac:dyDescent="0.2">
      <c r="A770" s="325">
        <v>40211</v>
      </c>
      <c r="B770" s="321">
        <v>104</v>
      </c>
      <c r="C770" s="321">
        <v>15</v>
      </c>
      <c r="D770" s="321">
        <v>59.89</v>
      </c>
      <c r="E770" s="321">
        <v>48.14</v>
      </c>
      <c r="F770" s="321">
        <v>3.34</v>
      </c>
      <c r="G770" s="321">
        <v>12.07</v>
      </c>
      <c r="H770" s="321">
        <v>80.7</v>
      </c>
      <c r="I770" s="321">
        <v>9</v>
      </c>
      <c r="J770" s="321"/>
      <c r="K770" s="324">
        <f t="shared" si="3"/>
        <v>128.84</v>
      </c>
    </row>
    <row r="771" spans="1:11" x14ac:dyDescent="0.2">
      <c r="A771" s="325">
        <v>40212</v>
      </c>
      <c r="B771" s="321">
        <v>124</v>
      </c>
      <c r="C771" s="321">
        <v>18</v>
      </c>
      <c r="D771" s="321">
        <v>81.430000000000007</v>
      </c>
      <c r="E771" s="321">
        <v>108.07</v>
      </c>
      <c r="F771" s="321">
        <v>3.42</v>
      </c>
      <c r="G771" s="321">
        <v>17.37</v>
      </c>
      <c r="H771" s="321">
        <v>82.23</v>
      </c>
      <c r="I771" s="321">
        <v>8</v>
      </c>
      <c r="J771" s="321"/>
      <c r="K771" s="324">
        <f t="shared" si="3"/>
        <v>190.3</v>
      </c>
    </row>
    <row r="772" spans="1:11" x14ac:dyDescent="0.2">
      <c r="A772" s="325">
        <v>40213</v>
      </c>
      <c r="B772" s="321">
        <v>287</v>
      </c>
      <c r="C772" s="321">
        <v>9</v>
      </c>
      <c r="D772" s="321">
        <v>80.239999999999995</v>
      </c>
      <c r="E772" s="321">
        <v>24.09</v>
      </c>
      <c r="F772" s="321">
        <v>5.22</v>
      </c>
      <c r="G772" s="321">
        <v>8.15</v>
      </c>
      <c r="H772" s="321">
        <v>119.2</v>
      </c>
      <c r="I772" s="321">
        <v>13</v>
      </c>
      <c r="J772" s="321"/>
      <c r="K772" s="324">
        <f t="shared" si="3"/>
        <v>143.29</v>
      </c>
    </row>
    <row r="773" spans="1:11" x14ac:dyDescent="0.2">
      <c r="A773" s="325">
        <v>40214</v>
      </c>
      <c r="B773" s="321">
        <v>55</v>
      </c>
      <c r="C773" s="321">
        <v>6</v>
      </c>
      <c r="D773" s="321">
        <v>52.16</v>
      </c>
      <c r="E773" s="321">
        <v>49.74</v>
      </c>
      <c r="F773" s="321">
        <v>3.1</v>
      </c>
      <c r="G773" s="321">
        <v>2.76</v>
      </c>
      <c r="H773" s="321">
        <v>61.56</v>
      </c>
      <c r="I773" s="321">
        <v>7</v>
      </c>
      <c r="J773" s="321"/>
      <c r="K773" s="324">
        <f t="shared" si="3"/>
        <v>111.30000000000001</v>
      </c>
    </row>
    <row r="774" spans="1:11" x14ac:dyDescent="0.2">
      <c r="A774" s="325">
        <v>40215</v>
      </c>
      <c r="B774" s="321">
        <v>116</v>
      </c>
      <c r="C774" s="321">
        <v>8</v>
      </c>
      <c r="D774" s="321">
        <v>7.97</v>
      </c>
      <c r="E774" s="321">
        <v>20.010000000000002</v>
      </c>
      <c r="F774" s="321">
        <v>2.97</v>
      </c>
      <c r="G774" s="321">
        <v>1.18</v>
      </c>
      <c r="H774" s="321">
        <v>5.98</v>
      </c>
      <c r="I774" s="321">
        <v>1</v>
      </c>
      <c r="J774" s="321"/>
      <c r="K774" s="324">
        <f t="shared" si="3"/>
        <v>25.990000000000002</v>
      </c>
    </row>
    <row r="775" spans="1:11" x14ac:dyDescent="0.2">
      <c r="A775" s="325">
        <v>40216</v>
      </c>
      <c r="B775" s="321"/>
      <c r="C775" s="321"/>
      <c r="D775" s="321"/>
      <c r="E775" s="321"/>
      <c r="F775" s="321"/>
      <c r="G775" s="321"/>
      <c r="H775" s="321"/>
      <c r="I775" s="321"/>
      <c r="J775" s="321"/>
      <c r="K775" s="324">
        <f t="shared" si="3"/>
        <v>0</v>
      </c>
    </row>
    <row r="776" spans="1:11" x14ac:dyDescent="0.2">
      <c r="A776" s="325">
        <v>40217</v>
      </c>
      <c r="B776" s="321">
        <v>164</v>
      </c>
      <c r="C776" s="321">
        <v>18</v>
      </c>
      <c r="D776" s="321">
        <v>86.04</v>
      </c>
      <c r="E776" s="321">
        <v>79.069999999999993</v>
      </c>
      <c r="F776" s="321">
        <v>7.66</v>
      </c>
      <c r="G776" s="321">
        <v>12.05</v>
      </c>
      <c r="H776" s="321">
        <v>61.97</v>
      </c>
      <c r="I776" s="321">
        <v>7</v>
      </c>
      <c r="J776" s="321" t="s">
        <v>1553</v>
      </c>
      <c r="K776" s="324">
        <f t="shared" si="3"/>
        <v>141.04</v>
      </c>
    </row>
    <row r="777" spans="1:11" x14ac:dyDescent="0.2">
      <c r="A777" s="325">
        <v>40218</v>
      </c>
      <c r="B777" s="321">
        <v>175</v>
      </c>
      <c r="C777" s="321">
        <v>20</v>
      </c>
      <c r="D777" s="321">
        <v>66.23</v>
      </c>
      <c r="E777" s="321">
        <v>92.94</v>
      </c>
      <c r="F777" s="321">
        <v>4.87</v>
      </c>
      <c r="G777" s="321">
        <v>10.18</v>
      </c>
      <c r="H777" s="321">
        <v>98.99</v>
      </c>
      <c r="I777" s="321">
        <v>12</v>
      </c>
      <c r="J777" s="321"/>
      <c r="K777" s="324">
        <f t="shared" si="3"/>
        <v>191.93</v>
      </c>
    </row>
    <row r="778" spans="1:11" x14ac:dyDescent="0.2">
      <c r="A778" s="325">
        <v>40219</v>
      </c>
      <c r="B778" s="321">
        <v>88</v>
      </c>
      <c r="C778" s="321">
        <v>12</v>
      </c>
      <c r="D778" s="321">
        <v>65.150000000000006</v>
      </c>
      <c r="E778" s="321">
        <v>52.3</v>
      </c>
      <c r="F778" s="321">
        <v>2.36</v>
      </c>
      <c r="G778" s="321">
        <v>10.63</v>
      </c>
      <c r="H778" s="321">
        <v>70.94</v>
      </c>
      <c r="I778" s="321">
        <v>8</v>
      </c>
      <c r="J778" s="321"/>
      <c r="K778" s="324">
        <f t="shared" si="3"/>
        <v>123.24</v>
      </c>
    </row>
    <row r="779" spans="1:11" x14ac:dyDescent="0.2">
      <c r="A779" s="325">
        <v>40220</v>
      </c>
      <c r="B779" s="321">
        <v>228</v>
      </c>
      <c r="C779" s="321">
        <v>22</v>
      </c>
      <c r="D779" s="321">
        <v>71.14</v>
      </c>
      <c r="E779" s="321">
        <v>54.44</v>
      </c>
      <c r="F779" s="321">
        <v>2.9</v>
      </c>
      <c r="G779" s="321">
        <v>7.73</v>
      </c>
      <c r="H779" s="321">
        <v>65.97</v>
      </c>
      <c r="I779" s="321">
        <v>8</v>
      </c>
      <c r="J779" s="321" t="s">
        <v>1554</v>
      </c>
      <c r="K779" s="324">
        <f t="shared" si="3"/>
        <v>120.41</v>
      </c>
    </row>
    <row r="780" spans="1:11" x14ac:dyDescent="0.2">
      <c r="A780" s="325">
        <v>40221</v>
      </c>
      <c r="B780" s="321">
        <v>144</v>
      </c>
      <c r="C780" s="321">
        <v>15</v>
      </c>
      <c r="D780" s="321">
        <v>50.94</v>
      </c>
      <c r="E780" s="321">
        <v>45.28</v>
      </c>
      <c r="F780" s="321">
        <v>5.58</v>
      </c>
      <c r="G780" s="321">
        <v>29.19</v>
      </c>
      <c r="H780" s="321">
        <v>59.54</v>
      </c>
      <c r="I780" s="321">
        <v>8</v>
      </c>
      <c r="J780" s="321" t="s">
        <v>1543</v>
      </c>
      <c r="K780" s="324">
        <f t="shared" si="3"/>
        <v>104.82</v>
      </c>
    </row>
    <row r="781" spans="1:11" x14ac:dyDescent="0.2">
      <c r="A781" s="325">
        <v>40222</v>
      </c>
      <c r="B781" s="321"/>
      <c r="C781" s="321"/>
      <c r="D781" s="321"/>
      <c r="E781" s="321"/>
      <c r="F781" s="321"/>
      <c r="G781" s="321"/>
      <c r="H781" s="321"/>
      <c r="I781" s="321"/>
      <c r="J781" s="321"/>
      <c r="K781" s="324">
        <f t="shared" si="3"/>
        <v>0</v>
      </c>
    </row>
    <row r="782" spans="1:11" x14ac:dyDescent="0.2">
      <c r="A782" s="325">
        <v>40223</v>
      </c>
      <c r="B782" s="321"/>
      <c r="C782" s="321"/>
      <c r="D782" s="321"/>
      <c r="E782" s="321"/>
      <c r="F782" s="321"/>
      <c r="G782" s="321"/>
      <c r="H782" s="321"/>
      <c r="I782" s="321"/>
      <c r="J782" s="321"/>
      <c r="K782" s="324">
        <f t="shared" si="3"/>
        <v>0</v>
      </c>
    </row>
    <row r="783" spans="1:11" x14ac:dyDescent="0.2">
      <c r="A783" s="325">
        <v>40224</v>
      </c>
      <c r="B783" s="321">
        <v>139</v>
      </c>
      <c r="C783" s="321">
        <v>16</v>
      </c>
      <c r="D783" s="321">
        <v>75.38</v>
      </c>
      <c r="E783" s="321">
        <v>63.95</v>
      </c>
      <c r="F783" s="321">
        <v>4.1100000000000003</v>
      </c>
      <c r="G783" s="321">
        <v>9.83</v>
      </c>
      <c r="H783" s="321">
        <v>75.900000000000006</v>
      </c>
      <c r="I783" s="321">
        <v>9</v>
      </c>
      <c r="J783" s="321" t="s">
        <v>1554</v>
      </c>
      <c r="K783" s="324">
        <f t="shared" si="3"/>
        <v>139.85000000000002</v>
      </c>
    </row>
    <row r="784" spans="1:11" x14ac:dyDescent="0.2">
      <c r="A784" s="325">
        <v>40225</v>
      </c>
      <c r="B784" s="321">
        <v>130</v>
      </c>
      <c r="C784" s="321">
        <v>20</v>
      </c>
      <c r="D784" s="321">
        <v>46.62</v>
      </c>
      <c r="E784" s="321">
        <v>140.61000000000001</v>
      </c>
      <c r="F784" s="321">
        <v>5.37</v>
      </c>
      <c r="G784" s="321">
        <v>5.37</v>
      </c>
      <c r="H784" s="321">
        <v>52.26</v>
      </c>
      <c r="I784" s="321">
        <v>7</v>
      </c>
      <c r="J784" s="321"/>
      <c r="K784" s="324">
        <f t="shared" si="3"/>
        <v>192.87</v>
      </c>
    </row>
    <row r="785" spans="1:11" x14ac:dyDescent="0.2">
      <c r="A785" s="325">
        <v>40226</v>
      </c>
      <c r="B785" s="321">
        <v>133</v>
      </c>
      <c r="C785" s="321">
        <v>22</v>
      </c>
      <c r="D785" s="321">
        <v>89.44</v>
      </c>
      <c r="E785" s="321">
        <v>77.2</v>
      </c>
      <c r="F785" s="321">
        <v>3.26</v>
      </c>
      <c r="G785" s="321">
        <v>8.26</v>
      </c>
      <c r="H785" s="321">
        <v>97.03</v>
      </c>
      <c r="I785" s="321">
        <v>12</v>
      </c>
      <c r="J785" s="321"/>
      <c r="K785" s="324">
        <f t="shared" si="3"/>
        <v>174.23000000000002</v>
      </c>
    </row>
    <row r="786" spans="1:11" x14ac:dyDescent="0.2">
      <c r="A786" s="325">
        <v>40227</v>
      </c>
      <c r="B786" s="321">
        <v>238</v>
      </c>
      <c r="C786" s="321">
        <v>18</v>
      </c>
      <c r="D786" s="321">
        <v>72.209999999999994</v>
      </c>
      <c r="E786" s="321">
        <v>76.319999999999993</v>
      </c>
      <c r="F786" s="321">
        <v>4.71</v>
      </c>
      <c r="G786" s="321">
        <v>7.43</v>
      </c>
      <c r="H786" s="321">
        <v>75.540000000000006</v>
      </c>
      <c r="I786" s="321">
        <v>10</v>
      </c>
      <c r="J786" s="321"/>
      <c r="K786" s="324">
        <f t="shared" si="3"/>
        <v>151.86000000000001</v>
      </c>
    </row>
    <row r="787" spans="1:11" x14ac:dyDescent="0.2">
      <c r="A787" s="325">
        <v>40228</v>
      </c>
      <c r="B787" s="321">
        <v>165</v>
      </c>
      <c r="C787" s="321">
        <v>34</v>
      </c>
      <c r="D787" s="321">
        <v>55.92</v>
      </c>
      <c r="E787" s="321">
        <v>130.25</v>
      </c>
      <c r="F787" s="321">
        <v>4.76</v>
      </c>
      <c r="G787" s="321">
        <v>8.3800000000000008</v>
      </c>
      <c r="H787" s="321">
        <v>61.24</v>
      </c>
      <c r="I787" s="321">
        <v>8</v>
      </c>
      <c r="J787" s="321"/>
      <c r="K787" s="324">
        <f t="shared" si="3"/>
        <v>191.49</v>
      </c>
    </row>
    <row r="788" spans="1:11" x14ac:dyDescent="0.2">
      <c r="A788" s="325">
        <v>40229</v>
      </c>
      <c r="B788" s="321">
        <v>240</v>
      </c>
      <c r="C788" s="321">
        <v>18</v>
      </c>
      <c r="D788" s="321">
        <v>27.3</v>
      </c>
      <c r="E788" s="321">
        <v>33.28</v>
      </c>
      <c r="F788" s="321">
        <v>1.34</v>
      </c>
      <c r="G788" s="321">
        <v>7.14</v>
      </c>
      <c r="H788" s="321">
        <v>27.8</v>
      </c>
      <c r="I788" s="321">
        <v>4</v>
      </c>
      <c r="J788" s="321"/>
      <c r="K788" s="324">
        <f t="shared" si="3"/>
        <v>61.08</v>
      </c>
    </row>
    <row r="789" spans="1:11" x14ac:dyDescent="0.2">
      <c r="A789" s="325">
        <v>40230</v>
      </c>
      <c r="B789" s="321"/>
      <c r="C789" s="321"/>
      <c r="D789" s="321"/>
      <c r="E789" s="321"/>
      <c r="F789" s="321"/>
      <c r="G789" s="321"/>
      <c r="H789" s="321"/>
      <c r="I789" s="321"/>
      <c r="J789" s="321"/>
      <c r="K789" s="324">
        <f t="shared" si="3"/>
        <v>0</v>
      </c>
    </row>
    <row r="790" spans="1:11" x14ac:dyDescent="0.2">
      <c r="A790" s="325">
        <v>40231</v>
      </c>
      <c r="B790" s="321">
        <v>188</v>
      </c>
      <c r="C790" s="321">
        <v>30</v>
      </c>
      <c r="D790" s="321">
        <v>95.32</v>
      </c>
      <c r="E790" s="321">
        <v>116.87</v>
      </c>
      <c r="F790" s="321">
        <v>11.8</v>
      </c>
      <c r="G790" s="321">
        <v>15.61</v>
      </c>
      <c r="H790" s="321">
        <v>89.05</v>
      </c>
      <c r="I790" s="321">
        <v>11</v>
      </c>
      <c r="J790" s="321"/>
      <c r="K790" s="324">
        <f t="shared" si="3"/>
        <v>205.92000000000002</v>
      </c>
    </row>
    <row r="791" spans="1:11" x14ac:dyDescent="0.2">
      <c r="A791" s="325">
        <v>40232</v>
      </c>
      <c r="B791" s="321">
        <v>204</v>
      </c>
      <c r="C791" s="321">
        <v>38</v>
      </c>
      <c r="D791" s="321">
        <v>65.97</v>
      </c>
      <c r="E791" s="321">
        <v>117</v>
      </c>
      <c r="F791" s="321">
        <v>2.94</v>
      </c>
      <c r="G791" s="321">
        <v>10.06</v>
      </c>
      <c r="H791" s="321">
        <v>79.8</v>
      </c>
      <c r="I791" s="321">
        <v>10</v>
      </c>
      <c r="J791" s="321"/>
      <c r="K791" s="324">
        <f t="shared" si="3"/>
        <v>196.8</v>
      </c>
    </row>
    <row r="792" spans="1:11" x14ac:dyDescent="0.2">
      <c r="A792" s="325">
        <v>40233</v>
      </c>
      <c r="B792" s="321">
        <v>137</v>
      </c>
      <c r="C792" s="321">
        <v>25</v>
      </c>
      <c r="D792" s="321">
        <v>89.7</v>
      </c>
      <c r="E792" s="321">
        <v>63.67</v>
      </c>
      <c r="F792" s="321">
        <v>3.43</v>
      </c>
      <c r="G792" s="321">
        <v>10.93</v>
      </c>
      <c r="H792" s="321">
        <v>83.49</v>
      </c>
      <c r="I792" s="321">
        <v>10</v>
      </c>
      <c r="J792" s="321"/>
      <c r="K792" s="324">
        <f t="shared" si="3"/>
        <v>147.16</v>
      </c>
    </row>
    <row r="793" spans="1:11" x14ac:dyDescent="0.2">
      <c r="A793" s="325">
        <v>40234</v>
      </c>
      <c r="B793" s="321">
        <v>156</v>
      </c>
      <c r="C793" s="321">
        <v>17</v>
      </c>
      <c r="D793" s="321">
        <v>65.59</v>
      </c>
      <c r="E793" s="321">
        <v>26.99</v>
      </c>
      <c r="F793" s="321">
        <v>5.17</v>
      </c>
      <c r="G793" s="321">
        <v>9.7100000000000009</v>
      </c>
      <c r="H793" s="321">
        <v>74.75</v>
      </c>
      <c r="I793" s="321">
        <v>9</v>
      </c>
      <c r="J793" s="321"/>
      <c r="K793" s="324">
        <f t="shared" si="3"/>
        <v>101.74</v>
      </c>
    </row>
    <row r="794" spans="1:11" x14ac:dyDescent="0.2">
      <c r="A794" s="325">
        <v>40235</v>
      </c>
      <c r="B794" s="321">
        <v>135</v>
      </c>
      <c r="C794" s="321">
        <v>28</v>
      </c>
      <c r="D794" s="321">
        <v>46.05</v>
      </c>
      <c r="E794" s="321">
        <v>57.91</v>
      </c>
      <c r="F794" s="321">
        <v>0.76</v>
      </c>
      <c r="G794" s="321">
        <v>7.21</v>
      </c>
      <c r="H794" s="321">
        <v>58.54</v>
      </c>
      <c r="I794" s="321">
        <v>8</v>
      </c>
      <c r="J794" s="321"/>
      <c r="K794" s="324">
        <f t="shared" si="3"/>
        <v>116.44999999999999</v>
      </c>
    </row>
    <row r="795" spans="1:11" x14ac:dyDescent="0.2">
      <c r="A795" s="325">
        <v>40236</v>
      </c>
      <c r="B795" s="321">
        <v>190</v>
      </c>
      <c r="C795" s="321">
        <v>26</v>
      </c>
      <c r="D795" s="321">
        <v>15.19</v>
      </c>
      <c r="E795" s="321">
        <v>58.08</v>
      </c>
      <c r="F795" s="321">
        <v>2.25</v>
      </c>
      <c r="G795" s="321">
        <v>3.24</v>
      </c>
      <c r="H795" s="321">
        <v>11.75</v>
      </c>
      <c r="I795" s="321">
        <v>2</v>
      </c>
      <c r="J795" s="321"/>
      <c r="K795" s="324">
        <f t="shared" si="3"/>
        <v>69.83</v>
      </c>
    </row>
    <row r="796" spans="1:11" x14ac:dyDescent="0.2">
      <c r="A796" s="325">
        <v>40237</v>
      </c>
      <c r="B796" s="321"/>
      <c r="C796" s="321"/>
      <c r="D796" s="321"/>
      <c r="E796" s="321"/>
      <c r="F796" s="321"/>
      <c r="G796" s="321"/>
      <c r="H796" s="321"/>
      <c r="I796" s="321"/>
      <c r="J796" s="321"/>
      <c r="K796" s="324">
        <f t="shared" si="3"/>
        <v>0</v>
      </c>
    </row>
    <row r="797" spans="1:11" x14ac:dyDescent="0.2">
      <c r="A797" s="325">
        <v>40238</v>
      </c>
      <c r="B797" s="321">
        <v>187</v>
      </c>
      <c r="C797" s="321">
        <v>38</v>
      </c>
      <c r="D797" s="321">
        <v>74.599999999999994</v>
      </c>
      <c r="E797" s="321">
        <v>156.88999999999999</v>
      </c>
      <c r="F797" s="321">
        <v>5.34</v>
      </c>
      <c r="G797" s="321">
        <v>14.24</v>
      </c>
      <c r="H797" s="321">
        <v>66.14</v>
      </c>
      <c r="I797" s="321">
        <v>9</v>
      </c>
      <c r="J797" s="321"/>
      <c r="K797" s="324">
        <f t="shared" si="3"/>
        <v>223.02999999999997</v>
      </c>
    </row>
    <row r="798" spans="1:11" x14ac:dyDescent="0.2">
      <c r="A798" s="325">
        <v>40239</v>
      </c>
      <c r="B798" s="321">
        <v>41</v>
      </c>
      <c r="C798" s="321">
        <v>9</v>
      </c>
      <c r="D798" s="321">
        <v>33.68</v>
      </c>
      <c r="E798" s="321">
        <v>27.55</v>
      </c>
      <c r="F798" s="321">
        <v>4.6100000000000003</v>
      </c>
      <c r="G798" s="321">
        <v>5.2</v>
      </c>
      <c r="H798" s="321">
        <v>29.94</v>
      </c>
      <c r="I798" s="321">
        <v>4</v>
      </c>
      <c r="J798" s="321"/>
      <c r="K798" s="324">
        <f t="shared" si="3"/>
        <v>57.49</v>
      </c>
    </row>
    <row r="799" spans="1:11" x14ac:dyDescent="0.2">
      <c r="A799" s="325">
        <v>40240</v>
      </c>
      <c r="B799" s="321">
        <v>99</v>
      </c>
      <c r="C799" s="321">
        <v>12</v>
      </c>
      <c r="D799" s="321">
        <v>71.02</v>
      </c>
      <c r="E799" s="321">
        <v>51.63</v>
      </c>
      <c r="F799" s="321">
        <v>4.3499999999999996</v>
      </c>
      <c r="G799" s="321">
        <v>18.95</v>
      </c>
      <c r="H799" s="321">
        <v>46.95</v>
      </c>
      <c r="I799" s="321">
        <v>6</v>
      </c>
      <c r="J799" s="321"/>
      <c r="K799" s="324">
        <f t="shared" si="3"/>
        <v>98.580000000000013</v>
      </c>
    </row>
    <row r="800" spans="1:11" x14ac:dyDescent="0.2">
      <c r="A800" s="325">
        <v>40241</v>
      </c>
      <c r="B800" s="321">
        <v>230</v>
      </c>
      <c r="C800" s="321">
        <v>23</v>
      </c>
      <c r="D800" s="321">
        <v>71.48</v>
      </c>
      <c r="E800" s="321">
        <v>62.29</v>
      </c>
      <c r="F800" s="321">
        <v>3.77</v>
      </c>
      <c r="G800" s="321">
        <v>4.99</v>
      </c>
      <c r="H800" s="321">
        <v>85.08</v>
      </c>
      <c r="I800" s="321">
        <v>10</v>
      </c>
      <c r="J800" s="321"/>
      <c r="K800" s="324">
        <f t="shared" si="3"/>
        <v>147.37</v>
      </c>
    </row>
    <row r="801" spans="1:11" x14ac:dyDescent="0.2">
      <c r="A801" s="325">
        <v>40242</v>
      </c>
      <c r="B801" s="321">
        <v>179</v>
      </c>
      <c r="C801" s="321">
        <v>30</v>
      </c>
      <c r="D801" s="321">
        <v>53.32</v>
      </c>
      <c r="E801" s="321">
        <v>81.16</v>
      </c>
      <c r="F801" s="321">
        <v>3.74</v>
      </c>
      <c r="G801" s="321">
        <v>10.050000000000001</v>
      </c>
      <c r="H801" s="321">
        <v>75.540000000000006</v>
      </c>
      <c r="I801" s="321">
        <v>10</v>
      </c>
      <c r="J801" s="321"/>
      <c r="K801" s="324">
        <f t="shared" si="3"/>
        <v>156.69999999999999</v>
      </c>
    </row>
    <row r="802" spans="1:11" x14ac:dyDescent="0.2">
      <c r="A802" s="325">
        <v>40243</v>
      </c>
      <c r="B802" s="321">
        <v>254</v>
      </c>
      <c r="C802" s="321">
        <v>16</v>
      </c>
      <c r="D802" s="321">
        <v>20.8</v>
      </c>
      <c r="E802" s="321">
        <v>24.99</v>
      </c>
      <c r="F802" s="321">
        <v>0</v>
      </c>
      <c r="G802" s="321">
        <v>7.16</v>
      </c>
      <c r="H802" s="321">
        <v>31.36</v>
      </c>
      <c r="I802" s="321">
        <v>4</v>
      </c>
      <c r="J802" s="321"/>
      <c r="K802" s="324">
        <f t="shared" si="3"/>
        <v>56.349999999999994</v>
      </c>
    </row>
    <row r="803" spans="1:11" x14ac:dyDescent="0.2">
      <c r="A803" s="325">
        <v>40244</v>
      </c>
      <c r="B803" s="321"/>
      <c r="C803" s="321"/>
      <c r="D803" s="321"/>
      <c r="E803" s="321"/>
      <c r="F803" s="321"/>
      <c r="G803" s="321"/>
      <c r="H803" s="321"/>
      <c r="I803" s="321"/>
      <c r="J803" s="321"/>
      <c r="K803" s="324">
        <f t="shared" si="3"/>
        <v>0</v>
      </c>
    </row>
    <row r="804" spans="1:11" x14ac:dyDescent="0.2">
      <c r="A804" s="325">
        <v>40245</v>
      </c>
      <c r="B804" s="321">
        <v>277</v>
      </c>
      <c r="C804" s="321">
        <v>6</v>
      </c>
      <c r="D804" s="321">
        <v>92.34</v>
      </c>
      <c r="E804" s="321">
        <v>96.43</v>
      </c>
      <c r="F804" s="321">
        <v>9.0500000000000007</v>
      </c>
      <c r="G804" s="321">
        <v>17.399999999999999</v>
      </c>
      <c r="H804" s="321">
        <v>107.98</v>
      </c>
      <c r="I804" s="321">
        <v>14</v>
      </c>
      <c r="J804" s="321" t="s">
        <v>1554</v>
      </c>
      <c r="K804" s="324">
        <f t="shared" si="3"/>
        <v>204.41000000000003</v>
      </c>
    </row>
    <row r="805" spans="1:11" x14ac:dyDescent="0.2">
      <c r="A805" s="325">
        <v>40246</v>
      </c>
      <c r="B805" s="321">
        <v>250</v>
      </c>
      <c r="C805" s="321">
        <v>35</v>
      </c>
      <c r="D805" s="321">
        <v>64.41</v>
      </c>
      <c r="E805" s="321">
        <v>112.05</v>
      </c>
      <c r="F805" s="321">
        <v>5.1100000000000003</v>
      </c>
      <c r="G805" s="321">
        <v>12.65</v>
      </c>
      <c r="H805" s="321">
        <v>65.930000000000007</v>
      </c>
      <c r="I805" s="321">
        <v>9</v>
      </c>
      <c r="J805" s="321"/>
      <c r="K805" s="324">
        <f t="shared" si="3"/>
        <v>177.98000000000002</v>
      </c>
    </row>
    <row r="806" spans="1:11" x14ac:dyDescent="0.2">
      <c r="A806" s="325">
        <v>40247</v>
      </c>
      <c r="B806" s="321">
        <v>210</v>
      </c>
      <c r="C806" s="321">
        <v>31</v>
      </c>
      <c r="D806" s="321">
        <v>93.13</v>
      </c>
      <c r="E806" s="321">
        <v>82.72</v>
      </c>
      <c r="F806" s="321">
        <v>4.16</v>
      </c>
      <c r="G806" s="321">
        <v>16.190000000000001</v>
      </c>
      <c r="H806" s="321">
        <v>78.59</v>
      </c>
      <c r="I806" s="321">
        <v>10</v>
      </c>
      <c r="J806" s="321"/>
      <c r="K806" s="324">
        <f t="shared" si="3"/>
        <v>161.31</v>
      </c>
    </row>
    <row r="807" spans="1:11" x14ac:dyDescent="0.2">
      <c r="A807" s="325">
        <v>40248</v>
      </c>
      <c r="B807" s="321">
        <v>237</v>
      </c>
      <c r="C807" s="321">
        <v>18</v>
      </c>
      <c r="D807" s="321">
        <v>74.12</v>
      </c>
      <c r="E807" s="321">
        <v>61.16</v>
      </c>
      <c r="F807" s="321">
        <v>4.17</v>
      </c>
      <c r="G807" s="321">
        <v>7.83</v>
      </c>
      <c r="H807" s="321">
        <v>76.58</v>
      </c>
      <c r="I807" s="321">
        <v>10</v>
      </c>
      <c r="J807" s="321"/>
      <c r="K807" s="324">
        <f t="shared" si="3"/>
        <v>137.74</v>
      </c>
    </row>
    <row r="808" spans="1:11" x14ac:dyDescent="0.2">
      <c r="A808" s="325">
        <v>40249</v>
      </c>
      <c r="B808" s="321">
        <v>154</v>
      </c>
      <c r="C808" s="321">
        <v>26</v>
      </c>
      <c r="D808" s="321">
        <v>56.73</v>
      </c>
      <c r="E808" s="321">
        <v>91.18</v>
      </c>
      <c r="F808" s="321">
        <v>3.04</v>
      </c>
      <c r="G808" s="321">
        <v>10.26</v>
      </c>
      <c r="H808" s="321">
        <v>79.989999999999995</v>
      </c>
      <c r="I808" s="321">
        <v>10</v>
      </c>
      <c r="J808" s="321"/>
      <c r="K808" s="324">
        <f t="shared" si="3"/>
        <v>171.17000000000002</v>
      </c>
    </row>
    <row r="809" spans="1:11" x14ac:dyDescent="0.2">
      <c r="A809" s="325">
        <v>40250</v>
      </c>
      <c r="B809" s="321">
        <v>254</v>
      </c>
      <c r="C809" s="321">
        <v>10</v>
      </c>
      <c r="D809" s="321">
        <v>24.97</v>
      </c>
      <c r="E809" s="321">
        <v>12.68</v>
      </c>
      <c r="F809" s="321">
        <v>1.07</v>
      </c>
      <c r="G809" s="321">
        <v>6.31</v>
      </c>
      <c r="H809" s="321">
        <v>19.29</v>
      </c>
      <c r="I809" s="321">
        <v>3</v>
      </c>
      <c r="J809" s="321"/>
      <c r="K809" s="324">
        <f t="shared" si="3"/>
        <v>31.97</v>
      </c>
    </row>
    <row r="810" spans="1:11" x14ac:dyDescent="0.2">
      <c r="A810" s="325">
        <v>40251</v>
      </c>
      <c r="B810" s="321"/>
      <c r="C810" s="321"/>
      <c r="D810" s="321"/>
      <c r="E810" s="321"/>
      <c r="F810" s="321"/>
      <c r="G810" s="321"/>
      <c r="H810" s="321"/>
      <c r="I810" s="321"/>
      <c r="J810" s="321"/>
      <c r="K810" s="324">
        <f t="shared" si="3"/>
        <v>0</v>
      </c>
    </row>
    <row r="811" spans="1:11" x14ac:dyDescent="0.2">
      <c r="A811" s="325">
        <v>40252</v>
      </c>
      <c r="B811" s="321">
        <v>193</v>
      </c>
      <c r="C811" s="321">
        <v>19</v>
      </c>
      <c r="D811" s="321">
        <v>78.52</v>
      </c>
      <c r="E811" s="321">
        <v>61.97</v>
      </c>
      <c r="F811" s="321">
        <v>9.42</v>
      </c>
      <c r="G811" s="321">
        <v>15.74</v>
      </c>
      <c r="H811" s="321">
        <v>71.61</v>
      </c>
      <c r="I811" s="321">
        <v>8</v>
      </c>
      <c r="J811" s="321"/>
      <c r="K811" s="324">
        <f t="shared" ref="K811:K874" si="4">E811+H811</f>
        <v>133.57999999999998</v>
      </c>
    </row>
    <row r="812" spans="1:11" x14ac:dyDescent="0.2">
      <c r="A812" s="325">
        <v>40253</v>
      </c>
      <c r="B812" s="321">
        <v>171</v>
      </c>
      <c r="C812" s="321">
        <v>30</v>
      </c>
      <c r="D812" s="321">
        <v>80.459999999999994</v>
      </c>
      <c r="E812" s="321">
        <v>62.28</v>
      </c>
      <c r="F812" s="321">
        <v>1.96</v>
      </c>
      <c r="G812" s="321">
        <v>9.8800000000000008</v>
      </c>
      <c r="H812" s="321">
        <v>77.040000000000006</v>
      </c>
      <c r="I812" s="321">
        <v>10</v>
      </c>
      <c r="J812" s="321"/>
      <c r="K812" s="324">
        <f t="shared" si="4"/>
        <v>139.32</v>
      </c>
    </row>
    <row r="813" spans="1:11" x14ac:dyDescent="0.2">
      <c r="A813" s="325">
        <v>40254</v>
      </c>
      <c r="B813" s="321">
        <v>147</v>
      </c>
      <c r="C813" s="321">
        <v>26</v>
      </c>
      <c r="D813" s="321">
        <v>73.13</v>
      </c>
      <c r="E813" s="321">
        <v>60.15</v>
      </c>
      <c r="F813" s="321">
        <v>4.3</v>
      </c>
      <c r="G813" s="321">
        <v>9.14</v>
      </c>
      <c r="H813" s="321">
        <v>83.92</v>
      </c>
      <c r="I813" s="321">
        <v>10</v>
      </c>
      <c r="J813" s="321"/>
      <c r="K813" s="324">
        <f t="shared" si="4"/>
        <v>144.07</v>
      </c>
    </row>
    <row r="814" spans="1:11" x14ac:dyDescent="0.2">
      <c r="A814" s="325">
        <v>40255</v>
      </c>
      <c r="B814" s="321">
        <v>290</v>
      </c>
      <c r="C814" s="321">
        <v>37</v>
      </c>
      <c r="D814" s="321">
        <v>72.989999999999995</v>
      </c>
      <c r="E814" s="321">
        <v>113.99</v>
      </c>
      <c r="F814" s="321">
        <v>4.76</v>
      </c>
      <c r="G814" s="321">
        <v>11.74</v>
      </c>
      <c r="H814" s="321">
        <v>81.58</v>
      </c>
      <c r="I814" s="321">
        <v>10</v>
      </c>
      <c r="J814" s="321"/>
      <c r="K814" s="324">
        <f t="shared" si="4"/>
        <v>195.57</v>
      </c>
    </row>
    <row r="815" spans="1:11" x14ac:dyDescent="0.2">
      <c r="A815" s="325">
        <v>40256</v>
      </c>
      <c r="B815" s="321">
        <v>243</v>
      </c>
      <c r="C815" s="321">
        <v>52</v>
      </c>
      <c r="D815" s="321">
        <v>60.19</v>
      </c>
      <c r="E815" s="321">
        <v>121.36</v>
      </c>
      <c r="F815" s="321">
        <v>4.1100000000000003</v>
      </c>
      <c r="G815" s="321">
        <v>15.53</v>
      </c>
      <c r="H815" s="321">
        <v>67.569999999999993</v>
      </c>
      <c r="I815" s="321">
        <v>9</v>
      </c>
      <c r="J815" s="321"/>
      <c r="K815" s="324">
        <f t="shared" si="4"/>
        <v>188.93</v>
      </c>
    </row>
    <row r="816" spans="1:11" x14ac:dyDescent="0.2">
      <c r="A816" s="325">
        <v>40257</v>
      </c>
      <c r="B816" s="321">
        <v>325</v>
      </c>
      <c r="C816" s="321">
        <v>46</v>
      </c>
      <c r="D816" s="321">
        <v>23.55</v>
      </c>
      <c r="E816" s="321">
        <v>37.94</v>
      </c>
      <c r="F816" s="321">
        <v>2.97</v>
      </c>
      <c r="G816" s="321">
        <v>10.91</v>
      </c>
      <c r="H816" s="321">
        <v>25.79</v>
      </c>
      <c r="I816" s="321">
        <v>4</v>
      </c>
      <c r="J816" s="321"/>
      <c r="K816" s="324">
        <f t="shared" si="4"/>
        <v>63.73</v>
      </c>
    </row>
    <row r="817" spans="1:11" x14ac:dyDescent="0.2">
      <c r="A817" s="325">
        <v>40258</v>
      </c>
      <c r="B817" s="321"/>
      <c r="C817" s="321"/>
      <c r="D817" s="321"/>
      <c r="E817" s="321"/>
      <c r="F817" s="321"/>
      <c r="G817" s="321"/>
      <c r="H817" s="321"/>
      <c r="I817" s="321"/>
      <c r="J817" s="321"/>
      <c r="K817" s="324">
        <f t="shared" si="4"/>
        <v>0</v>
      </c>
    </row>
    <row r="818" spans="1:11" x14ac:dyDescent="0.2">
      <c r="A818" s="325">
        <v>40259</v>
      </c>
      <c r="B818" s="321">
        <v>188</v>
      </c>
      <c r="C818" s="321">
        <v>23</v>
      </c>
      <c r="D818" s="321">
        <v>101.9</v>
      </c>
      <c r="E818" s="321">
        <v>69.12</v>
      </c>
      <c r="F818" s="321">
        <v>5.98</v>
      </c>
      <c r="G818" s="321">
        <v>27.74</v>
      </c>
      <c r="H818" s="321">
        <v>73.33</v>
      </c>
      <c r="I818" s="321">
        <v>9</v>
      </c>
      <c r="J818" s="321"/>
      <c r="K818" s="324">
        <f t="shared" si="4"/>
        <v>142.44999999999999</v>
      </c>
    </row>
    <row r="819" spans="1:11" x14ac:dyDescent="0.2">
      <c r="A819" s="325">
        <v>40260</v>
      </c>
      <c r="B819" s="321">
        <v>171</v>
      </c>
      <c r="C819" s="321">
        <v>50</v>
      </c>
      <c r="D819" s="321">
        <v>61.01</v>
      </c>
      <c r="E819" s="321">
        <v>103.22</v>
      </c>
      <c r="F819" s="321">
        <v>3.49</v>
      </c>
      <c r="G819" s="321">
        <v>6.53</v>
      </c>
      <c r="H819" s="321">
        <v>68.36</v>
      </c>
      <c r="I819" s="321">
        <v>9</v>
      </c>
      <c r="J819" s="321"/>
      <c r="K819" s="324">
        <f t="shared" si="4"/>
        <v>171.57999999999998</v>
      </c>
    </row>
    <row r="820" spans="1:11" x14ac:dyDescent="0.2">
      <c r="A820" s="325">
        <v>40261</v>
      </c>
      <c r="B820" s="321">
        <v>184</v>
      </c>
      <c r="C820" s="321">
        <v>58</v>
      </c>
      <c r="D820" s="321">
        <v>68.2</v>
      </c>
      <c r="E820" s="321">
        <v>121.7</v>
      </c>
      <c r="F820" s="321">
        <v>2.73</v>
      </c>
      <c r="G820" s="321">
        <v>12.27</v>
      </c>
      <c r="H820" s="321">
        <v>66.03</v>
      </c>
      <c r="I820" s="321">
        <v>8</v>
      </c>
      <c r="J820" s="321"/>
      <c r="K820" s="324">
        <f t="shared" si="4"/>
        <v>187.73000000000002</v>
      </c>
    </row>
    <row r="821" spans="1:11" x14ac:dyDescent="0.2">
      <c r="A821" s="325">
        <v>40262</v>
      </c>
      <c r="B821" s="321">
        <v>294</v>
      </c>
      <c r="C821" s="321">
        <v>45</v>
      </c>
      <c r="D821" s="321">
        <v>77.83</v>
      </c>
      <c r="E821" s="321">
        <v>81.3</v>
      </c>
      <c r="F821" s="321">
        <v>5.9</v>
      </c>
      <c r="G821" s="321">
        <v>13.99</v>
      </c>
      <c r="H821" s="321">
        <v>95.58</v>
      </c>
      <c r="I821" s="321">
        <v>12</v>
      </c>
      <c r="J821" s="321"/>
      <c r="K821" s="324">
        <f t="shared" si="4"/>
        <v>176.88</v>
      </c>
    </row>
    <row r="822" spans="1:11" x14ac:dyDescent="0.2">
      <c r="A822" s="325">
        <v>40263</v>
      </c>
      <c r="B822" s="321">
        <v>203</v>
      </c>
      <c r="C822" s="321">
        <v>40</v>
      </c>
      <c r="D822" s="321">
        <v>37.21</v>
      </c>
      <c r="E822" s="321">
        <v>124.16</v>
      </c>
      <c r="F822" s="321">
        <v>1.29</v>
      </c>
      <c r="G822" s="321">
        <v>11.5</v>
      </c>
      <c r="H822" s="321">
        <v>67.010000000000005</v>
      </c>
      <c r="I822" s="321">
        <v>8</v>
      </c>
      <c r="J822" s="321"/>
      <c r="K822" s="324">
        <f t="shared" si="4"/>
        <v>191.17000000000002</v>
      </c>
    </row>
    <row r="823" spans="1:11" x14ac:dyDescent="0.2">
      <c r="A823" s="325">
        <v>40264</v>
      </c>
      <c r="B823" s="321">
        <v>274</v>
      </c>
      <c r="C823" s="321">
        <v>26</v>
      </c>
      <c r="D823" s="321">
        <v>21.75</v>
      </c>
      <c r="E823" s="321">
        <v>15.07</v>
      </c>
      <c r="F823" s="321">
        <v>3.5</v>
      </c>
      <c r="G823" s="321">
        <v>7.98</v>
      </c>
      <c r="H823" s="321">
        <v>12.8</v>
      </c>
      <c r="I823" s="321">
        <v>2</v>
      </c>
      <c r="J823" s="321"/>
      <c r="K823" s="324">
        <f t="shared" si="4"/>
        <v>27.87</v>
      </c>
    </row>
    <row r="824" spans="1:11" x14ac:dyDescent="0.2">
      <c r="A824" s="325">
        <v>40265</v>
      </c>
      <c r="B824" s="321"/>
      <c r="C824" s="321"/>
      <c r="D824" s="321"/>
      <c r="E824" s="321"/>
      <c r="F824" s="321"/>
      <c r="G824" s="321"/>
      <c r="H824" s="321"/>
      <c r="I824" s="321"/>
      <c r="J824" s="321"/>
      <c r="K824" s="324">
        <f t="shared" si="4"/>
        <v>0</v>
      </c>
    </row>
    <row r="825" spans="1:11" x14ac:dyDescent="0.2">
      <c r="A825" s="325">
        <v>40266</v>
      </c>
      <c r="B825" s="321">
        <v>216</v>
      </c>
      <c r="C825" s="321">
        <v>26</v>
      </c>
      <c r="D825" s="321">
        <v>87.42</v>
      </c>
      <c r="E825" s="321">
        <v>99.13</v>
      </c>
      <c r="F825" s="321">
        <v>5.63</v>
      </c>
      <c r="G825" s="321">
        <v>19.07</v>
      </c>
      <c r="H825" s="321">
        <v>93.5</v>
      </c>
      <c r="I825" s="321">
        <v>11</v>
      </c>
      <c r="J825" s="321"/>
      <c r="K825" s="324">
        <f t="shared" si="4"/>
        <v>192.63</v>
      </c>
    </row>
    <row r="826" spans="1:11" x14ac:dyDescent="0.2">
      <c r="A826" s="325">
        <v>40267</v>
      </c>
      <c r="B826" s="321">
        <v>202</v>
      </c>
      <c r="C826" s="321">
        <v>31</v>
      </c>
      <c r="D826" s="321">
        <v>80.47</v>
      </c>
      <c r="E826" s="321">
        <v>122.63</v>
      </c>
      <c r="F826" s="321">
        <v>4.6399999999999997</v>
      </c>
      <c r="G826" s="321">
        <v>5.26</v>
      </c>
      <c r="H826" s="321">
        <v>85.33</v>
      </c>
      <c r="I826" s="321">
        <v>12</v>
      </c>
      <c r="J826" s="321"/>
      <c r="K826" s="324">
        <f t="shared" si="4"/>
        <v>207.95999999999998</v>
      </c>
    </row>
    <row r="827" spans="1:11" x14ac:dyDescent="0.2">
      <c r="A827" s="325">
        <v>40268</v>
      </c>
      <c r="B827" s="321">
        <v>201</v>
      </c>
      <c r="C827" s="321">
        <v>39</v>
      </c>
      <c r="D827" s="321">
        <v>94.87</v>
      </c>
      <c r="E827" s="321">
        <v>78.78</v>
      </c>
      <c r="F827" s="321">
        <v>3.29</v>
      </c>
      <c r="G827" s="321">
        <v>12.69</v>
      </c>
      <c r="H827" s="321">
        <v>97.65</v>
      </c>
      <c r="I827" s="321">
        <v>12</v>
      </c>
      <c r="J827" s="321"/>
      <c r="K827" s="324">
        <f t="shared" si="4"/>
        <v>176.43</v>
      </c>
    </row>
    <row r="828" spans="1:11" x14ac:dyDescent="0.2">
      <c r="A828" s="325">
        <v>40269</v>
      </c>
      <c r="B828" s="321">
        <v>382</v>
      </c>
      <c r="C828" s="321">
        <v>39</v>
      </c>
      <c r="D828" s="321">
        <v>98.66</v>
      </c>
      <c r="E828" s="321">
        <v>65</v>
      </c>
      <c r="F828" s="321">
        <v>4.08</v>
      </c>
      <c r="G828" s="321">
        <v>9.3699999999999992</v>
      </c>
      <c r="H828" s="321">
        <v>95.7</v>
      </c>
      <c r="I828" s="321">
        <v>12</v>
      </c>
      <c r="J828" s="321" t="s">
        <v>1554</v>
      </c>
      <c r="K828" s="324">
        <f t="shared" si="4"/>
        <v>160.69999999999999</v>
      </c>
    </row>
    <row r="829" spans="1:11" x14ac:dyDescent="0.2">
      <c r="A829" s="325">
        <v>40270</v>
      </c>
      <c r="B829" s="321">
        <v>266</v>
      </c>
      <c r="C829" s="321">
        <v>53</v>
      </c>
      <c r="D829" s="321">
        <v>39.24</v>
      </c>
      <c r="E829" s="321">
        <v>98.58</v>
      </c>
      <c r="F829" s="321">
        <v>4.25</v>
      </c>
      <c r="G829" s="321">
        <v>13.16</v>
      </c>
      <c r="H829" s="321">
        <v>39.9</v>
      </c>
      <c r="I829" s="321">
        <v>6</v>
      </c>
      <c r="J829" s="321" t="s">
        <v>1554</v>
      </c>
      <c r="K829" s="324">
        <f t="shared" si="4"/>
        <v>138.47999999999999</v>
      </c>
    </row>
    <row r="830" spans="1:11" x14ac:dyDescent="0.2">
      <c r="A830" s="325">
        <v>40271</v>
      </c>
      <c r="B830" s="321">
        <v>303</v>
      </c>
      <c r="C830" s="321">
        <v>49</v>
      </c>
      <c r="D830" s="321">
        <v>41.58</v>
      </c>
      <c r="E830" s="321">
        <v>63.7</v>
      </c>
      <c r="F830" s="321">
        <v>6.51</v>
      </c>
      <c r="G830" s="321">
        <v>9.81</v>
      </c>
      <c r="H830" s="321">
        <v>32.46</v>
      </c>
      <c r="I830" s="321">
        <v>4</v>
      </c>
      <c r="J830" s="321" t="s">
        <v>1554</v>
      </c>
      <c r="K830" s="324">
        <f t="shared" si="4"/>
        <v>96.16</v>
      </c>
    </row>
    <row r="831" spans="1:11" x14ac:dyDescent="0.2">
      <c r="A831" s="325">
        <v>40272</v>
      </c>
      <c r="B831" s="321"/>
      <c r="C831" s="321"/>
      <c r="D831" s="321"/>
      <c r="E831" s="321"/>
      <c r="F831" s="321"/>
      <c r="G831" s="321"/>
      <c r="H831" s="321"/>
      <c r="I831" s="321"/>
      <c r="J831" s="321"/>
      <c r="K831" s="324">
        <f t="shared" si="4"/>
        <v>0</v>
      </c>
    </row>
    <row r="832" spans="1:11" x14ac:dyDescent="0.2">
      <c r="A832" s="325">
        <v>40273</v>
      </c>
      <c r="B832" s="321">
        <v>267</v>
      </c>
      <c r="C832" s="321">
        <v>41</v>
      </c>
      <c r="D832" s="321">
        <v>88.52</v>
      </c>
      <c r="E832" s="321">
        <v>58.76</v>
      </c>
      <c r="F832" s="321">
        <v>8.35</v>
      </c>
      <c r="G832" s="321">
        <v>17.920000000000002</v>
      </c>
      <c r="H832" s="321">
        <v>70.94</v>
      </c>
      <c r="I832" s="321">
        <v>9</v>
      </c>
      <c r="J832" s="321" t="s">
        <v>1554</v>
      </c>
      <c r="K832" s="324">
        <f t="shared" si="4"/>
        <v>129.69999999999999</v>
      </c>
    </row>
    <row r="833" spans="1:11" x14ac:dyDescent="0.2">
      <c r="A833" s="325">
        <v>40274</v>
      </c>
      <c r="B833" s="321">
        <v>255</v>
      </c>
      <c r="C833" s="321">
        <v>41</v>
      </c>
      <c r="D833" s="321">
        <v>98.24</v>
      </c>
      <c r="E833" s="321">
        <v>106.76</v>
      </c>
      <c r="F833" s="321">
        <v>6.71</v>
      </c>
      <c r="G833" s="321">
        <v>9.02</v>
      </c>
      <c r="H833" s="321">
        <v>91.11</v>
      </c>
      <c r="I833" s="321">
        <v>12</v>
      </c>
      <c r="J833" s="321" t="s">
        <v>1554</v>
      </c>
      <c r="K833" s="324">
        <f t="shared" si="4"/>
        <v>197.87</v>
      </c>
    </row>
    <row r="834" spans="1:11" x14ac:dyDescent="0.2">
      <c r="A834" s="325">
        <v>40275</v>
      </c>
      <c r="B834" s="321">
        <v>213</v>
      </c>
      <c r="C834" s="321">
        <v>45</v>
      </c>
      <c r="D834" s="321">
        <v>82.7</v>
      </c>
      <c r="E834" s="321">
        <v>89.31</v>
      </c>
      <c r="F834" s="321">
        <v>3.85</v>
      </c>
      <c r="G834" s="321">
        <v>13.69</v>
      </c>
      <c r="H834" s="321">
        <v>79.12</v>
      </c>
      <c r="I834" s="321">
        <v>11</v>
      </c>
      <c r="J834" s="321" t="s">
        <v>1554</v>
      </c>
      <c r="K834" s="324">
        <f t="shared" si="4"/>
        <v>168.43</v>
      </c>
    </row>
    <row r="835" spans="1:11" x14ac:dyDescent="0.2">
      <c r="A835" s="325">
        <v>40276</v>
      </c>
      <c r="B835" s="321">
        <v>261</v>
      </c>
      <c r="C835" s="321">
        <v>23</v>
      </c>
      <c r="D835" s="321">
        <v>87.72</v>
      </c>
      <c r="E835" s="321">
        <v>62.3</v>
      </c>
      <c r="F835" s="321">
        <v>5.95</v>
      </c>
      <c r="G835" s="321">
        <v>9.06</v>
      </c>
      <c r="H835" s="321">
        <v>79.41</v>
      </c>
      <c r="I835" s="321">
        <v>11</v>
      </c>
      <c r="J835" s="321" t="s">
        <v>1554</v>
      </c>
      <c r="K835" s="324">
        <f t="shared" si="4"/>
        <v>141.70999999999998</v>
      </c>
    </row>
    <row r="836" spans="1:11" x14ac:dyDescent="0.2">
      <c r="A836" s="325">
        <v>40277</v>
      </c>
      <c r="B836" s="321">
        <v>202</v>
      </c>
      <c r="C836" s="321">
        <v>30</v>
      </c>
      <c r="D836" s="321">
        <v>59.68</v>
      </c>
      <c r="E836" s="321">
        <v>92.37</v>
      </c>
      <c r="F836" s="321">
        <v>2.37</v>
      </c>
      <c r="G836" s="321">
        <v>9.42</v>
      </c>
      <c r="H836" s="321">
        <v>74.7</v>
      </c>
      <c r="I836" s="321">
        <v>9</v>
      </c>
      <c r="J836" s="321" t="s">
        <v>1554</v>
      </c>
      <c r="K836" s="324">
        <f t="shared" si="4"/>
        <v>167.07</v>
      </c>
    </row>
    <row r="837" spans="1:11" x14ac:dyDescent="0.2">
      <c r="A837" s="325">
        <v>40278</v>
      </c>
      <c r="B837" s="321">
        <v>274</v>
      </c>
      <c r="C837" s="321">
        <v>29</v>
      </c>
      <c r="D837" s="321">
        <v>20.46</v>
      </c>
      <c r="E837" s="321">
        <v>20.11</v>
      </c>
      <c r="F837" s="321">
        <v>1.22</v>
      </c>
      <c r="G837" s="321">
        <v>4.7699999999999996</v>
      </c>
      <c r="H837" s="321">
        <v>13.89</v>
      </c>
      <c r="I837" s="321">
        <v>2</v>
      </c>
      <c r="J837" s="321"/>
      <c r="K837" s="324">
        <f t="shared" si="4"/>
        <v>34</v>
      </c>
    </row>
    <row r="838" spans="1:11" x14ac:dyDescent="0.2">
      <c r="A838" s="325">
        <v>40279</v>
      </c>
      <c r="B838" s="321"/>
      <c r="C838" s="321"/>
      <c r="D838" s="321"/>
      <c r="E838" s="321"/>
      <c r="F838" s="321"/>
      <c r="G838" s="321"/>
      <c r="H838" s="321"/>
      <c r="I838" s="321"/>
      <c r="J838" s="321"/>
      <c r="K838" s="324">
        <f t="shared" si="4"/>
        <v>0</v>
      </c>
    </row>
    <row r="839" spans="1:11" x14ac:dyDescent="0.2">
      <c r="A839" s="325">
        <v>40280</v>
      </c>
      <c r="B839" s="321">
        <v>297</v>
      </c>
      <c r="C839" s="321">
        <v>52</v>
      </c>
      <c r="D839" s="321">
        <v>102.13</v>
      </c>
      <c r="E839" s="321">
        <v>112.83</v>
      </c>
      <c r="F839" s="321">
        <v>7.42</v>
      </c>
      <c r="G839" s="321">
        <v>17.850000000000001</v>
      </c>
      <c r="H839" s="321">
        <v>90.09</v>
      </c>
      <c r="I839" s="321">
        <v>11</v>
      </c>
      <c r="J839" s="321"/>
      <c r="K839" s="324">
        <f t="shared" si="4"/>
        <v>202.92000000000002</v>
      </c>
    </row>
    <row r="840" spans="1:11" x14ac:dyDescent="0.2">
      <c r="A840" s="325">
        <v>40281</v>
      </c>
      <c r="B840" s="321">
        <v>244</v>
      </c>
      <c r="C840" s="321">
        <v>52</v>
      </c>
      <c r="D840" s="321">
        <v>71.819999999999993</v>
      </c>
      <c r="E840" s="321">
        <v>110.55</v>
      </c>
      <c r="F840" s="321">
        <v>5.59</v>
      </c>
      <c r="G840" s="321">
        <v>12.41</v>
      </c>
      <c r="H840" s="321">
        <v>83.04</v>
      </c>
      <c r="I840" s="321">
        <v>10</v>
      </c>
      <c r="J840" s="321"/>
      <c r="K840" s="324">
        <f t="shared" si="4"/>
        <v>193.59</v>
      </c>
    </row>
    <row r="841" spans="1:11" x14ac:dyDescent="0.2">
      <c r="A841" s="325">
        <v>40282</v>
      </c>
      <c r="B841" s="321">
        <v>219</v>
      </c>
      <c r="C841" s="321">
        <v>46</v>
      </c>
      <c r="D841" s="321">
        <v>90.65</v>
      </c>
      <c r="E841" s="321">
        <v>115.76</v>
      </c>
      <c r="F841" s="321">
        <v>4.21</v>
      </c>
      <c r="G841" s="321">
        <v>15.74</v>
      </c>
      <c r="H841" s="321">
        <v>86.08</v>
      </c>
      <c r="I841" s="321">
        <v>11</v>
      </c>
      <c r="J841" s="321"/>
      <c r="K841" s="324">
        <f t="shared" si="4"/>
        <v>201.84</v>
      </c>
    </row>
    <row r="842" spans="1:11" x14ac:dyDescent="0.2">
      <c r="A842" s="325">
        <v>40283</v>
      </c>
      <c r="B842" s="321">
        <v>310</v>
      </c>
      <c r="C842" s="321">
        <v>51</v>
      </c>
      <c r="D842" s="321">
        <v>83.16</v>
      </c>
      <c r="E842" s="321">
        <v>108.81</v>
      </c>
      <c r="F842" s="321">
        <v>4.32</v>
      </c>
      <c r="G842" s="321">
        <v>5.4</v>
      </c>
      <c r="H842" s="321">
        <v>95.31</v>
      </c>
      <c r="I842" s="321">
        <v>12</v>
      </c>
      <c r="J842" s="321"/>
      <c r="K842" s="324">
        <f t="shared" si="4"/>
        <v>204.12</v>
      </c>
    </row>
    <row r="843" spans="1:11" x14ac:dyDescent="0.2">
      <c r="A843" s="325">
        <v>40284</v>
      </c>
      <c r="B843" s="321">
        <v>245</v>
      </c>
      <c r="C843" s="321">
        <v>57</v>
      </c>
      <c r="D843" s="321">
        <v>57.58</v>
      </c>
      <c r="E843" s="321">
        <v>124.26</v>
      </c>
      <c r="F843" s="321">
        <v>2.15</v>
      </c>
      <c r="G843" s="321">
        <v>73.92</v>
      </c>
      <c r="H843" s="321">
        <v>59.8</v>
      </c>
      <c r="I843" s="321">
        <v>8</v>
      </c>
      <c r="J843" s="321"/>
      <c r="K843" s="324">
        <f t="shared" si="4"/>
        <v>184.06</v>
      </c>
    </row>
    <row r="844" spans="1:11" x14ac:dyDescent="0.2">
      <c r="A844" s="325">
        <v>40285</v>
      </c>
      <c r="B844" s="321">
        <v>286</v>
      </c>
      <c r="C844" s="321">
        <v>38</v>
      </c>
      <c r="D844" s="321">
        <v>39.25</v>
      </c>
      <c r="E844" s="321">
        <v>15.62</v>
      </c>
      <c r="F844" s="321">
        <v>1.4</v>
      </c>
      <c r="G844" s="321">
        <v>8.33</v>
      </c>
      <c r="H844" s="321">
        <v>18.149999999999999</v>
      </c>
      <c r="I844" s="321">
        <v>3</v>
      </c>
      <c r="J844" s="321"/>
      <c r="K844" s="324">
        <f t="shared" si="4"/>
        <v>33.769999999999996</v>
      </c>
    </row>
    <row r="845" spans="1:11" x14ac:dyDescent="0.2">
      <c r="A845" s="325">
        <v>40286</v>
      </c>
      <c r="B845" s="321"/>
      <c r="C845" s="321"/>
      <c r="D845" s="321"/>
      <c r="E845" s="321"/>
      <c r="F845" s="321"/>
      <c r="G845" s="321"/>
      <c r="H845" s="321"/>
      <c r="I845" s="321"/>
      <c r="J845" s="321"/>
      <c r="K845" s="324">
        <f t="shared" si="4"/>
        <v>0</v>
      </c>
    </row>
    <row r="846" spans="1:11" x14ac:dyDescent="0.2">
      <c r="A846" s="325">
        <v>40287</v>
      </c>
      <c r="B846" s="321">
        <v>247</v>
      </c>
      <c r="C846" s="321">
        <v>46</v>
      </c>
      <c r="D846" s="321">
        <v>99.32</v>
      </c>
      <c r="E846" s="321">
        <v>122.22</v>
      </c>
      <c r="F846" s="321">
        <v>9.24</v>
      </c>
      <c r="G846" s="321">
        <v>21.08</v>
      </c>
      <c r="H846" s="321">
        <v>91.78</v>
      </c>
      <c r="I846" s="321">
        <v>12</v>
      </c>
      <c r="J846" s="321"/>
      <c r="K846" s="324">
        <f t="shared" si="4"/>
        <v>214</v>
      </c>
    </row>
    <row r="847" spans="1:11" x14ac:dyDescent="0.2">
      <c r="A847" s="325">
        <v>40288</v>
      </c>
      <c r="B847" s="321">
        <v>153</v>
      </c>
      <c r="C847" s="321">
        <v>38</v>
      </c>
      <c r="D847" s="321">
        <v>57.73</v>
      </c>
      <c r="E847" s="321">
        <v>127.97</v>
      </c>
      <c r="F847" s="321">
        <v>2.5</v>
      </c>
      <c r="G847" s="321">
        <v>10.039999999999999</v>
      </c>
      <c r="H847" s="321">
        <v>64.5</v>
      </c>
      <c r="I847" s="321">
        <v>8</v>
      </c>
      <c r="J847" s="321"/>
      <c r="K847" s="324">
        <f t="shared" si="4"/>
        <v>192.47</v>
      </c>
    </row>
    <row r="848" spans="1:11" x14ac:dyDescent="0.2">
      <c r="A848" s="325">
        <v>40289</v>
      </c>
      <c r="B848" s="321">
        <v>177</v>
      </c>
      <c r="C848" s="321">
        <v>38</v>
      </c>
      <c r="D848" s="321">
        <v>76.77</v>
      </c>
      <c r="E848" s="321">
        <v>74</v>
      </c>
      <c r="F848" s="321">
        <v>4.45</v>
      </c>
      <c r="G848" s="321">
        <v>10.31</v>
      </c>
      <c r="H848" s="321">
        <v>79.510000000000005</v>
      </c>
      <c r="I848" s="321">
        <v>11</v>
      </c>
      <c r="J848" s="321"/>
      <c r="K848" s="324">
        <f t="shared" si="4"/>
        <v>153.51</v>
      </c>
    </row>
    <row r="849" spans="1:11" x14ac:dyDescent="0.2">
      <c r="A849" s="325">
        <v>40290</v>
      </c>
      <c r="B849" s="321">
        <v>256</v>
      </c>
      <c r="C849" s="321">
        <v>36</v>
      </c>
      <c r="D849" s="321">
        <v>83.3</v>
      </c>
      <c r="E849" s="321">
        <v>64.11</v>
      </c>
      <c r="F849" s="321">
        <v>5.33</v>
      </c>
      <c r="G849" s="321">
        <v>5.22</v>
      </c>
      <c r="H849" s="321">
        <v>84.79</v>
      </c>
      <c r="I849" s="321">
        <v>10</v>
      </c>
      <c r="J849" s="321"/>
      <c r="K849" s="324">
        <f t="shared" si="4"/>
        <v>148.9</v>
      </c>
    </row>
    <row r="850" spans="1:11" x14ac:dyDescent="0.2">
      <c r="A850" s="325">
        <v>40291</v>
      </c>
      <c r="B850" s="321">
        <v>207</v>
      </c>
      <c r="C850" s="321">
        <v>60</v>
      </c>
      <c r="D850" s="321">
        <v>57.13</v>
      </c>
      <c r="E850" s="321">
        <v>112.89</v>
      </c>
      <c r="F850" s="321">
        <v>2.56</v>
      </c>
      <c r="G850" s="321">
        <v>12.2</v>
      </c>
      <c r="H850" s="321">
        <v>56.03</v>
      </c>
      <c r="I850" s="321">
        <v>8</v>
      </c>
      <c r="J850" s="321"/>
      <c r="K850" s="324">
        <f t="shared" si="4"/>
        <v>168.92000000000002</v>
      </c>
    </row>
    <row r="851" spans="1:11" x14ac:dyDescent="0.2">
      <c r="A851" s="325">
        <v>40292</v>
      </c>
      <c r="B851" s="321">
        <v>244</v>
      </c>
      <c r="C851" s="321">
        <v>23</v>
      </c>
      <c r="D851" s="321">
        <v>22.05</v>
      </c>
      <c r="E851" s="321">
        <v>19.55</v>
      </c>
      <c r="F851" s="321">
        <v>2.4900000000000002</v>
      </c>
      <c r="G851" s="321">
        <v>6.21</v>
      </c>
      <c r="H851" s="321">
        <v>19.690000000000001</v>
      </c>
      <c r="I851" s="321">
        <v>3</v>
      </c>
      <c r="J851" s="321"/>
      <c r="K851" s="324">
        <f t="shared" si="4"/>
        <v>39.24</v>
      </c>
    </row>
    <row r="852" spans="1:11" x14ac:dyDescent="0.2">
      <c r="A852" s="325">
        <v>40293</v>
      </c>
      <c r="B852" s="321"/>
      <c r="C852" s="321"/>
      <c r="D852" s="321"/>
      <c r="E852" s="321"/>
      <c r="F852" s="321"/>
      <c r="G852" s="321"/>
      <c r="H852" s="321"/>
      <c r="I852" s="321"/>
      <c r="J852" s="321"/>
      <c r="K852" s="324">
        <f t="shared" si="4"/>
        <v>0</v>
      </c>
    </row>
    <row r="853" spans="1:11" x14ac:dyDescent="0.2">
      <c r="A853" s="325">
        <v>40294</v>
      </c>
      <c r="B853" s="321">
        <v>231</v>
      </c>
      <c r="C853" s="321">
        <v>34</v>
      </c>
      <c r="D853" s="321">
        <v>101.53</v>
      </c>
      <c r="E853" s="321">
        <v>91.82</v>
      </c>
      <c r="F853" s="321">
        <v>9.98</v>
      </c>
      <c r="G853" s="321">
        <v>15.23</v>
      </c>
      <c r="H853" s="321">
        <v>96.99</v>
      </c>
      <c r="I853" s="321">
        <v>11</v>
      </c>
      <c r="J853" s="321"/>
      <c r="K853" s="324">
        <f t="shared" si="4"/>
        <v>188.81</v>
      </c>
    </row>
    <row r="854" spans="1:11" x14ac:dyDescent="0.2">
      <c r="A854" s="325">
        <v>40295</v>
      </c>
      <c r="B854" s="321">
        <v>155</v>
      </c>
      <c r="C854" s="321">
        <v>26</v>
      </c>
      <c r="D854" s="321">
        <v>68.430000000000007</v>
      </c>
      <c r="E854" s="321">
        <v>63.56</v>
      </c>
      <c r="F854" s="321">
        <v>3.15</v>
      </c>
      <c r="G854" s="321">
        <v>8.6199999999999992</v>
      </c>
      <c r="H854" s="321">
        <v>69.67</v>
      </c>
      <c r="I854" s="321">
        <v>9</v>
      </c>
      <c r="J854" s="321"/>
      <c r="K854" s="324">
        <f t="shared" si="4"/>
        <v>133.23000000000002</v>
      </c>
    </row>
    <row r="855" spans="1:11" x14ac:dyDescent="0.2">
      <c r="A855" s="325">
        <v>40296</v>
      </c>
      <c r="B855" s="321">
        <v>161</v>
      </c>
      <c r="C855" s="321">
        <v>31</v>
      </c>
      <c r="D855" s="321">
        <v>91.66</v>
      </c>
      <c r="E855" s="321">
        <v>91.88</v>
      </c>
      <c r="F855" s="321">
        <v>3.61</v>
      </c>
      <c r="G855" s="321">
        <v>14.39</v>
      </c>
      <c r="H855" s="321">
        <v>93.88</v>
      </c>
      <c r="I855" s="321">
        <v>10</v>
      </c>
      <c r="J855" s="321"/>
      <c r="K855" s="324">
        <f t="shared" si="4"/>
        <v>185.76</v>
      </c>
    </row>
    <row r="856" spans="1:11" x14ac:dyDescent="0.2">
      <c r="A856" s="325">
        <v>40297</v>
      </c>
      <c r="B856" s="321">
        <v>295</v>
      </c>
      <c r="C856" s="321">
        <v>38</v>
      </c>
      <c r="D856" s="321">
        <v>83.79</v>
      </c>
      <c r="E856" s="321">
        <v>72.5</v>
      </c>
      <c r="F856" s="321">
        <v>6.15</v>
      </c>
      <c r="G856" s="321">
        <v>10.82</v>
      </c>
      <c r="H856" s="321">
        <v>86.2</v>
      </c>
      <c r="I856" s="321">
        <v>10</v>
      </c>
      <c r="J856" s="321"/>
      <c r="K856" s="324">
        <f t="shared" si="4"/>
        <v>158.69999999999999</v>
      </c>
    </row>
    <row r="857" spans="1:11" x14ac:dyDescent="0.2">
      <c r="A857" s="325">
        <v>40298</v>
      </c>
      <c r="B857" s="321">
        <v>187</v>
      </c>
      <c r="C857" s="321">
        <v>52</v>
      </c>
      <c r="D857" s="321">
        <v>48.6</v>
      </c>
      <c r="E857" s="321">
        <v>81.37</v>
      </c>
      <c r="F857" s="321">
        <v>4.3499999999999996</v>
      </c>
      <c r="G857" s="321">
        <v>11.06</v>
      </c>
      <c r="H857" s="321">
        <v>51.11</v>
      </c>
      <c r="I857" s="321">
        <v>7</v>
      </c>
      <c r="J857" s="321"/>
      <c r="K857" s="324">
        <f t="shared" si="4"/>
        <v>132.48000000000002</v>
      </c>
    </row>
    <row r="858" spans="1:11" x14ac:dyDescent="0.2">
      <c r="A858" s="325">
        <v>40299</v>
      </c>
      <c r="B858" s="321">
        <v>223</v>
      </c>
      <c r="C858" s="321">
        <v>35</v>
      </c>
      <c r="D858" s="321">
        <v>17.29</v>
      </c>
      <c r="E858" s="321">
        <v>41.95</v>
      </c>
      <c r="F858" s="321">
        <v>0.74</v>
      </c>
      <c r="G858" s="321">
        <v>5.13</v>
      </c>
      <c r="H858" s="321">
        <v>17.62</v>
      </c>
      <c r="I858" s="321">
        <v>3</v>
      </c>
      <c r="J858" s="321"/>
      <c r="K858" s="324">
        <f t="shared" si="4"/>
        <v>59.570000000000007</v>
      </c>
    </row>
    <row r="859" spans="1:11" x14ac:dyDescent="0.2">
      <c r="A859" s="325">
        <v>40300</v>
      </c>
      <c r="B859" s="321"/>
      <c r="C859" s="321"/>
      <c r="D859" s="321"/>
      <c r="E859" s="321"/>
      <c r="F859" s="321"/>
      <c r="G859" s="321"/>
      <c r="H859" s="321"/>
      <c r="I859" s="321"/>
      <c r="J859" s="321"/>
      <c r="K859" s="324">
        <f t="shared" si="4"/>
        <v>0</v>
      </c>
    </row>
    <row r="860" spans="1:11" x14ac:dyDescent="0.2">
      <c r="A860" s="325">
        <v>40301</v>
      </c>
      <c r="B860" s="321">
        <v>215</v>
      </c>
      <c r="C860" s="321">
        <v>26</v>
      </c>
      <c r="D860" s="321">
        <v>102.86</v>
      </c>
      <c r="E860" s="321">
        <v>81.64</v>
      </c>
      <c r="F860" s="321">
        <v>7.14</v>
      </c>
      <c r="G860" s="321">
        <v>15.02</v>
      </c>
      <c r="H860" s="321">
        <v>94.6</v>
      </c>
      <c r="I860" s="321">
        <v>11</v>
      </c>
      <c r="J860" s="321" t="s">
        <v>1555</v>
      </c>
      <c r="K860" s="324">
        <f t="shared" si="4"/>
        <v>176.24</v>
      </c>
    </row>
    <row r="861" spans="1:11" x14ac:dyDescent="0.2">
      <c r="A861" s="325">
        <v>40302</v>
      </c>
      <c r="B861" s="321">
        <v>197</v>
      </c>
      <c r="C861" s="321">
        <v>32</v>
      </c>
      <c r="D861" s="321">
        <v>71.239999999999995</v>
      </c>
      <c r="E861" s="321">
        <v>94.96</v>
      </c>
      <c r="F861" s="321">
        <v>4.3600000000000003</v>
      </c>
      <c r="G861" s="321">
        <v>7.5</v>
      </c>
      <c r="H861" s="321">
        <v>81.53</v>
      </c>
      <c r="I861" s="321">
        <v>10</v>
      </c>
      <c r="J861" s="321"/>
      <c r="K861" s="324">
        <f t="shared" si="4"/>
        <v>176.49</v>
      </c>
    </row>
    <row r="862" spans="1:11" x14ac:dyDescent="0.2">
      <c r="A862" s="325">
        <v>40303</v>
      </c>
      <c r="B862" s="321">
        <v>186</v>
      </c>
      <c r="C862" s="321">
        <v>33</v>
      </c>
      <c r="D862" s="321">
        <v>83.29</v>
      </c>
      <c r="E862" s="321">
        <v>78.22</v>
      </c>
      <c r="F862" s="321">
        <v>5.08</v>
      </c>
      <c r="G862" s="321">
        <v>14.93</v>
      </c>
      <c r="H862" s="321">
        <v>79.55</v>
      </c>
      <c r="I862" s="321">
        <v>9</v>
      </c>
      <c r="J862" s="321"/>
      <c r="K862" s="324">
        <f t="shared" si="4"/>
        <v>157.76999999999998</v>
      </c>
    </row>
    <row r="863" spans="1:11" x14ac:dyDescent="0.2">
      <c r="A863" s="325">
        <v>40304</v>
      </c>
      <c r="B863" s="321">
        <v>277</v>
      </c>
      <c r="C863" s="321">
        <v>41</v>
      </c>
      <c r="D863" s="321">
        <v>97.17</v>
      </c>
      <c r="E863" s="321">
        <v>85.34</v>
      </c>
      <c r="F863" s="321">
        <v>4.1399999999999997</v>
      </c>
      <c r="G863" s="321">
        <v>10.23</v>
      </c>
      <c r="H863" s="321">
        <v>102.02</v>
      </c>
      <c r="I863" s="321">
        <v>12</v>
      </c>
      <c r="J863" s="321"/>
      <c r="K863" s="324">
        <f t="shared" si="4"/>
        <v>187.36</v>
      </c>
    </row>
    <row r="864" spans="1:11" x14ac:dyDescent="0.2">
      <c r="A864" s="325">
        <v>40305</v>
      </c>
      <c r="B864" s="321">
        <v>209</v>
      </c>
      <c r="C864" s="321">
        <v>45</v>
      </c>
      <c r="D864" s="321">
        <v>47.17</v>
      </c>
      <c r="E864" s="321">
        <v>102.46</v>
      </c>
      <c r="F864" s="321">
        <v>3.69</v>
      </c>
      <c r="G864" s="321">
        <v>8.92</v>
      </c>
      <c r="H864" s="321">
        <v>58.61</v>
      </c>
      <c r="I864" s="321">
        <v>8</v>
      </c>
      <c r="J864" s="321"/>
      <c r="K864" s="324">
        <f t="shared" si="4"/>
        <v>161.07</v>
      </c>
    </row>
    <row r="865" spans="1:11" x14ac:dyDescent="0.2">
      <c r="A865" s="325">
        <v>40306</v>
      </c>
      <c r="B865" s="321">
        <v>264</v>
      </c>
      <c r="C865" s="321">
        <v>36</v>
      </c>
      <c r="D865" s="321">
        <v>78.63</v>
      </c>
      <c r="E865" s="321">
        <v>40.909999999999997</v>
      </c>
      <c r="F865" s="321">
        <v>0.88</v>
      </c>
      <c r="G865" s="321">
        <v>5.35</v>
      </c>
      <c r="H865" s="321">
        <v>12.73</v>
      </c>
      <c r="I865" s="321">
        <v>2</v>
      </c>
      <c r="J865" s="321"/>
      <c r="K865" s="324">
        <f t="shared" si="4"/>
        <v>53.64</v>
      </c>
    </row>
    <row r="866" spans="1:11" x14ac:dyDescent="0.2">
      <c r="A866" s="325">
        <v>40307</v>
      </c>
      <c r="B866" s="321"/>
      <c r="C866" s="321"/>
      <c r="D866" s="321"/>
      <c r="E866" s="321"/>
      <c r="F866" s="321"/>
      <c r="G866" s="321"/>
      <c r="H866" s="321"/>
      <c r="I866" s="321"/>
      <c r="J866" s="321"/>
      <c r="K866" s="324">
        <f t="shared" si="4"/>
        <v>0</v>
      </c>
    </row>
    <row r="867" spans="1:11" x14ac:dyDescent="0.2">
      <c r="A867" s="325">
        <v>40308</v>
      </c>
      <c r="B867" s="321">
        <v>226</v>
      </c>
      <c r="C867" s="321">
        <v>47</v>
      </c>
      <c r="D867" s="321">
        <v>97.28</v>
      </c>
      <c r="E867" s="321">
        <v>108.3</v>
      </c>
      <c r="F867" s="321">
        <v>11.06</v>
      </c>
      <c r="G867" s="321">
        <v>17.39</v>
      </c>
      <c r="H867" s="321">
        <v>64.3</v>
      </c>
      <c r="I867" s="321">
        <v>9</v>
      </c>
      <c r="J867" s="321"/>
      <c r="K867" s="324">
        <f t="shared" si="4"/>
        <v>172.6</v>
      </c>
    </row>
    <row r="868" spans="1:11" x14ac:dyDescent="0.2">
      <c r="A868" s="325">
        <v>40309</v>
      </c>
      <c r="B868" s="321">
        <v>167</v>
      </c>
      <c r="C868" s="321">
        <v>30</v>
      </c>
      <c r="D868" s="321">
        <v>58.33</v>
      </c>
      <c r="E868" s="321">
        <v>90.66</v>
      </c>
      <c r="F868" s="321">
        <v>3.93</v>
      </c>
      <c r="G868" s="321">
        <v>17.87</v>
      </c>
      <c r="H868" s="321">
        <v>93.65</v>
      </c>
      <c r="I868" s="321">
        <v>13</v>
      </c>
      <c r="J868" s="321"/>
      <c r="K868" s="324">
        <f t="shared" si="4"/>
        <v>184.31</v>
      </c>
    </row>
    <row r="869" spans="1:11" x14ac:dyDescent="0.2">
      <c r="A869" s="325">
        <v>40310</v>
      </c>
      <c r="B869" s="321">
        <v>166</v>
      </c>
      <c r="C869" s="321">
        <v>30</v>
      </c>
      <c r="D869" s="321">
        <v>88.65</v>
      </c>
      <c r="E869" s="321">
        <v>85.24</v>
      </c>
      <c r="F869" s="321">
        <v>2.19</v>
      </c>
      <c r="G869" s="321">
        <v>9.52</v>
      </c>
      <c r="H869" s="321">
        <v>83.32</v>
      </c>
      <c r="I869" s="321">
        <v>11</v>
      </c>
      <c r="J869" s="321"/>
      <c r="K869" s="324">
        <f t="shared" si="4"/>
        <v>168.56</v>
      </c>
    </row>
    <row r="870" spans="1:11" x14ac:dyDescent="0.2">
      <c r="A870" s="325">
        <v>40311</v>
      </c>
      <c r="B870" s="321">
        <v>317</v>
      </c>
      <c r="C870" s="321">
        <v>41</v>
      </c>
      <c r="D870" s="321">
        <v>80.86</v>
      </c>
      <c r="E870" s="321">
        <v>84.37</v>
      </c>
      <c r="F870" s="321">
        <v>7.27</v>
      </c>
      <c r="G870" s="321">
        <v>8.9499999999999993</v>
      </c>
      <c r="H870" s="321">
        <v>84.72</v>
      </c>
      <c r="I870" s="321">
        <v>11</v>
      </c>
      <c r="J870" s="321"/>
      <c r="K870" s="324">
        <f t="shared" si="4"/>
        <v>169.09</v>
      </c>
    </row>
    <row r="871" spans="1:11" x14ac:dyDescent="0.2">
      <c r="A871" s="325">
        <v>40312</v>
      </c>
      <c r="B871" s="321">
        <v>221</v>
      </c>
      <c r="C871" s="321">
        <v>47</v>
      </c>
      <c r="D871" s="321">
        <v>64.55</v>
      </c>
      <c r="E871" s="321">
        <v>95.99</v>
      </c>
      <c r="F871" s="321">
        <v>4.13</v>
      </c>
      <c r="G871" s="321">
        <v>11.19</v>
      </c>
      <c r="H871" s="321">
        <v>74.41</v>
      </c>
      <c r="I871" s="321">
        <v>10</v>
      </c>
      <c r="J871" s="321"/>
      <c r="K871" s="324">
        <f t="shared" si="4"/>
        <v>170.39999999999998</v>
      </c>
    </row>
    <row r="872" spans="1:11" x14ac:dyDescent="0.2">
      <c r="A872" s="325">
        <v>40313</v>
      </c>
      <c r="B872" s="321">
        <v>209</v>
      </c>
      <c r="C872" s="321">
        <v>38</v>
      </c>
      <c r="D872" s="321">
        <v>14.27</v>
      </c>
      <c r="E872" s="321">
        <v>45.77</v>
      </c>
      <c r="F872" s="321">
        <v>0.44</v>
      </c>
      <c r="G872" s="321">
        <v>7.68</v>
      </c>
      <c r="H872" s="321">
        <v>13.35</v>
      </c>
      <c r="I872" s="321">
        <v>2</v>
      </c>
      <c r="J872" s="321"/>
      <c r="K872" s="324">
        <f t="shared" si="4"/>
        <v>59.120000000000005</v>
      </c>
    </row>
    <row r="873" spans="1:11" x14ac:dyDescent="0.2">
      <c r="A873" s="325">
        <v>40314</v>
      </c>
      <c r="B873" s="321"/>
      <c r="C873" s="321"/>
      <c r="D873" s="321"/>
      <c r="E873" s="321"/>
      <c r="F873" s="321"/>
      <c r="G873" s="321"/>
      <c r="H873" s="321"/>
      <c r="I873" s="321"/>
      <c r="J873" s="321"/>
      <c r="K873" s="324">
        <f t="shared" si="4"/>
        <v>0</v>
      </c>
    </row>
    <row r="874" spans="1:11" x14ac:dyDescent="0.2">
      <c r="A874" s="325">
        <v>40315</v>
      </c>
      <c r="B874" s="321">
        <v>225</v>
      </c>
      <c r="C874" s="321">
        <v>26</v>
      </c>
      <c r="D874" s="321">
        <v>91.76</v>
      </c>
      <c r="E874" s="321">
        <v>68.45</v>
      </c>
      <c r="F874" s="321">
        <v>10</v>
      </c>
      <c r="G874" s="321">
        <v>12.45</v>
      </c>
      <c r="H874" s="321">
        <v>90.86</v>
      </c>
      <c r="I874" s="321">
        <v>10</v>
      </c>
      <c r="J874" s="321"/>
      <c r="K874" s="324">
        <f t="shared" si="4"/>
        <v>159.31</v>
      </c>
    </row>
    <row r="875" spans="1:11" x14ac:dyDescent="0.2">
      <c r="A875" s="325">
        <v>40316</v>
      </c>
      <c r="B875" s="321">
        <v>195</v>
      </c>
      <c r="C875" s="321">
        <v>33</v>
      </c>
      <c r="D875" s="321">
        <v>66.64</v>
      </c>
      <c r="E875" s="321">
        <v>81.78</v>
      </c>
      <c r="F875" s="321">
        <v>1.1499999999999999</v>
      </c>
      <c r="G875" s="321">
        <v>9.5500000000000007</v>
      </c>
      <c r="H875" s="321">
        <v>68.319999999999993</v>
      </c>
      <c r="I875" s="321">
        <v>11</v>
      </c>
      <c r="J875" s="321"/>
      <c r="K875" s="324">
        <f t="shared" ref="K875:K918" si="5">E875+H875</f>
        <v>150.1</v>
      </c>
    </row>
    <row r="876" spans="1:11" x14ac:dyDescent="0.2">
      <c r="A876" s="325">
        <v>40317</v>
      </c>
      <c r="B876" s="321">
        <v>224</v>
      </c>
      <c r="C876" s="321">
        <v>54</v>
      </c>
      <c r="D876" s="321">
        <v>94.38</v>
      </c>
      <c r="E876" s="321">
        <v>118.9</v>
      </c>
      <c r="F876" s="321">
        <v>5.35</v>
      </c>
      <c r="G876" s="321">
        <v>17.18</v>
      </c>
      <c r="H876" s="321">
        <v>88.05</v>
      </c>
      <c r="I876" s="321">
        <v>11</v>
      </c>
      <c r="J876" s="321"/>
      <c r="K876" s="324">
        <f t="shared" si="5"/>
        <v>206.95</v>
      </c>
    </row>
    <row r="877" spans="1:11" x14ac:dyDescent="0.2">
      <c r="A877" s="325">
        <v>40318</v>
      </c>
      <c r="B877" s="321">
        <v>312</v>
      </c>
      <c r="C877" s="321">
        <v>49</v>
      </c>
      <c r="D877" s="321">
        <v>86.57</v>
      </c>
      <c r="E877" s="321">
        <v>79.010000000000005</v>
      </c>
      <c r="F877" s="321">
        <v>3.72</v>
      </c>
      <c r="G877" s="321">
        <v>5.88</v>
      </c>
      <c r="H877" s="321">
        <v>90.37</v>
      </c>
      <c r="I877" s="321">
        <v>11</v>
      </c>
      <c r="J877" s="321"/>
      <c r="K877" s="324">
        <f t="shared" si="5"/>
        <v>169.38</v>
      </c>
    </row>
    <row r="878" spans="1:11" x14ac:dyDescent="0.2">
      <c r="A878" s="325">
        <v>40319</v>
      </c>
      <c r="B878" s="321">
        <v>174</v>
      </c>
      <c r="C878" s="321">
        <v>29</v>
      </c>
      <c r="D878" s="321">
        <v>66.17</v>
      </c>
      <c r="E878" s="321">
        <v>62.87</v>
      </c>
      <c r="F878" s="321">
        <v>2.79</v>
      </c>
      <c r="G878" s="321">
        <v>10.17</v>
      </c>
      <c r="H878" s="321">
        <v>65.569999999999993</v>
      </c>
      <c r="I878" s="321">
        <v>8</v>
      </c>
      <c r="J878" s="321"/>
      <c r="K878" s="324">
        <f t="shared" si="5"/>
        <v>128.44</v>
      </c>
    </row>
    <row r="879" spans="1:11" x14ac:dyDescent="0.2">
      <c r="A879" s="325">
        <v>40320</v>
      </c>
      <c r="B879" s="321">
        <v>227</v>
      </c>
      <c r="C879" s="321">
        <v>23</v>
      </c>
      <c r="D879" s="321">
        <v>30.06</v>
      </c>
      <c r="E879" s="321">
        <v>16.57</v>
      </c>
      <c r="F879" s="321">
        <v>1.36</v>
      </c>
      <c r="G879" s="321">
        <v>6.57</v>
      </c>
      <c r="H879" s="321">
        <v>32.76</v>
      </c>
      <c r="I879" s="321">
        <v>4</v>
      </c>
      <c r="J879" s="321"/>
      <c r="K879" s="324">
        <f t="shared" si="5"/>
        <v>49.33</v>
      </c>
    </row>
    <row r="880" spans="1:11" x14ac:dyDescent="0.2">
      <c r="A880" s="325">
        <v>40321</v>
      </c>
      <c r="B880" s="321"/>
      <c r="C880" s="321"/>
      <c r="D880" s="321"/>
      <c r="E880" s="321"/>
      <c r="F880" s="321"/>
      <c r="G880" s="321"/>
      <c r="H880" s="321"/>
      <c r="I880" s="321"/>
      <c r="J880" s="321"/>
      <c r="K880" s="324">
        <f t="shared" si="5"/>
        <v>0</v>
      </c>
    </row>
    <row r="881" spans="1:11" x14ac:dyDescent="0.2">
      <c r="A881" s="325">
        <v>40322</v>
      </c>
      <c r="B881" s="321">
        <v>261</v>
      </c>
      <c r="C881" s="321">
        <v>42</v>
      </c>
      <c r="D881" s="321">
        <v>104.06</v>
      </c>
      <c r="E881" s="321">
        <v>97.64</v>
      </c>
      <c r="F881" s="321">
        <v>6.76</v>
      </c>
      <c r="G881" s="321">
        <v>16.3</v>
      </c>
      <c r="H881" s="321">
        <v>97.95</v>
      </c>
      <c r="I881" s="321">
        <v>12</v>
      </c>
      <c r="J881" s="321"/>
      <c r="K881" s="324">
        <f t="shared" si="5"/>
        <v>195.59</v>
      </c>
    </row>
    <row r="882" spans="1:11" x14ac:dyDescent="0.2">
      <c r="A882" s="325">
        <v>40323</v>
      </c>
      <c r="B882" s="321">
        <v>183</v>
      </c>
      <c r="C882" s="321">
        <v>35</v>
      </c>
      <c r="D882" s="321">
        <v>66.290000000000006</v>
      </c>
      <c r="E882" s="321">
        <v>101.58</v>
      </c>
      <c r="F882" s="321">
        <v>2.89</v>
      </c>
      <c r="G882" s="321">
        <v>7.63</v>
      </c>
      <c r="H882" s="321">
        <v>69.27</v>
      </c>
      <c r="I882" s="321">
        <v>9</v>
      </c>
      <c r="J882" s="321"/>
      <c r="K882" s="324">
        <f t="shared" si="5"/>
        <v>170.85</v>
      </c>
    </row>
    <row r="883" spans="1:11" x14ac:dyDescent="0.2">
      <c r="A883" s="325">
        <v>40324</v>
      </c>
      <c r="B883" s="321">
        <v>205</v>
      </c>
      <c r="C883" s="321">
        <v>47</v>
      </c>
      <c r="D883" s="321">
        <v>90.6</v>
      </c>
      <c r="E883" s="321">
        <v>124.56</v>
      </c>
      <c r="F883" s="321">
        <v>6.04</v>
      </c>
      <c r="G883" s="321">
        <v>16.97</v>
      </c>
      <c r="H883" s="321">
        <v>84.94</v>
      </c>
      <c r="I883" s="321">
        <v>11</v>
      </c>
      <c r="J883" s="321"/>
      <c r="K883" s="324">
        <f t="shared" si="5"/>
        <v>209.5</v>
      </c>
    </row>
    <row r="884" spans="1:11" x14ac:dyDescent="0.2">
      <c r="A884" s="325">
        <v>40325</v>
      </c>
      <c r="B884" s="321">
        <v>304</v>
      </c>
      <c r="C884" s="321">
        <v>46</v>
      </c>
      <c r="D884" s="321">
        <v>83.37</v>
      </c>
      <c r="E884" s="321">
        <v>115.89</v>
      </c>
      <c r="F884" s="321">
        <v>6.3</v>
      </c>
      <c r="G884" s="321">
        <v>10.67</v>
      </c>
      <c r="H884" s="321">
        <v>75.69</v>
      </c>
      <c r="I884" s="321">
        <v>10</v>
      </c>
      <c r="J884" s="321"/>
      <c r="K884" s="324">
        <f t="shared" si="5"/>
        <v>191.57999999999998</v>
      </c>
    </row>
    <row r="885" spans="1:11" x14ac:dyDescent="0.2">
      <c r="A885" s="325">
        <v>40326</v>
      </c>
      <c r="B885" s="321">
        <v>199</v>
      </c>
      <c r="C885" s="321">
        <v>48</v>
      </c>
      <c r="D885" s="321">
        <v>55.33</v>
      </c>
      <c r="E885" s="321">
        <v>120.27</v>
      </c>
      <c r="F885" s="321">
        <v>4.8099999999999996</v>
      </c>
      <c r="G885" s="321">
        <v>11.58</v>
      </c>
      <c r="H885" s="321">
        <v>67.44</v>
      </c>
      <c r="I885" s="321">
        <v>9</v>
      </c>
      <c r="J885" s="321"/>
      <c r="K885" s="324">
        <f t="shared" si="5"/>
        <v>187.70999999999998</v>
      </c>
    </row>
    <row r="886" spans="1:11" x14ac:dyDescent="0.2">
      <c r="A886" s="325">
        <v>40327</v>
      </c>
      <c r="B886" s="321">
        <v>265</v>
      </c>
      <c r="C886" s="321">
        <v>37</v>
      </c>
      <c r="D886" s="321">
        <v>99.49</v>
      </c>
      <c r="E886" s="321">
        <v>33.42</v>
      </c>
      <c r="F886" s="321">
        <v>2.68</v>
      </c>
      <c r="G886" s="321">
        <v>8.52</v>
      </c>
      <c r="H886" s="321">
        <v>26.33</v>
      </c>
      <c r="I886" s="321">
        <v>4</v>
      </c>
      <c r="J886" s="321"/>
      <c r="K886" s="324">
        <f t="shared" si="5"/>
        <v>59.75</v>
      </c>
    </row>
    <row r="887" spans="1:11" x14ac:dyDescent="0.2">
      <c r="A887" s="325">
        <v>40328</v>
      </c>
      <c r="B887" s="321"/>
      <c r="C887" s="321"/>
      <c r="D887" s="321"/>
      <c r="E887" s="321"/>
      <c r="F887" s="321"/>
      <c r="G887" s="321"/>
      <c r="H887" s="321"/>
      <c r="I887" s="321"/>
      <c r="J887" s="321"/>
      <c r="K887" s="324">
        <f t="shared" si="5"/>
        <v>0</v>
      </c>
    </row>
    <row r="888" spans="1:11" x14ac:dyDescent="0.2">
      <c r="A888" s="325">
        <v>40329</v>
      </c>
      <c r="B888" s="321">
        <v>71</v>
      </c>
      <c r="C888" s="321">
        <v>19</v>
      </c>
      <c r="D888" s="321">
        <v>62.35</v>
      </c>
      <c r="E888" s="321">
        <v>73.62</v>
      </c>
      <c r="F888" s="321">
        <v>4.5599999999999996</v>
      </c>
      <c r="G888" s="321">
        <v>9.5399999999999991</v>
      </c>
      <c r="H888" s="321">
        <v>52.64</v>
      </c>
      <c r="I888" s="321">
        <v>6</v>
      </c>
      <c r="J888" s="321"/>
      <c r="K888" s="324">
        <f t="shared" si="5"/>
        <v>126.26</v>
      </c>
    </row>
    <row r="889" spans="1:11" x14ac:dyDescent="0.2">
      <c r="A889" s="325">
        <v>40330</v>
      </c>
      <c r="B889" s="321">
        <v>282</v>
      </c>
      <c r="C889" s="321">
        <v>30</v>
      </c>
      <c r="D889" s="321">
        <v>115.39</v>
      </c>
      <c r="E889" s="321">
        <v>81.96</v>
      </c>
      <c r="F889" s="321">
        <v>5.95</v>
      </c>
      <c r="G889" s="321">
        <v>11.43</v>
      </c>
      <c r="H889" s="321">
        <v>103.61</v>
      </c>
      <c r="I889" s="321">
        <v>12</v>
      </c>
      <c r="J889" s="321"/>
      <c r="K889" s="324">
        <f t="shared" si="5"/>
        <v>185.57</v>
      </c>
    </row>
    <row r="890" spans="1:11" x14ac:dyDescent="0.2">
      <c r="A890" s="325">
        <v>40331</v>
      </c>
      <c r="B890" s="321">
        <v>207</v>
      </c>
      <c r="C890" s="321">
        <v>42</v>
      </c>
      <c r="D890" s="321">
        <v>96.79</v>
      </c>
      <c r="E890" s="321">
        <v>86.61</v>
      </c>
      <c r="F890" s="321">
        <v>4.53</v>
      </c>
      <c r="G890" s="321">
        <v>22.98</v>
      </c>
      <c r="H890" s="321">
        <v>113.26</v>
      </c>
      <c r="I890" s="321">
        <v>13</v>
      </c>
      <c r="J890" s="321"/>
      <c r="K890" s="324">
        <f t="shared" si="5"/>
        <v>199.87</v>
      </c>
    </row>
    <row r="891" spans="1:11" x14ac:dyDescent="0.2">
      <c r="A891" s="325">
        <v>40332</v>
      </c>
      <c r="B891" s="321">
        <v>322</v>
      </c>
      <c r="C891" s="321">
        <v>42</v>
      </c>
      <c r="D891" s="321">
        <v>94.52</v>
      </c>
      <c r="E891" s="321">
        <v>80.83</v>
      </c>
      <c r="F891" s="321">
        <v>6.81</v>
      </c>
      <c r="G891" s="321">
        <v>12.6</v>
      </c>
      <c r="H891" s="321">
        <v>97.48</v>
      </c>
      <c r="I891" s="321">
        <v>11</v>
      </c>
      <c r="J891" s="321"/>
      <c r="K891" s="324">
        <f t="shared" si="5"/>
        <v>178.31</v>
      </c>
    </row>
    <row r="892" spans="1:11" x14ac:dyDescent="0.2">
      <c r="A892" s="325">
        <v>40333</v>
      </c>
      <c r="B892" s="321">
        <v>189</v>
      </c>
      <c r="C892" s="321">
        <v>47</v>
      </c>
      <c r="D892" s="321">
        <v>58.72</v>
      </c>
      <c r="E892" s="321">
        <v>101.05</v>
      </c>
      <c r="F892" s="321">
        <v>1.32</v>
      </c>
      <c r="G892" s="321">
        <v>17.82</v>
      </c>
      <c r="H892" s="321">
        <v>57.18</v>
      </c>
      <c r="I892" s="321">
        <v>7</v>
      </c>
      <c r="J892" s="321"/>
      <c r="K892" s="324">
        <f t="shared" si="5"/>
        <v>158.22999999999999</v>
      </c>
    </row>
    <row r="893" spans="1:11" x14ac:dyDescent="0.2">
      <c r="A893" s="325">
        <v>40334</v>
      </c>
      <c r="B893" s="321">
        <v>235</v>
      </c>
      <c r="C893" s="321">
        <v>30</v>
      </c>
      <c r="D893" s="321">
        <v>20.75</v>
      </c>
      <c r="E893" s="321">
        <v>39.840000000000003</v>
      </c>
      <c r="F893" s="321">
        <v>5.48</v>
      </c>
      <c r="G893" s="321">
        <v>5.26</v>
      </c>
      <c r="H893" s="321">
        <v>21.58</v>
      </c>
      <c r="I893" s="321">
        <v>3</v>
      </c>
      <c r="J893" s="321"/>
      <c r="K893" s="324">
        <f t="shared" si="5"/>
        <v>61.42</v>
      </c>
    </row>
    <row r="894" spans="1:11" x14ac:dyDescent="0.2">
      <c r="A894" s="325">
        <v>40335</v>
      </c>
      <c r="B894" s="321"/>
      <c r="C894" s="321"/>
      <c r="D894" s="321"/>
      <c r="E894" s="321"/>
      <c r="F894" s="321"/>
      <c r="G894" s="321"/>
      <c r="H894" s="321"/>
      <c r="I894" s="321"/>
      <c r="J894" s="321"/>
      <c r="K894" s="324">
        <f t="shared" si="5"/>
        <v>0</v>
      </c>
    </row>
    <row r="895" spans="1:11" x14ac:dyDescent="0.2">
      <c r="A895" s="325">
        <v>40336</v>
      </c>
      <c r="B895" s="321">
        <v>241</v>
      </c>
      <c r="C895" s="321">
        <v>30</v>
      </c>
      <c r="D895" s="321">
        <v>100.55</v>
      </c>
      <c r="E895" s="321">
        <v>87.39</v>
      </c>
      <c r="F895" s="321">
        <v>7.64</v>
      </c>
      <c r="G895" s="321">
        <v>16.88</v>
      </c>
      <c r="H895" s="321">
        <v>97.72</v>
      </c>
      <c r="I895" s="321">
        <v>12</v>
      </c>
      <c r="J895" s="321"/>
      <c r="K895" s="324">
        <f t="shared" si="5"/>
        <v>185.11</v>
      </c>
    </row>
    <row r="896" spans="1:11" x14ac:dyDescent="0.2">
      <c r="A896" s="325">
        <v>40337</v>
      </c>
      <c r="B896" s="321">
        <v>216</v>
      </c>
      <c r="C896" s="321">
        <v>53</v>
      </c>
      <c r="D896" s="321">
        <v>79.38</v>
      </c>
      <c r="E896" s="321">
        <v>139.94999999999999</v>
      </c>
      <c r="F896" s="321">
        <v>4.82</v>
      </c>
      <c r="G896" s="321">
        <v>12.83</v>
      </c>
      <c r="H896" s="321">
        <v>74.540000000000006</v>
      </c>
      <c r="I896" s="321">
        <v>10</v>
      </c>
      <c r="J896" s="321"/>
      <c r="K896" s="324">
        <f t="shared" si="5"/>
        <v>214.49</v>
      </c>
    </row>
    <row r="897" spans="1:11" x14ac:dyDescent="0.2">
      <c r="A897" s="325">
        <v>40338</v>
      </c>
      <c r="B897" s="321">
        <v>213</v>
      </c>
      <c r="C897" s="321">
        <v>38</v>
      </c>
      <c r="D897" s="321">
        <v>89.73</v>
      </c>
      <c r="E897" s="321">
        <v>70.23</v>
      </c>
      <c r="F897" s="321">
        <v>4.95</v>
      </c>
      <c r="G897" s="321">
        <v>15.34</v>
      </c>
      <c r="H897" s="321">
        <v>87.05</v>
      </c>
      <c r="I897" s="321">
        <v>12</v>
      </c>
      <c r="J897" s="321"/>
      <c r="K897" s="324">
        <f t="shared" si="5"/>
        <v>157.28</v>
      </c>
    </row>
    <row r="898" spans="1:11" x14ac:dyDescent="0.2">
      <c r="A898" s="325">
        <v>40339</v>
      </c>
      <c r="B898" s="321">
        <v>291</v>
      </c>
      <c r="C898" s="321">
        <v>32</v>
      </c>
      <c r="D898" s="321">
        <v>89.42</v>
      </c>
      <c r="E898" s="321">
        <v>76.8</v>
      </c>
      <c r="F898" s="321">
        <v>4.13</v>
      </c>
      <c r="G898" s="321">
        <v>18.989999999999998</v>
      </c>
      <c r="H898" s="321">
        <v>88.74</v>
      </c>
      <c r="I898" s="321">
        <v>11</v>
      </c>
      <c r="J898" s="321"/>
      <c r="K898" s="324">
        <f t="shared" si="5"/>
        <v>165.54</v>
      </c>
    </row>
    <row r="899" spans="1:11" x14ac:dyDescent="0.2">
      <c r="A899" s="325">
        <v>40340</v>
      </c>
      <c r="B899" s="321">
        <v>205</v>
      </c>
      <c r="C899" s="321">
        <v>40</v>
      </c>
      <c r="D899" s="321">
        <v>56.74</v>
      </c>
      <c r="E899" s="321">
        <v>111.99</v>
      </c>
      <c r="F899" s="321">
        <v>4.74</v>
      </c>
      <c r="G899" s="321">
        <v>14.71</v>
      </c>
      <c r="H899" s="321">
        <v>76.790000000000006</v>
      </c>
      <c r="I899" s="321">
        <v>9</v>
      </c>
      <c r="J899" s="321"/>
      <c r="K899" s="324">
        <f t="shared" si="5"/>
        <v>188.78</v>
      </c>
    </row>
    <row r="900" spans="1:11" x14ac:dyDescent="0.2">
      <c r="A900" s="325">
        <v>40341</v>
      </c>
      <c r="B900" s="321">
        <v>226</v>
      </c>
      <c r="C900" s="321">
        <v>21</v>
      </c>
      <c r="D900" s="321">
        <v>19.72</v>
      </c>
      <c r="E900" s="321">
        <v>15.92</v>
      </c>
      <c r="F900" s="321">
        <v>2.11</v>
      </c>
      <c r="G900" s="321">
        <v>5.47</v>
      </c>
      <c r="H900" s="321">
        <v>19.149999999999999</v>
      </c>
      <c r="I900" s="321">
        <v>3</v>
      </c>
      <c r="J900" s="321"/>
      <c r="K900" s="324">
        <f t="shared" si="5"/>
        <v>35.07</v>
      </c>
    </row>
    <row r="901" spans="1:11" x14ac:dyDescent="0.2">
      <c r="A901" s="325">
        <v>40342</v>
      </c>
      <c r="B901" s="321"/>
      <c r="C901" s="321"/>
      <c r="D901" s="321"/>
      <c r="E901" s="321"/>
      <c r="F901" s="321"/>
      <c r="G901" s="321"/>
      <c r="H901" s="321"/>
      <c r="I901" s="321"/>
      <c r="J901" s="321"/>
      <c r="K901" s="324">
        <f t="shared" si="5"/>
        <v>0</v>
      </c>
    </row>
    <row r="902" spans="1:11" x14ac:dyDescent="0.2">
      <c r="A902" s="325">
        <v>40343</v>
      </c>
      <c r="B902" s="321">
        <v>229</v>
      </c>
      <c r="C902" s="321">
        <v>39</v>
      </c>
      <c r="D902" s="321">
        <v>109.63</v>
      </c>
      <c r="E902" s="321">
        <v>97.36</v>
      </c>
      <c r="F902" s="321">
        <v>8.14</v>
      </c>
      <c r="G902" s="321">
        <v>18.86</v>
      </c>
      <c r="H902" s="321">
        <v>97.56</v>
      </c>
      <c r="I902" s="321">
        <v>12</v>
      </c>
      <c r="J902" s="321"/>
      <c r="K902" s="324">
        <f t="shared" si="5"/>
        <v>194.92000000000002</v>
      </c>
    </row>
    <row r="903" spans="1:11" x14ac:dyDescent="0.2">
      <c r="A903" s="325">
        <v>40344</v>
      </c>
      <c r="B903" s="321">
        <v>204</v>
      </c>
      <c r="C903" s="321">
        <v>41</v>
      </c>
      <c r="D903" s="321">
        <v>76.73</v>
      </c>
      <c r="E903" s="321">
        <v>108.13</v>
      </c>
      <c r="F903" s="321">
        <v>3.54</v>
      </c>
      <c r="G903" s="321">
        <v>10.16</v>
      </c>
      <c r="H903" s="321">
        <v>91.16</v>
      </c>
      <c r="I903" s="321">
        <v>11</v>
      </c>
      <c r="J903" s="321"/>
      <c r="K903" s="324">
        <f t="shared" si="5"/>
        <v>199.29</v>
      </c>
    </row>
    <row r="904" spans="1:11" x14ac:dyDescent="0.2">
      <c r="A904" s="325">
        <v>40345</v>
      </c>
      <c r="B904" s="321">
        <v>215</v>
      </c>
      <c r="C904" s="321">
        <v>35</v>
      </c>
      <c r="D904" s="321">
        <v>86.71</v>
      </c>
      <c r="E904" s="321">
        <v>82.07</v>
      </c>
      <c r="F904" s="321">
        <v>2.44</v>
      </c>
      <c r="G904" s="321">
        <v>15.11</v>
      </c>
      <c r="H904" s="321">
        <v>92.96</v>
      </c>
      <c r="I904" s="321">
        <v>11</v>
      </c>
      <c r="J904" s="321"/>
      <c r="K904" s="324">
        <f t="shared" si="5"/>
        <v>175.02999999999997</v>
      </c>
    </row>
    <row r="905" spans="1:11" x14ac:dyDescent="0.2">
      <c r="A905" s="325">
        <v>40346</v>
      </c>
      <c r="B905" s="321">
        <v>327</v>
      </c>
      <c r="C905" s="321">
        <v>31</v>
      </c>
      <c r="D905" s="321">
        <v>97.52</v>
      </c>
      <c r="E905" s="321">
        <v>67.459999999999994</v>
      </c>
      <c r="F905" s="321">
        <v>6.71</v>
      </c>
      <c r="G905" s="321">
        <v>13.48</v>
      </c>
      <c r="H905" s="321">
        <v>99.43</v>
      </c>
      <c r="I905" s="321">
        <v>12</v>
      </c>
      <c r="J905" s="321"/>
      <c r="K905" s="324">
        <f t="shared" si="5"/>
        <v>166.89</v>
      </c>
    </row>
    <row r="906" spans="1:11" x14ac:dyDescent="0.2">
      <c r="A906" s="325">
        <v>40347</v>
      </c>
      <c r="B906" s="321"/>
      <c r="C906" s="321"/>
      <c r="D906" s="321"/>
      <c r="E906" s="321"/>
      <c r="F906" s="321"/>
      <c r="G906" s="321"/>
      <c r="H906" s="321"/>
      <c r="I906" s="321"/>
      <c r="J906" s="321"/>
      <c r="K906" s="324">
        <f t="shared" si="5"/>
        <v>0</v>
      </c>
    </row>
    <row r="907" spans="1:11" x14ac:dyDescent="0.2">
      <c r="A907" s="325">
        <v>40348</v>
      </c>
      <c r="B907" s="321"/>
      <c r="C907" s="321"/>
      <c r="D907" s="321"/>
      <c r="E907" s="321"/>
      <c r="F907" s="321"/>
      <c r="G907" s="321"/>
      <c r="H907" s="321"/>
      <c r="I907" s="321"/>
      <c r="J907" s="321"/>
      <c r="K907" s="324">
        <f t="shared" si="5"/>
        <v>0</v>
      </c>
    </row>
    <row r="908" spans="1:11" x14ac:dyDescent="0.2">
      <c r="A908" s="325">
        <v>40349</v>
      </c>
      <c r="B908" s="321"/>
      <c r="C908" s="321"/>
      <c r="D908" s="321"/>
      <c r="E908" s="321"/>
      <c r="F908" s="321"/>
      <c r="G908" s="321"/>
      <c r="H908" s="321"/>
      <c r="I908" s="321"/>
      <c r="J908" s="321"/>
      <c r="K908" s="324">
        <f t="shared" si="5"/>
        <v>0</v>
      </c>
    </row>
    <row r="909" spans="1:11" x14ac:dyDescent="0.2">
      <c r="A909" s="325">
        <v>40350</v>
      </c>
      <c r="B909" s="321"/>
      <c r="C909" s="321"/>
      <c r="D909" s="321"/>
      <c r="E909" s="321"/>
      <c r="F909" s="321"/>
      <c r="G909" s="321"/>
      <c r="H909" s="321"/>
      <c r="I909" s="321"/>
      <c r="J909" s="321"/>
      <c r="K909" s="324">
        <f t="shared" si="5"/>
        <v>0</v>
      </c>
    </row>
    <row r="910" spans="1:11" x14ac:dyDescent="0.2">
      <c r="A910" s="325">
        <v>40351</v>
      </c>
      <c r="B910" s="321"/>
      <c r="C910" s="321"/>
      <c r="D910" s="321"/>
      <c r="E910" s="321"/>
      <c r="F910" s="321"/>
      <c r="G910" s="321"/>
      <c r="H910" s="321"/>
      <c r="I910" s="321"/>
      <c r="J910" s="321"/>
      <c r="K910" s="324">
        <f t="shared" si="5"/>
        <v>0</v>
      </c>
    </row>
    <row r="911" spans="1:11" x14ac:dyDescent="0.2">
      <c r="A911" s="325">
        <v>40352</v>
      </c>
      <c r="B911" s="321"/>
      <c r="C911" s="321"/>
      <c r="D911" s="321"/>
      <c r="E911" s="321"/>
      <c r="F911" s="321"/>
      <c r="G911" s="321"/>
      <c r="H911" s="321"/>
      <c r="I911" s="321"/>
      <c r="J911" s="321"/>
      <c r="K911" s="324">
        <f t="shared" si="5"/>
        <v>0</v>
      </c>
    </row>
    <row r="912" spans="1:11" x14ac:dyDescent="0.2">
      <c r="A912" s="325">
        <v>40353</v>
      </c>
      <c r="B912" s="321"/>
      <c r="C912" s="321"/>
      <c r="D912" s="321"/>
      <c r="E912" s="321"/>
      <c r="F912" s="321"/>
      <c r="G912" s="321"/>
      <c r="H912" s="321"/>
      <c r="I912" s="321"/>
      <c r="J912" s="321"/>
      <c r="K912" s="324">
        <f t="shared" si="5"/>
        <v>0</v>
      </c>
    </row>
    <row r="913" spans="1:11" x14ac:dyDescent="0.2">
      <c r="A913" s="325">
        <v>40354</v>
      </c>
      <c r="B913" s="321"/>
      <c r="C913" s="321"/>
      <c r="D913" s="321"/>
      <c r="E913" s="321"/>
      <c r="F913" s="321"/>
      <c r="G913" s="321"/>
      <c r="H913" s="321"/>
      <c r="I913" s="321"/>
      <c r="J913" s="321"/>
      <c r="K913" s="324">
        <f t="shared" si="5"/>
        <v>0</v>
      </c>
    </row>
    <row r="914" spans="1:11" x14ac:dyDescent="0.2">
      <c r="A914" s="325">
        <v>40355</v>
      </c>
      <c r="B914" s="321"/>
      <c r="C914" s="321"/>
      <c r="D914" s="321"/>
      <c r="E914" s="321"/>
      <c r="F914" s="321"/>
      <c r="G914" s="321"/>
      <c r="H914" s="321"/>
      <c r="I914" s="321"/>
      <c r="J914" s="321"/>
      <c r="K914" s="324">
        <f t="shared" si="5"/>
        <v>0</v>
      </c>
    </row>
    <row r="915" spans="1:11" x14ac:dyDescent="0.2">
      <c r="A915" s="325">
        <v>40356</v>
      </c>
      <c r="B915" s="321"/>
      <c r="C915" s="321"/>
      <c r="D915" s="321"/>
      <c r="E915" s="321"/>
      <c r="F915" s="321"/>
      <c r="G915" s="321"/>
      <c r="H915" s="321"/>
      <c r="I915" s="321"/>
      <c r="J915" s="321"/>
      <c r="K915" s="324">
        <f t="shared" si="5"/>
        <v>0</v>
      </c>
    </row>
    <row r="916" spans="1:11" x14ac:dyDescent="0.2">
      <c r="A916" s="325">
        <v>40357</v>
      </c>
      <c r="B916" s="321"/>
      <c r="C916" s="321"/>
      <c r="D916" s="321"/>
      <c r="E916" s="321"/>
      <c r="F916" s="321"/>
      <c r="G916" s="321"/>
      <c r="H916" s="321"/>
      <c r="I916" s="321"/>
      <c r="J916" s="321"/>
      <c r="K916" s="324">
        <f t="shared" si="5"/>
        <v>0</v>
      </c>
    </row>
    <row r="917" spans="1:11" x14ac:dyDescent="0.2">
      <c r="A917" s="325">
        <v>40358</v>
      </c>
      <c r="B917" s="321"/>
      <c r="C917" s="321"/>
      <c r="D917" s="321"/>
      <c r="E917" s="321"/>
      <c r="F917" s="321"/>
      <c r="G917" s="321"/>
      <c r="H917" s="321"/>
      <c r="I917" s="321"/>
      <c r="J917" s="321"/>
      <c r="K917" s="324">
        <f t="shared" si="5"/>
        <v>0</v>
      </c>
    </row>
    <row r="918" spans="1:11" x14ac:dyDescent="0.2">
      <c r="A918" s="325">
        <v>40359</v>
      </c>
      <c r="B918" s="321"/>
      <c r="C918" s="321"/>
      <c r="D918" s="321"/>
      <c r="E918" s="321"/>
      <c r="F918" s="321"/>
      <c r="G918" s="321"/>
      <c r="H918" s="321"/>
      <c r="I918" s="321"/>
      <c r="J918" s="321"/>
      <c r="K918" s="324">
        <f t="shared" si="5"/>
        <v>0</v>
      </c>
    </row>
    <row r="919" spans="1:11" x14ac:dyDescent="0.2">
      <c r="K919" s="324">
        <f>SUM(K554:K918)</f>
        <v>44847.979999999974</v>
      </c>
    </row>
  </sheetData>
  <pageMargins left="0.25" right="0.25" top="1" bottom="1" header="0.5" footer="0.5"/>
  <pageSetup orientation="landscape" horizontalDpi="1200"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3"/>
  <sheetViews>
    <sheetView zoomScale="80" zoomScaleNormal="80" workbookViewId="0">
      <selection sqref="A1:A3"/>
    </sheetView>
  </sheetViews>
  <sheetFormatPr defaultRowHeight="12.75" x14ac:dyDescent="0.2"/>
  <cols>
    <col min="1" max="1" width="9.140625" style="159"/>
    <col min="2" max="2" width="27.85546875" style="159" customWidth="1"/>
    <col min="3" max="4" width="11.28515625" style="159" bestFit="1" customWidth="1"/>
    <col min="5" max="5" width="13.140625" style="159" customWidth="1"/>
    <col min="6" max="6" width="10.28515625" style="159" bestFit="1" customWidth="1"/>
    <col min="7" max="7" width="11.28515625" style="159" bestFit="1" customWidth="1"/>
    <col min="8" max="8" width="11.42578125" style="159" customWidth="1"/>
    <col min="9" max="9" width="11" style="159" customWidth="1"/>
    <col min="10" max="10" width="12.85546875" style="159" bestFit="1" customWidth="1"/>
    <col min="11" max="257" width="9.140625" style="159"/>
    <col min="258" max="258" width="27.85546875" style="159" customWidth="1"/>
    <col min="259" max="260" width="11.28515625" style="159" bestFit="1" customWidth="1"/>
    <col min="261" max="261" width="13.140625" style="159" customWidth="1"/>
    <col min="262" max="262" width="10.28515625" style="159" bestFit="1" customWidth="1"/>
    <col min="263" max="263" width="11.28515625" style="159" bestFit="1" customWidth="1"/>
    <col min="264" max="264" width="11.42578125" style="159" customWidth="1"/>
    <col min="265" max="265" width="11" style="159" customWidth="1"/>
    <col min="266" max="266" width="12.85546875" style="159" bestFit="1" customWidth="1"/>
    <col min="267" max="513" width="9.140625" style="159"/>
    <col min="514" max="514" width="27.85546875" style="159" customWidth="1"/>
    <col min="515" max="516" width="11.28515625" style="159" bestFit="1" customWidth="1"/>
    <col min="517" max="517" width="13.140625" style="159" customWidth="1"/>
    <col min="518" max="518" width="10.28515625" style="159" bestFit="1" customWidth="1"/>
    <col min="519" max="519" width="11.28515625" style="159" bestFit="1" customWidth="1"/>
    <col min="520" max="520" width="11.42578125" style="159" customWidth="1"/>
    <col min="521" max="521" width="11" style="159" customWidth="1"/>
    <col min="522" max="522" width="12.85546875" style="159" bestFit="1" customWidth="1"/>
    <col min="523" max="769" width="9.140625" style="159"/>
    <col min="770" max="770" width="27.85546875" style="159" customWidth="1"/>
    <col min="771" max="772" width="11.28515625" style="159" bestFit="1" customWidth="1"/>
    <col min="773" max="773" width="13.140625" style="159" customWidth="1"/>
    <col min="774" max="774" width="10.28515625" style="159" bestFit="1" customWidth="1"/>
    <col min="775" max="775" width="11.28515625" style="159" bestFit="1" customWidth="1"/>
    <col min="776" max="776" width="11.42578125" style="159" customWidth="1"/>
    <col min="777" max="777" width="11" style="159" customWidth="1"/>
    <col min="778" max="778" width="12.85546875" style="159" bestFit="1" customWidth="1"/>
    <col min="779" max="1025" width="9.140625" style="159"/>
    <col min="1026" max="1026" width="27.85546875" style="159" customWidth="1"/>
    <col min="1027" max="1028" width="11.28515625" style="159" bestFit="1" customWidth="1"/>
    <col min="1029" max="1029" width="13.140625" style="159" customWidth="1"/>
    <col min="1030" max="1030" width="10.28515625" style="159" bestFit="1" customWidth="1"/>
    <col min="1031" max="1031" width="11.28515625" style="159" bestFit="1" customWidth="1"/>
    <col min="1032" max="1032" width="11.42578125" style="159" customWidth="1"/>
    <col min="1033" max="1033" width="11" style="159" customWidth="1"/>
    <col min="1034" max="1034" width="12.85546875" style="159" bestFit="1" customWidth="1"/>
    <col min="1035" max="1281" width="9.140625" style="159"/>
    <col min="1282" max="1282" width="27.85546875" style="159" customWidth="1"/>
    <col min="1283" max="1284" width="11.28515625" style="159" bestFit="1" customWidth="1"/>
    <col min="1285" max="1285" width="13.140625" style="159" customWidth="1"/>
    <col min="1286" max="1286" width="10.28515625" style="159" bestFit="1" customWidth="1"/>
    <col min="1287" max="1287" width="11.28515625" style="159" bestFit="1" customWidth="1"/>
    <col min="1288" max="1288" width="11.42578125" style="159" customWidth="1"/>
    <col min="1289" max="1289" width="11" style="159" customWidth="1"/>
    <col min="1290" max="1290" width="12.85546875" style="159" bestFit="1" customWidth="1"/>
    <col min="1291" max="1537" width="9.140625" style="159"/>
    <col min="1538" max="1538" width="27.85546875" style="159" customWidth="1"/>
    <col min="1539" max="1540" width="11.28515625" style="159" bestFit="1" customWidth="1"/>
    <col min="1541" max="1541" width="13.140625" style="159" customWidth="1"/>
    <col min="1542" max="1542" width="10.28515625" style="159" bestFit="1" customWidth="1"/>
    <col min="1543" max="1543" width="11.28515625" style="159" bestFit="1" customWidth="1"/>
    <col min="1544" max="1544" width="11.42578125" style="159" customWidth="1"/>
    <col min="1545" max="1545" width="11" style="159" customWidth="1"/>
    <col min="1546" max="1546" width="12.85546875" style="159" bestFit="1" customWidth="1"/>
    <col min="1547" max="1793" width="9.140625" style="159"/>
    <col min="1794" max="1794" width="27.85546875" style="159" customWidth="1"/>
    <col min="1795" max="1796" width="11.28515625" style="159" bestFit="1" customWidth="1"/>
    <col min="1797" max="1797" width="13.140625" style="159" customWidth="1"/>
    <col min="1798" max="1798" width="10.28515625" style="159" bestFit="1" customWidth="1"/>
    <col min="1799" max="1799" width="11.28515625" style="159" bestFit="1" customWidth="1"/>
    <col min="1800" max="1800" width="11.42578125" style="159" customWidth="1"/>
    <col min="1801" max="1801" width="11" style="159" customWidth="1"/>
    <col min="1802" max="1802" width="12.85546875" style="159" bestFit="1" customWidth="1"/>
    <col min="1803" max="2049" width="9.140625" style="159"/>
    <col min="2050" max="2050" width="27.85546875" style="159" customWidth="1"/>
    <col min="2051" max="2052" width="11.28515625" style="159" bestFit="1" customWidth="1"/>
    <col min="2053" max="2053" width="13.140625" style="159" customWidth="1"/>
    <col min="2054" max="2054" width="10.28515625" style="159" bestFit="1" customWidth="1"/>
    <col min="2055" max="2055" width="11.28515625" style="159" bestFit="1" customWidth="1"/>
    <col min="2056" max="2056" width="11.42578125" style="159" customWidth="1"/>
    <col min="2057" max="2057" width="11" style="159" customWidth="1"/>
    <col min="2058" max="2058" width="12.85546875" style="159" bestFit="1" customWidth="1"/>
    <col min="2059" max="2305" width="9.140625" style="159"/>
    <col min="2306" max="2306" width="27.85546875" style="159" customWidth="1"/>
    <col min="2307" max="2308" width="11.28515625" style="159" bestFit="1" customWidth="1"/>
    <col min="2309" max="2309" width="13.140625" style="159" customWidth="1"/>
    <col min="2310" max="2310" width="10.28515625" style="159" bestFit="1" customWidth="1"/>
    <col min="2311" max="2311" width="11.28515625" style="159" bestFit="1" customWidth="1"/>
    <col min="2312" max="2312" width="11.42578125" style="159" customWidth="1"/>
    <col min="2313" max="2313" width="11" style="159" customWidth="1"/>
    <col min="2314" max="2314" width="12.85546875" style="159" bestFit="1" customWidth="1"/>
    <col min="2315" max="2561" width="9.140625" style="159"/>
    <col min="2562" max="2562" width="27.85546875" style="159" customWidth="1"/>
    <col min="2563" max="2564" width="11.28515625" style="159" bestFit="1" customWidth="1"/>
    <col min="2565" max="2565" width="13.140625" style="159" customWidth="1"/>
    <col min="2566" max="2566" width="10.28515625" style="159" bestFit="1" customWidth="1"/>
    <col min="2567" max="2567" width="11.28515625" style="159" bestFit="1" customWidth="1"/>
    <col min="2568" max="2568" width="11.42578125" style="159" customWidth="1"/>
    <col min="2569" max="2569" width="11" style="159" customWidth="1"/>
    <col min="2570" max="2570" width="12.85546875" style="159" bestFit="1" customWidth="1"/>
    <col min="2571" max="2817" width="9.140625" style="159"/>
    <col min="2818" max="2818" width="27.85546875" style="159" customWidth="1"/>
    <col min="2819" max="2820" width="11.28515625" style="159" bestFit="1" customWidth="1"/>
    <col min="2821" max="2821" width="13.140625" style="159" customWidth="1"/>
    <col min="2822" max="2822" width="10.28515625" style="159" bestFit="1" customWidth="1"/>
    <col min="2823" max="2823" width="11.28515625" style="159" bestFit="1" customWidth="1"/>
    <col min="2824" max="2824" width="11.42578125" style="159" customWidth="1"/>
    <col min="2825" max="2825" width="11" style="159" customWidth="1"/>
    <col min="2826" max="2826" width="12.85546875" style="159" bestFit="1" customWidth="1"/>
    <col min="2827" max="3073" width="9.140625" style="159"/>
    <col min="3074" max="3074" width="27.85546875" style="159" customWidth="1"/>
    <col min="3075" max="3076" width="11.28515625" style="159" bestFit="1" customWidth="1"/>
    <col min="3077" max="3077" width="13.140625" style="159" customWidth="1"/>
    <col min="3078" max="3078" width="10.28515625" style="159" bestFit="1" customWidth="1"/>
    <col min="3079" max="3079" width="11.28515625" style="159" bestFit="1" customWidth="1"/>
    <col min="3080" max="3080" width="11.42578125" style="159" customWidth="1"/>
    <col min="3081" max="3081" width="11" style="159" customWidth="1"/>
    <col min="3082" max="3082" width="12.85546875" style="159" bestFit="1" customWidth="1"/>
    <col min="3083" max="3329" width="9.140625" style="159"/>
    <col min="3330" max="3330" width="27.85546875" style="159" customWidth="1"/>
    <col min="3331" max="3332" width="11.28515625" style="159" bestFit="1" customWidth="1"/>
    <col min="3333" max="3333" width="13.140625" style="159" customWidth="1"/>
    <col min="3334" max="3334" width="10.28515625" style="159" bestFit="1" customWidth="1"/>
    <col min="3335" max="3335" width="11.28515625" style="159" bestFit="1" customWidth="1"/>
    <col min="3336" max="3336" width="11.42578125" style="159" customWidth="1"/>
    <col min="3337" max="3337" width="11" style="159" customWidth="1"/>
    <col min="3338" max="3338" width="12.85546875" style="159" bestFit="1" customWidth="1"/>
    <col min="3339" max="3585" width="9.140625" style="159"/>
    <col min="3586" max="3586" width="27.85546875" style="159" customWidth="1"/>
    <col min="3587" max="3588" width="11.28515625" style="159" bestFit="1" customWidth="1"/>
    <col min="3589" max="3589" width="13.140625" style="159" customWidth="1"/>
    <col min="3590" max="3590" width="10.28515625" style="159" bestFit="1" customWidth="1"/>
    <col min="3591" max="3591" width="11.28515625" style="159" bestFit="1" customWidth="1"/>
    <col min="3592" max="3592" width="11.42578125" style="159" customWidth="1"/>
    <col min="3593" max="3593" width="11" style="159" customWidth="1"/>
    <col min="3594" max="3594" width="12.85546875" style="159" bestFit="1" customWidth="1"/>
    <col min="3595" max="3841" width="9.140625" style="159"/>
    <col min="3842" max="3842" width="27.85546875" style="159" customWidth="1"/>
    <col min="3843" max="3844" width="11.28515625" style="159" bestFit="1" customWidth="1"/>
    <col min="3845" max="3845" width="13.140625" style="159" customWidth="1"/>
    <col min="3846" max="3846" width="10.28515625" style="159" bestFit="1" customWidth="1"/>
    <col min="3847" max="3847" width="11.28515625" style="159" bestFit="1" customWidth="1"/>
    <col min="3848" max="3848" width="11.42578125" style="159" customWidth="1"/>
    <col min="3849" max="3849" width="11" style="159" customWidth="1"/>
    <col min="3850" max="3850" width="12.85546875" style="159" bestFit="1" customWidth="1"/>
    <col min="3851" max="4097" width="9.140625" style="159"/>
    <col min="4098" max="4098" width="27.85546875" style="159" customWidth="1"/>
    <col min="4099" max="4100" width="11.28515625" style="159" bestFit="1" customWidth="1"/>
    <col min="4101" max="4101" width="13.140625" style="159" customWidth="1"/>
    <col min="4102" max="4102" width="10.28515625" style="159" bestFit="1" customWidth="1"/>
    <col min="4103" max="4103" width="11.28515625" style="159" bestFit="1" customWidth="1"/>
    <col min="4104" max="4104" width="11.42578125" style="159" customWidth="1"/>
    <col min="4105" max="4105" width="11" style="159" customWidth="1"/>
    <col min="4106" max="4106" width="12.85546875" style="159" bestFit="1" customWidth="1"/>
    <col min="4107" max="4353" width="9.140625" style="159"/>
    <col min="4354" max="4354" width="27.85546875" style="159" customWidth="1"/>
    <col min="4355" max="4356" width="11.28515625" style="159" bestFit="1" customWidth="1"/>
    <col min="4357" max="4357" width="13.140625" style="159" customWidth="1"/>
    <col min="4358" max="4358" width="10.28515625" style="159" bestFit="1" customWidth="1"/>
    <col min="4359" max="4359" width="11.28515625" style="159" bestFit="1" customWidth="1"/>
    <col min="4360" max="4360" width="11.42578125" style="159" customWidth="1"/>
    <col min="4361" max="4361" width="11" style="159" customWidth="1"/>
    <col min="4362" max="4362" width="12.85546875" style="159" bestFit="1" customWidth="1"/>
    <col min="4363" max="4609" width="9.140625" style="159"/>
    <col min="4610" max="4610" width="27.85546875" style="159" customWidth="1"/>
    <col min="4611" max="4612" width="11.28515625" style="159" bestFit="1" customWidth="1"/>
    <col min="4613" max="4613" width="13.140625" style="159" customWidth="1"/>
    <col min="4614" max="4614" width="10.28515625" style="159" bestFit="1" customWidth="1"/>
    <col min="4615" max="4615" width="11.28515625" style="159" bestFit="1" customWidth="1"/>
    <col min="4616" max="4616" width="11.42578125" style="159" customWidth="1"/>
    <col min="4617" max="4617" width="11" style="159" customWidth="1"/>
    <col min="4618" max="4618" width="12.85546875" style="159" bestFit="1" customWidth="1"/>
    <col min="4619" max="4865" width="9.140625" style="159"/>
    <col min="4866" max="4866" width="27.85546875" style="159" customWidth="1"/>
    <col min="4867" max="4868" width="11.28515625" style="159" bestFit="1" customWidth="1"/>
    <col min="4869" max="4869" width="13.140625" style="159" customWidth="1"/>
    <col min="4870" max="4870" width="10.28515625" style="159" bestFit="1" customWidth="1"/>
    <col min="4871" max="4871" width="11.28515625" style="159" bestFit="1" customWidth="1"/>
    <col min="4872" max="4872" width="11.42578125" style="159" customWidth="1"/>
    <col min="4873" max="4873" width="11" style="159" customWidth="1"/>
    <col min="4874" max="4874" width="12.85546875" style="159" bestFit="1" customWidth="1"/>
    <col min="4875" max="5121" width="9.140625" style="159"/>
    <col min="5122" max="5122" width="27.85546875" style="159" customWidth="1"/>
    <col min="5123" max="5124" width="11.28515625" style="159" bestFit="1" customWidth="1"/>
    <col min="5125" max="5125" width="13.140625" style="159" customWidth="1"/>
    <col min="5126" max="5126" width="10.28515625" style="159" bestFit="1" customWidth="1"/>
    <col min="5127" max="5127" width="11.28515625" style="159" bestFit="1" customWidth="1"/>
    <col min="5128" max="5128" width="11.42578125" style="159" customWidth="1"/>
    <col min="5129" max="5129" width="11" style="159" customWidth="1"/>
    <col min="5130" max="5130" width="12.85546875" style="159" bestFit="1" customWidth="1"/>
    <col min="5131" max="5377" width="9.140625" style="159"/>
    <col min="5378" max="5378" width="27.85546875" style="159" customWidth="1"/>
    <col min="5379" max="5380" width="11.28515625" style="159" bestFit="1" customWidth="1"/>
    <col min="5381" max="5381" width="13.140625" style="159" customWidth="1"/>
    <col min="5382" max="5382" width="10.28515625" style="159" bestFit="1" customWidth="1"/>
    <col min="5383" max="5383" width="11.28515625" style="159" bestFit="1" customWidth="1"/>
    <col min="5384" max="5384" width="11.42578125" style="159" customWidth="1"/>
    <col min="5385" max="5385" width="11" style="159" customWidth="1"/>
    <col min="5386" max="5386" width="12.85546875" style="159" bestFit="1" customWidth="1"/>
    <col min="5387" max="5633" width="9.140625" style="159"/>
    <col min="5634" max="5634" width="27.85546875" style="159" customWidth="1"/>
    <col min="5635" max="5636" width="11.28515625" style="159" bestFit="1" customWidth="1"/>
    <col min="5637" max="5637" width="13.140625" style="159" customWidth="1"/>
    <col min="5638" max="5638" width="10.28515625" style="159" bestFit="1" customWidth="1"/>
    <col min="5639" max="5639" width="11.28515625" style="159" bestFit="1" customWidth="1"/>
    <col min="5640" max="5640" width="11.42578125" style="159" customWidth="1"/>
    <col min="5641" max="5641" width="11" style="159" customWidth="1"/>
    <col min="5642" max="5642" width="12.85546875" style="159" bestFit="1" customWidth="1"/>
    <col min="5643" max="5889" width="9.140625" style="159"/>
    <col min="5890" max="5890" width="27.85546875" style="159" customWidth="1"/>
    <col min="5891" max="5892" width="11.28515625" style="159" bestFit="1" customWidth="1"/>
    <col min="5893" max="5893" width="13.140625" style="159" customWidth="1"/>
    <col min="5894" max="5894" width="10.28515625" style="159" bestFit="1" customWidth="1"/>
    <col min="5895" max="5895" width="11.28515625" style="159" bestFit="1" customWidth="1"/>
    <col min="5896" max="5896" width="11.42578125" style="159" customWidth="1"/>
    <col min="5897" max="5897" width="11" style="159" customWidth="1"/>
    <col min="5898" max="5898" width="12.85546875" style="159" bestFit="1" customWidth="1"/>
    <col min="5899" max="6145" width="9.140625" style="159"/>
    <col min="6146" max="6146" width="27.85546875" style="159" customWidth="1"/>
    <col min="6147" max="6148" width="11.28515625" style="159" bestFit="1" customWidth="1"/>
    <col min="6149" max="6149" width="13.140625" style="159" customWidth="1"/>
    <col min="6150" max="6150" width="10.28515625" style="159" bestFit="1" customWidth="1"/>
    <col min="6151" max="6151" width="11.28515625" style="159" bestFit="1" customWidth="1"/>
    <col min="6152" max="6152" width="11.42578125" style="159" customWidth="1"/>
    <col min="6153" max="6153" width="11" style="159" customWidth="1"/>
    <col min="6154" max="6154" width="12.85546875" style="159" bestFit="1" customWidth="1"/>
    <col min="6155" max="6401" width="9.140625" style="159"/>
    <col min="6402" max="6402" width="27.85546875" style="159" customWidth="1"/>
    <col min="6403" max="6404" width="11.28515625" style="159" bestFit="1" customWidth="1"/>
    <col min="6405" max="6405" width="13.140625" style="159" customWidth="1"/>
    <col min="6406" max="6406" width="10.28515625" style="159" bestFit="1" customWidth="1"/>
    <col min="6407" max="6407" width="11.28515625" style="159" bestFit="1" customWidth="1"/>
    <col min="6408" max="6408" width="11.42578125" style="159" customWidth="1"/>
    <col min="6409" max="6409" width="11" style="159" customWidth="1"/>
    <col min="6410" max="6410" width="12.85546875" style="159" bestFit="1" customWidth="1"/>
    <col min="6411" max="6657" width="9.140625" style="159"/>
    <col min="6658" max="6658" width="27.85546875" style="159" customWidth="1"/>
    <col min="6659" max="6660" width="11.28515625" style="159" bestFit="1" customWidth="1"/>
    <col min="6661" max="6661" width="13.140625" style="159" customWidth="1"/>
    <col min="6662" max="6662" width="10.28515625" style="159" bestFit="1" customWidth="1"/>
    <col min="6663" max="6663" width="11.28515625" style="159" bestFit="1" customWidth="1"/>
    <col min="6664" max="6664" width="11.42578125" style="159" customWidth="1"/>
    <col min="6665" max="6665" width="11" style="159" customWidth="1"/>
    <col min="6666" max="6666" width="12.85546875" style="159" bestFit="1" customWidth="1"/>
    <col min="6667" max="6913" width="9.140625" style="159"/>
    <col min="6914" max="6914" width="27.85546875" style="159" customWidth="1"/>
    <col min="6915" max="6916" width="11.28515625" style="159" bestFit="1" customWidth="1"/>
    <col min="6917" max="6917" width="13.140625" style="159" customWidth="1"/>
    <col min="6918" max="6918" width="10.28515625" style="159" bestFit="1" customWidth="1"/>
    <col min="6919" max="6919" width="11.28515625" style="159" bestFit="1" customWidth="1"/>
    <col min="6920" max="6920" width="11.42578125" style="159" customWidth="1"/>
    <col min="6921" max="6921" width="11" style="159" customWidth="1"/>
    <col min="6922" max="6922" width="12.85546875" style="159" bestFit="1" customWidth="1"/>
    <col min="6923" max="7169" width="9.140625" style="159"/>
    <col min="7170" max="7170" width="27.85546875" style="159" customWidth="1"/>
    <col min="7171" max="7172" width="11.28515625" style="159" bestFit="1" customWidth="1"/>
    <col min="7173" max="7173" width="13.140625" style="159" customWidth="1"/>
    <col min="7174" max="7174" width="10.28515625" style="159" bestFit="1" customWidth="1"/>
    <col min="7175" max="7175" width="11.28515625" style="159" bestFit="1" customWidth="1"/>
    <col min="7176" max="7176" width="11.42578125" style="159" customWidth="1"/>
    <col min="7177" max="7177" width="11" style="159" customWidth="1"/>
    <col min="7178" max="7178" width="12.85546875" style="159" bestFit="1" customWidth="1"/>
    <col min="7179" max="7425" width="9.140625" style="159"/>
    <col min="7426" max="7426" width="27.85546875" style="159" customWidth="1"/>
    <col min="7427" max="7428" width="11.28515625" style="159" bestFit="1" customWidth="1"/>
    <col min="7429" max="7429" width="13.140625" style="159" customWidth="1"/>
    <col min="7430" max="7430" width="10.28515625" style="159" bestFit="1" customWidth="1"/>
    <col min="7431" max="7431" width="11.28515625" style="159" bestFit="1" customWidth="1"/>
    <col min="7432" max="7432" width="11.42578125" style="159" customWidth="1"/>
    <col min="7433" max="7433" width="11" style="159" customWidth="1"/>
    <col min="7434" max="7434" width="12.85546875" style="159" bestFit="1" customWidth="1"/>
    <col min="7435" max="7681" width="9.140625" style="159"/>
    <col min="7682" max="7682" width="27.85546875" style="159" customWidth="1"/>
    <col min="7683" max="7684" width="11.28515625" style="159" bestFit="1" customWidth="1"/>
    <col min="7685" max="7685" width="13.140625" style="159" customWidth="1"/>
    <col min="7686" max="7686" width="10.28515625" style="159" bestFit="1" customWidth="1"/>
    <col min="7687" max="7687" width="11.28515625" style="159" bestFit="1" customWidth="1"/>
    <col min="7688" max="7688" width="11.42578125" style="159" customWidth="1"/>
    <col min="7689" max="7689" width="11" style="159" customWidth="1"/>
    <col min="7690" max="7690" width="12.85546875" style="159" bestFit="1" customWidth="1"/>
    <col min="7691" max="7937" width="9.140625" style="159"/>
    <col min="7938" max="7938" width="27.85546875" style="159" customWidth="1"/>
    <col min="7939" max="7940" width="11.28515625" style="159" bestFit="1" customWidth="1"/>
    <col min="7941" max="7941" width="13.140625" style="159" customWidth="1"/>
    <col min="7942" max="7942" width="10.28515625" style="159" bestFit="1" customWidth="1"/>
    <col min="7943" max="7943" width="11.28515625" style="159" bestFit="1" customWidth="1"/>
    <col min="7944" max="7944" width="11.42578125" style="159" customWidth="1"/>
    <col min="7945" max="7945" width="11" style="159" customWidth="1"/>
    <col min="7946" max="7946" width="12.85546875" style="159" bestFit="1" customWidth="1"/>
    <col min="7947" max="8193" width="9.140625" style="159"/>
    <col min="8194" max="8194" width="27.85546875" style="159" customWidth="1"/>
    <col min="8195" max="8196" width="11.28515625" style="159" bestFit="1" customWidth="1"/>
    <col min="8197" max="8197" width="13.140625" style="159" customWidth="1"/>
    <col min="8198" max="8198" width="10.28515625" style="159" bestFit="1" customWidth="1"/>
    <col min="8199" max="8199" width="11.28515625" style="159" bestFit="1" customWidth="1"/>
    <col min="8200" max="8200" width="11.42578125" style="159" customWidth="1"/>
    <col min="8201" max="8201" width="11" style="159" customWidth="1"/>
    <col min="8202" max="8202" width="12.85546875" style="159" bestFit="1" customWidth="1"/>
    <col min="8203" max="8449" width="9.140625" style="159"/>
    <col min="8450" max="8450" width="27.85546875" style="159" customWidth="1"/>
    <col min="8451" max="8452" width="11.28515625" style="159" bestFit="1" customWidth="1"/>
    <col min="8453" max="8453" width="13.140625" style="159" customWidth="1"/>
    <col min="8454" max="8454" width="10.28515625" style="159" bestFit="1" customWidth="1"/>
    <col min="8455" max="8455" width="11.28515625" style="159" bestFit="1" customWidth="1"/>
    <col min="8456" max="8456" width="11.42578125" style="159" customWidth="1"/>
    <col min="8457" max="8457" width="11" style="159" customWidth="1"/>
    <col min="8458" max="8458" width="12.85546875" style="159" bestFit="1" customWidth="1"/>
    <col min="8459" max="8705" width="9.140625" style="159"/>
    <col min="8706" max="8706" width="27.85546875" style="159" customWidth="1"/>
    <col min="8707" max="8708" width="11.28515625" style="159" bestFit="1" customWidth="1"/>
    <col min="8709" max="8709" width="13.140625" style="159" customWidth="1"/>
    <col min="8710" max="8710" width="10.28515625" style="159" bestFit="1" customWidth="1"/>
    <col min="8711" max="8711" width="11.28515625" style="159" bestFit="1" customWidth="1"/>
    <col min="8712" max="8712" width="11.42578125" style="159" customWidth="1"/>
    <col min="8713" max="8713" width="11" style="159" customWidth="1"/>
    <col min="8714" max="8714" width="12.85546875" style="159" bestFit="1" customWidth="1"/>
    <col min="8715" max="8961" width="9.140625" style="159"/>
    <col min="8962" max="8962" width="27.85546875" style="159" customWidth="1"/>
    <col min="8963" max="8964" width="11.28515625" style="159" bestFit="1" customWidth="1"/>
    <col min="8965" max="8965" width="13.140625" style="159" customWidth="1"/>
    <col min="8966" max="8966" width="10.28515625" style="159" bestFit="1" customWidth="1"/>
    <col min="8967" max="8967" width="11.28515625" style="159" bestFit="1" customWidth="1"/>
    <col min="8968" max="8968" width="11.42578125" style="159" customWidth="1"/>
    <col min="8969" max="8969" width="11" style="159" customWidth="1"/>
    <col min="8970" max="8970" width="12.85546875" style="159" bestFit="1" customWidth="1"/>
    <col min="8971" max="9217" width="9.140625" style="159"/>
    <col min="9218" max="9218" width="27.85546875" style="159" customWidth="1"/>
    <col min="9219" max="9220" width="11.28515625" style="159" bestFit="1" customWidth="1"/>
    <col min="9221" max="9221" width="13.140625" style="159" customWidth="1"/>
    <col min="9222" max="9222" width="10.28515625" style="159" bestFit="1" customWidth="1"/>
    <col min="9223" max="9223" width="11.28515625" style="159" bestFit="1" customWidth="1"/>
    <col min="9224" max="9224" width="11.42578125" style="159" customWidth="1"/>
    <col min="9225" max="9225" width="11" style="159" customWidth="1"/>
    <col min="9226" max="9226" width="12.85546875" style="159" bestFit="1" customWidth="1"/>
    <col min="9227" max="9473" width="9.140625" style="159"/>
    <col min="9474" max="9474" width="27.85546875" style="159" customWidth="1"/>
    <col min="9475" max="9476" width="11.28515625" style="159" bestFit="1" customWidth="1"/>
    <col min="9477" max="9477" width="13.140625" style="159" customWidth="1"/>
    <col min="9478" max="9478" width="10.28515625" style="159" bestFit="1" customWidth="1"/>
    <col min="9479" max="9479" width="11.28515625" style="159" bestFit="1" customWidth="1"/>
    <col min="9480" max="9480" width="11.42578125" style="159" customWidth="1"/>
    <col min="9481" max="9481" width="11" style="159" customWidth="1"/>
    <col min="9482" max="9482" width="12.85546875" style="159" bestFit="1" customWidth="1"/>
    <col min="9483" max="9729" width="9.140625" style="159"/>
    <col min="9730" max="9730" width="27.85546875" style="159" customWidth="1"/>
    <col min="9731" max="9732" width="11.28515625" style="159" bestFit="1" customWidth="1"/>
    <col min="9733" max="9733" width="13.140625" style="159" customWidth="1"/>
    <col min="9734" max="9734" width="10.28515625" style="159" bestFit="1" customWidth="1"/>
    <col min="9735" max="9735" width="11.28515625" style="159" bestFit="1" customWidth="1"/>
    <col min="9736" max="9736" width="11.42578125" style="159" customWidth="1"/>
    <col min="9737" max="9737" width="11" style="159" customWidth="1"/>
    <col min="9738" max="9738" width="12.85546875" style="159" bestFit="1" customWidth="1"/>
    <col min="9739" max="9985" width="9.140625" style="159"/>
    <col min="9986" max="9986" width="27.85546875" style="159" customWidth="1"/>
    <col min="9987" max="9988" width="11.28515625" style="159" bestFit="1" customWidth="1"/>
    <col min="9989" max="9989" width="13.140625" style="159" customWidth="1"/>
    <col min="9990" max="9990" width="10.28515625" style="159" bestFit="1" customWidth="1"/>
    <col min="9991" max="9991" width="11.28515625" style="159" bestFit="1" customWidth="1"/>
    <col min="9992" max="9992" width="11.42578125" style="159" customWidth="1"/>
    <col min="9993" max="9993" width="11" style="159" customWidth="1"/>
    <col min="9994" max="9994" width="12.85546875" style="159" bestFit="1" customWidth="1"/>
    <col min="9995" max="10241" width="9.140625" style="159"/>
    <col min="10242" max="10242" width="27.85546875" style="159" customWidth="1"/>
    <col min="10243" max="10244" width="11.28515625" style="159" bestFit="1" customWidth="1"/>
    <col min="10245" max="10245" width="13.140625" style="159" customWidth="1"/>
    <col min="10246" max="10246" width="10.28515625" style="159" bestFit="1" customWidth="1"/>
    <col min="10247" max="10247" width="11.28515625" style="159" bestFit="1" customWidth="1"/>
    <col min="10248" max="10248" width="11.42578125" style="159" customWidth="1"/>
    <col min="10249" max="10249" width="11" style="159" customWidth="1"/>
    <col min="10250" max="10250" width="12.85546875" style="159" bestFit="1" customWidth="1"/>
    <col min="10251" max="10497" width="9.140625" style="159"/>
    <col min="10498" max="10498" width="27.85546875" style="159" customWidth="1"/>
    <col min="10499" max="10500" width="11.28515625" style="159" bestFit="1" customWidth="1"/>
    <col min="10501" max="10501" width="13.140625" style="159" customWidth="1"/>
    <col min="10502" max="10502" width="10.28515625" style="159" bestFit="1" customWidth="1"/>
    <col min="10503" max="10503" width="11.28515625" style="159" bestFit="1" customWidth="1"/>
    <col min="10504" max="10504" width="11.42578125" style="159" customWidth="1"/>
    <col min="10505" max="10505" width="11" style="159" customWidth="1"/>
    <col min="10506" max="10506" width="12.85546875" style="159" bestFit="1" customWidth="1"/>
    <col min="10507" max="10753" width="9.140625" style="159"/>
    <col min="10754" max="10754" width="27.85546875" style="159" customWidth="1"/>
    <col min="10755" max="10756" width="11.28515625" style="159" bestFit="1" customWidth="1"/>
    <col min="10757" max="10757" width="13.140625" style="159" customWidth="1"/>
    <col min="10758" max="10758" width="10.28515625" style="159" bestFit="1" customWidth="1"/>
    <col min="10759" max="10759" width="11.28515625" style="159" bestFit="1" customWidth="1"/>
    <col min="10760" max="10760" width="11.42578125" style="159" customWidth="1"/>
    <col min="10761" max="10761" width="11" style="159" customWidth="1"/>
    <col min="10762" max="10762" width="12.85546875" style="159" bestFit="1" customWidth="1"/>
    <col min="10763" max="11009" width="9.140625" style="159"/>
    <col min="11010" max="11010" width="27.85546875" style="159" customWidth="1"/>
    <col min="11011" max="11012" width="11.28515625" style="159" bestFit="1" customWidth="1"/>
    <col min="11013" max="11013" width="13.140625" style="159" customWidth="1"/>
    <col min="11014" max="11014" width="10.28515625" style="159" bestFit="1" customWidth="1"/>
    <col min="11015" max="11015" width="11.28515625" style="159" bestFit="1" customWidth="1"/>
    <col min="11016" max="11016" width="11.42578125" style="159" customWidth="1"/>
    <col min="11017" max="11017" width="11" style="159" customWidth="1"/>
    <col min="11018" max="11018" width="12.85546875" style="159" bestFit="1" customWidth="1"/>
    <col min="11019" max="11265" width="9.140625" style="159"/>
    <col min="11266" max="11266" width="27.85546875" style="159" customWidth="1"/>
    <col min="11267" max="11268" width="11.28515625" style="159" bestFit="1" customWidth="1"/>
    <col min="11269" max="11269" width="13.140625" style="159" customWidth="1"/>
    <col min="11270" max="11270" width="10.28515625" style="159" bestFit="1" customWidth="1"/>
    <col min="11271" max="11271" width="11.28515625" style="159" bestFit="1" customWidth="1"/>
    <col min="11272" max="11272" width="11.42578125" style="159" customWidth="1"/>
    <col min="11273" max="11273" width="11" style="159" customWidth="1"/>
    <col min="11274" max="11274" width="12.85546875" style="159" bestFit="1" customWidth="1"/>
    <col min="11275" max="11521" width="9.140625" style="159"/>
    <col min="11522" max="11522" width="27.85546875" style="159" customWidth="1"/>
    <col min="11523" max="11524" width="11.28515625" style="159" bestFit="1" customWidth="1"/>
    <col min="11525" max="11525" width="13.140625" style="159" customWidth="1"/>
    <col min="11526" max="11526" width="10.28515625" style="159" bestFit="1" customWidth="1"/>
    <col min="11527" max="11527" width="11.28515625" style="159" bestFit="1" customWidth="1"/>
    <col min="11528" max="11528" width="11.42578125" style="159" customWidth="1"/>
    <col min="11529" max="11529" width="11" style="159" customWidth="1"/>
    <col min="11530" max="11530" width="12.85546875" style="159" bestFit="1" customWidth="1"/>
    <col min="11531" max="11777" width="9.140625" style="159"/>
    <col min="11778" max="11778" width="27.85546875" style="159" customWidth="1"/>
    <col min="11779" max="11780" width="11.28515625" style="159" bestFit="1" customWidth="1"/>
    <col min="11781" max="11781" width="13.140625" style="159" customWidth="1"/>
    <col min="11782" max="11782" width="10.28515625" style="159" bestFit="1" customWidth="1"/>
    <col min="11783" max="11783" width="11.28515625" style="159" bestFit="1" customWidth="1"/>
    <col min="11784" max="11784" width="11.42578125" style="159" customWidth="1"/>
    <col min="11785" max="11785" width="11" style="159" customWidth="1"/>
    <col min="11786" max="11786" width="12.85546875" style="159" bestFit="1" customWidth="1"/>
    <col min="11787" max="12033" width="9.140625" style="159"/>
    <col min="12034" max="12034" width="27.85546875" style="159" customWidth="1"/>
    <col min="12035" max="12036" width="11.28515625" style="159" bestFit="1" customWidth="1"/>
    <col min="12037" max="12037" width="13.140625" style="159" customWidth="1"/>
    <col min="12038" max="12038" width="10.28515625" style="159" bestFit="1" customWidth="1"/>
    <col min="12039" max="12039" width="11.28515625" style="159" bestFit="1" customWidth="1"/>
    <col min="12040" max="12040" width="11.42578125" style="159" customWidth="1"/>
    <col min="12041" max="12041" width="11" style="159" customWidth="1"/>
    <col min="12042" max="12042" width="12.85546875" style="159" bestFit="1" customWidth="1"/>
    <col min="12043" max="12289" width="9.140625" style="159"/>
    <col min="12290" max="12290" width="27.85546875" style="159" customWidth="1"/>
    <col min="12291" max="12292" width="11.28515625" style="159" bestFit="1" customWidth="1"/>
    <col min="12293" max="12293" width="13.140625" style="159" customWidth="1"/>
    <col min="12294" max="12294" width="10.28515625" style="159" bestFit="1" customWidth="1"/>
    <col min="12295" max="12295" width="11.28515625" style="159" bestFit="1" customWidth="1"/>
    <col min="12296" max="12296" width="11.42578125" style="159" customWidth="1"/>
    <col min="12297" max="12297" width="11" style="159" customWidth="1"/>
    <col min="12298" max="12298" width="12.85546875" style="159" bestFit="1" customWidth="1"/>
    <col min="12299" max="12545" width="9.140625" style="159"/>
    <col min="12546" max="12546" width="27.85546875" style="159" customWidth="1"/>
    <col min="12547" max="12548" width="11.28515625" style="159" bestFit="1" customWidth="1"/>
    <col min="12549" max="12549" width="13.140625" style="159" customWidth="1"/>
    <col min="12550" max="12550" width="10.28515625" style="159" bestFit="1" customWidth="1"/>
    <col min="12551" max="12551" width="11.28515625" style="159" bestFit="1" customWidth="1"/>
    <col min="12552" max="12552" width="11.42578125" style="159" customWidth="1"/>
    <col min="12553" max="12553" width="11" style="159" customWidth="1"/>
    <col min="12554" max="12554" width="12.85546875" style="159" bestFit="1" customWidth="1"/>
    <col min="12555" max="12801" width="9.140625" style="159"/>
    <col min="12802" max="12802" width="27.85546875" style="159" customWidth="1"/>
    <col min="12803" max="12804" width="11.28515625" style="159" bestFit="1" customWidth="1"/>
    <col min="12805" max="12805" width="13.140625" style="159" customWidth="1"/>
    <col min="12806" max="12806" width="10.28515625" style="159" bestFit="1" customWidth="1"/>
    <col min="12807" max="12807" width="11.28515625" style="159" bestFit="1" customWidth="1"/>
    <col min="12808" max="12808" width="11.42578125" style="159" customWidth="1"/>
    <col min="12809" max="12809" width="11" style="159" customWidth="1"/>
    <col min="12810" max="12810" width="12.85546875" style="159" bestFit="1" customWidth="1"/>
    <col min="12811" max="13057" width="9.140625" style="159"/>
    <col min="13058" max="13058" width="27.85546875" style="159" customWidth="1"/>
    <col min="13059" max="13060" width="11.28515625" style="159" bestFit="1" customWidth="1"/>
    <col min="13061" max="13061" width="13.140625" style="159" customWidth="1"/>
    <col min="13062" max="13062" width="10.28515625" style="159" bestFit="1" customWidth="1"/>
    <col min="13063" max="13063" width="11.28515625" style="159" bestFit="1" customWidth="1"/>
    <col min="13064" max="13064" width="11.42578125" style="159" customWidth="1"/>
    <col min="13065" max="13065" width="11" style="159" customWidth="1"/>
    <col min="13066" max="13066" width="12.85546875" style="159" bestFit="1" customWidth="1"/>
    <col min="13067" max="13313" width="9.140625" style="159"/>
    <col min="13314" max="13314" width="27.85546875" style="159" customWidth="1"/>
    <col min="13315" max="13316" width="11.28515625" style="159" bestFit="1" customWidth="1"/>
    <col min="13317" max="13317" width="13.140625" style="159" customWidth="1"/>
    <col min="13318" max="13318" width="10.28515625" style="159" bestFit="1" customWidth="1"/>
    <col min="13319" max="13319" width="11.28515625" style="159" bestFit="1" customWidth="1"/>
    <col min="13320" max="13320" width="11.42578125" style="159" customWidth="1"/>
    <col min="13321" max="13321" width="11" style="159" customWidth="1"/>
    <col min="13322" max="13322" width="12.85546875" style="159" bestFit="1" customWidth="1"/>
    <col min="13323" max="13569" width="9.140625" style="159"/>
    <col min="13570" max="13570" width="27.85546875" style="159" customWidth="1"/>
    <col min="13571" max="13572" width="11.28515625" style="159" bestFit="1" customWidth="1"/>
    <col min="13573" max="13573" width="13.140625" style="159" customWidth="1"/>
    <col min="13574" max="13574" width="10.28515625" style="159" bestFit="1" customWidth="1"/>
    <col min="13575" max="13575" width="11.28515625" style="159" bestFit="1" customWidth="1"/>
    <col min="13576" max="13576" width="11.42578125" style="159" customWidth="1"/>
    <col min="13577" max="13577" width="11" style="159" customWidth="1"/>
    <col min="13578" max="13578" width="12.85546875" style="159" bestFit="1" customWidth="1"/>
    <col min="13579" max="13825" width="9.140625" style="159"/>
    <col min="13826" max="13826" width="27.85546875" style="159" customWidth="1"/>
    <col min="13827" max="13828" width="11.28515625" style="159" bestFit="1" customWidth="1"/>
    <col min="13829" max="13829" width="13.140625" style="159" customWidth="1"/>
    <col min="13830" max="13830" width="10.28515625" style="159" bestFit="1" customWidth="1"/>
    <col min="13831" max="13831" width="11.28515625" style="159" bestFit="1" customWidth="1"/>
    <col min="13832" max="13832" width="11.42578125" style="159" customWidth="1"/>
    <col min="13833" max="13833" width="11" style="159" customWidth="1"/>
    <col min="13834" max="13834" width="12.85546875" style="159" bestFit="1" customWidth="1"/>
    <col min="13835" max="14081" width="9.140625" style="159"/>
    <col min="14082" max="14082" width="27.85546875" style="159" customWidth="1"/>
    <col min="14083" max="14084" width="11.28515625" style="159" bestFit="1" customWidth="1"/>
    <col min="14085" max="14085" width="13.140625" style="159" customWidth="1"/>
    <col min="14086" max="14086" width="10.28515625" style="159" bestFit="1" customWidth="1"/>
    <col min="14087" max="14087" width="11.28515625" style="159" bestFit="1" customWidth="1"/>
    <col min="14088" max="14088" width="11.42578125" style="159" customWidth="1"/>
    <col min="14089" max="14089" width="11" style="159" customWidth="1"/>
    <col min="14090" max="14090" width="12.85546875" style="159" bestFit="1" customWidth="1"/>
    <col min="14091" max="14337" width="9.140625" style="159"/>
    <col min="14338" max="14338" width="27.85546875" style="159" customWidth="1"/>
    <col min="14339" max="14340" width="11.28515625" style="159" bestFit="1" customWidth="1"/>
    <col min="14341" max="14341" width="13.140625" style="159" customWidth="1"/>
    <col min="14342" max="14342" width="10.28515625" style="159" bestFit="1" customWidth="1"/>
    <col min="14343" max="14343" width="11.28515625" style="159" bestFit="1" customWidth="1"/>
    <col min="14344" max="14344" width="11.42578125" style="159" customWidth="1"/>
    <col min="14345" max="14345" width="11" style="159" customWidth="1"/>
    <col min="14346" max="14346" width="12.85546875" style="159" bestFit="1" customWidth="1"/>
    <col min="14347" max="14593" width="9.140625" style="159"/>
    <col min="14594" max="14594" width="27.85546875" style="159" customWidth="1"/>
    <col min="14595" max="14596" width="11.28515625" style="159" bestFit="1" customWidth="1"/>
    <col min="14597" max="14597" width="13.140625" style="159" customWidth="1"/>
    <col min="14598" max="14598" width="10.28515625" style="159" bestFit="1" customWidth="1"/>
    <col min="14599" max="14599" width="11.28515625" style="159" bestFit="1" customWidth="1"/>
    <col min="14600" max="14600" width="11.42578125" style="159" customWidth="1"/>
    <col min="14601" max="14601" width="11" style="159" customWidth="1"/>
    <col min="14602" max="14602" width="12.85546875" style="159" bestFit="1" customWidth="1"/>
    <col min="14603" max="14849" width="9.140625" style="159"/>
    <col min="14850" max="14850" width="27.85546875" style="159" customWidth="1"/>
    <col min="14851" max="14852" width="11.28515625" style="159" bestFit="1" customWidth="1"/>
    <col min="14853" max="14853" width="13.140625" style="159" customWidth="1"/>
    <col min="14854" max="14854" width="10.28515625" style="159" bestFit="1" customWidth="1"/>
    <col min="14855" max="14855" width="11.28515625" style="159" bestFit="1" customWidth="1"/>
    <col min="14856" max="14856" width="11.42578125" style="159" customWidth="1"/>
    <col min="14857" max="14857" width="11" style="159" customWidth="1"/>
    <col min="14858" max="14858" width="12.85546875" style="159" bestFit="1" customWidth="1"/>
    <col min="14859" max="15105" width="9.140625" style="159"/>
    <col min="15106" max="15106" width="27.85546875" style="159" customWidth="1"/>
    <col min="15107" max="15108" width="11.28515625" style="159" bestFit="1" customWidth="1"/>
    <col min="15109" max="15109" width="13.140625" style="159" customWidth="1"/>
    <col min="15110" max="15110" width="10.28515625" style="159" bestFit="1" customWidth="1"/>
    <col min="15111" max="15111" width="11.28515625" style="159" bestFit="1" customWidth="1"/>
    <col min="15112" max="15112" width="11.42578125" style="159" customWidth="1"/>
    <col min="15113" max="15113" width="11" style="159" customWidth="1"/>
    <col min="15114" max="15114" width="12.85546875" style="159" bestFit="1" customWidth="1"/>
    <col min="15115" max="15361" width="9.140625" style="159"/>
    <col min="15362" max="15362" width="27.85546875" style="159" customWidth="1"/>
    <col min="15363" max="15364" width="11.28515625" style="159" bestFit="1" customWidth="1"/>
    <col min="15365" max="15365" width="13.140625" style="159" customWidth="1"/>
    <col min="15366" max="15366" width="10.28515625" style="159" bestFit="1" customWidth="1"/>
    <col min="15367" max="15367" width="11.28515625" style="159" bestFit="1" customWidth="1"/>
    <col min="15368" max="15368" width="11.42578125" style="159" customWidth="1"/>
    <col min="15369" max="15369" width="11" style="159" customWidth="1"/>
    <col min="15370" max="15370" width="12.85546875" style="159" bestFit="1" customWidth="1"/>
    <col min="15371" max="15617" width="9.140625" style="159"/>
    <col min="15618" max="15618" width="27.85546875" style="159" customWidth="1"/>
    <col min="15619" max="15620" width="11.28515625" style="159" bestFit="1" customWidth="1"/>
    <col min="15621" max="15621" width="13.140625" style="159" customWidth="1"/>
    <col min="15622" max="15622" width="10.28515625" style="159" bestFit="1" customWidth="1"/>
    <col min="15623" max="15623" width="11.28515625" style="159" bestFit="1" customWidth="1"/>
    <col min="15624" max="15624" width="11.42578125" style="159" customWidth="1"/>
    <col min="15625" max="15625" width="11" style="159" customWidth="1"/>
    <col min="15626" max="15626" width="12.85546875" style="159" bestFit="1" customWidth="1"/>
    <col min="15627" max="15873" width="9.140625" style="159"/>
    <col min="15874" max="15874" width="27.85546875" style="159" customWidth="1"/>
    <col min="15875" max="15876" width="11.28515625" style="159" bestFit="1" customWidth="1"/>
    <col min="15877" max="15877" width="13.140625" style="159" customWidth="1"/>
    <col min="15878" max="15878" width="10.28515625" style="159" bestFit="1" customWidth="1"/>
    <col min="15879" max="15879" width="11.28515625" style="159" bestFit="1" customWidth="1"/>
    <col min="15880" max="15880" width="11.42578125" style="159" customWidth="1"/>
    <col min="15881" max="15881" width="11" style="159" customWidth="1"/>
    <col min="15882" max="15882" width="12.85546875" style="159" bestFit="1" customWidth="1"/>
    <col min="15883" max="16129" width="9.140625" style="159"/>
    <col min="16130" max="16130" width="27.85546875" style="159" customWidth="1"/>
    <col min="16131" max="16132" width="11.28515625" style="159" bestFit="1" customWidth="1"/>
    <col min="16133" max="16133" width="13.140625" style="159" customWidth="1"/>
    <col min="16134" max="16134" width="10.28515625" style="159" bestFit="1" customWidth="1"/>
    <col min="16135" max="16135" width="11.28515625" style="159" bestFit="1" customWidth="1"/>
    <col min="16136" max="16136" width="11.42578125" style="159" customWidth="1"/>
    <col min="16137" max="16137" width="11" style="159" customWidth="1"/>
    <col min="16138" max="16138" width="12.85546875" style="159" bestFit="1" customWidth="1"/>
    <col min="16139" max="16384" width="9.140625" style="159"/>
  </cols>
  <sheetData>
    <row r="1" spans="1:10" ht="18" x14ac:dyDescent="0.25">
      <c r="A1" s="192" t="s">
        <v>528</v>
      </c>
    </row>
    <row r="2" spans="1:10" ht="20.25" x14ac:dyDescent="0.3">
      <c r="A2" s="192" t="s">
        <v>529</v>
      </c>
      <c r="B2" s="194"/>
    </row>
    <row r="3" spans="1:10" ht="20.25" x14ac:dyDescent="0.3">
      <c r="A3" s="192" t="s">
        <v>530</v>
      </c>
      <c r="B3" s="194"/>
    </row>
    <row r="5" spans="1:10" ht="15.75" x14ac:dyDescent="0.25">
      <c r="B5" s="189" t="s">
        <v>515</v>
      </c>
    </row>
    <row r="6" spans="1:10" x14ac:dyDescent="0.2">
      <c r="C6" s="160" t="s">
        <v>15</v>
      </c>
      <c r="D6" s="160" t="s">
        <v>16</v>
      </c>
      <c r="E6" s="160" t="s">
        <v>17</v>
      </c>
      <c r="F6" s="160" t="s">
        <v>18</v>
      </c>
      <c r="G6" s="160" t="s">
        <v>19</v>
      </c>
      <c r="H6" s="160" t="s">
        <v>20</v>
      </c>
      <c r="J6" s="160" t="s">
        <v>21</v>
      </c>
    </row>
    <row r="7" spans="1:10" ht="15.75" x14ac:dyDescent="0.25">
      <c r="B7" s="161" t="s">
        <v>0</v>
      </c>
      <c r="C7" s="162">
        <f>SUM([1]BB!G10:G12)</f>
        <v>59517.119999999995</v>
      </c>
      <c r="D7" s="162">
        <f>[1]C!G10+[1]C!G12</f>
        <v>60952.32</v>
      </c>
      <c r="E7" s="162">
        <f>SUM([1]R!G10,[1]R!G13,[1]R!G16)</f>
        <v>64595.960000000006</v>
      </c>
      <c r="F7" s="162">
        <f>[1]J!G10</f>
        <v>24643.200000000001</v>
      </c>
      <c r="G7" s="162">
        <f>SUM([1]Y!G10,[1]Y!G14,[1]Y!G18,[1]Y!G22:G24,[1]Y!G28,[1]Y!G32,[1]Y!G36,[1]Y!G50)</f>
        <v>110535.20000000001</v>
      </c>
      <c r="H7" s="162">
        <f>[1]S!G10</f>
        <v>12480</v>
      </c>
      <c r="I7" s="163"/>
      <c r="J7" s="164">
        <f>SUM(C7:H7)</f>
        <v>332723.80000000005</v>
      </c>
    </row>
    <row r="8" spans="1:10" ht="15.75" x14ac:dyDescent="0.25">
      <c r="B8" s="161" t="s">
        <v>22</v>
      </c>
      <c r="C8" s="162">
        <v>0</v>
      </c>
      <c r="D8" s="162">
        <f>[1]C!G13</f>
        <v>16523.52</v>
      </c>
      <c r="E8" s="162">
        <f>SUM([1]R!G11,[1]R!G14,[1]R!G17)</f>
        <v>99963.5</v>
      </c>
      <c r="F8" s="162">
        <f>[1]J!G12</f>
        <v>19065.599999999999</v>
      </c>
      <c r="G8" s="162">
        <f>SUM([1]Y!G11,[1]Y!G15,[1]Y!G19,[1]Y!G29:G30,[1]Y!G33:G34,[1]Y!G37:G38)</f>
        <v>108267.6</v>
      </c>
      <c r="H8" s="162">
        <f>[1]S!G12</f>
        <v>49982.400000000001</v>
      </c>
      <c r="I8" s="163"/>
      <c r="J8" s="164">
        <f t="shared" ref="J8:J14" si="0">SUM(C8:H8)</f>
        <v>293802.62</v>
      </c>
    </row>
    <row r="9" spans="1:10" ht="15.75" x14ac:dyDescent="0.25">
      <c r="B9" s="161" t="s">
        <v>23</v>
      </c>
      <c r="C9" s="162">
        <v>0</v>
      </c>
      <c r="D9" s="162">
        <v>0</v>
      </c>
      <c r="E9" s="162">
        <v>0</v>
      </c>
      <c r="F9" s="162">
        <v>0</v>
      </c>
      <c r="G9" s="162">
        <f>[1]Y!G54</f>
        <v>24250</v>
      </c>
      <c r="H9" s="162">
        <v>0</v>
      </c>
      <c r="I9" s="163"/>
      <c r="J9" s="164">
        <f t="shared" si="0"/>
        <v>24250</v>
      </c>
    </row>
    <row r="10" spans="1:10" ht="15.75" x14ac:dyDescent="0.25">
      <c r="B10" s="161" t="s">
        <v>24</v>
      </c>
      <c r="C10" s="162">
        <v>0</v>
      </c>
      <c r="D10" s="162">
        <f>[1]C!G17</f>
        <v>161298.85</v>
      </c>
      <c r="E10" s="162">
        <v>0</v>
      </c>
      <c r="F10" s="162">
        <v>0</v>
      </c>
      <c r="G10" s="162">
        <v>0</v>
      </c>
      <c r="H10" s="162">
        <f>[1]S!G16</f>
        <v>12000</v>
      </c>
      <c r="I10" s="163"/>
      <c r="J10" s="164">
        <f t="shared" si="0"/>
        <v>173298.85</v>
      </c>
    </row>
    <row r="11" spans="1:10" ht="15.75" x14ac:dyDescent="0.25">
      <c r="B11" s="161" t="s">
        <v>25</v>
      </c>
      <c r="C11" s="162">
        <f>[1]BB!G19</f>
        <v>6206</v>
      </c>
      <c r="D11" s="162">
        <f>[1]C!G20</f>
        <v>12202</v>
      </c>
      <c r="E11" s="162">
        <f>[1]R!G24</f>
        <v>14510</v>
      </c>
      <c r="F11" s="162">
        <f>[1]J!G18</f>
        <v>3950</v>
      </c>
      <c r="G11" s="162">
        <f>[1]Y!G60</f>
        <v>14459</v>
      </c>
      <c r="H11" s="162">
        <f>[1]S!G19</f>
        <v>4859.17</v>
      </c>
      <c r="I11" s="163"/>
      <c r="J11" s="164">
        <f t="shared" si="0"/>
        <v>56186.17</v>
      </c>
    </row>
    <row r="12" spans="1:10" ht="15.75" x14ac:dyDescent="0.25">
      <c r="B12" s="161" t="s">
        <v>26</v>
      </c>
      <c r="C12" s="162">
        <f>[1]BB!G20</f>
        <v>7506</v>
      </c>
      <c r="D12" s="162">
        <f>[1]C!G21</f>
        <v>14758</v>
      </c>
      <c r="E12" s="162">
        <f>[1]R!G25</f>
        <v>17573</v>
      </c>
      <c r="F12" s="162">
        <f>[1]J!G19</f>
        <v>4777</v>
      </c>
      <c r="G12" s="162">
        <f>[1]Y!G61</f>
        <v>17487</v>
      </c>
      <c r="H12" s="162">
        <f>[1]S!G20</f>
        <v>5906</v>
      </c>
      <c r="I12" s="163"/>
      <c r="J12" s="164">
        <f t="shared" si="0"/>
        <v>68007</v>
      </c>
    </row>
    <row r="13" spans="1:10" ht="15.75" x14ac:dyDescent="0.25">
      <c r="B13" s="161" t="s">
        <v>400</v>
      </c>
      <c r="C13" s="162">
        <f>[1]BB!G21</f>
        <v>18571.428571428572</v>
      </c>
      <c r="D13" s="162">
        <f>[1]C!G22</f>
        <v>64285.714285714283</v>
      </c>
      <c r="E13" s="162">
        <f>[1]R!G26</f>
        <v>46142.857142857145</v>
      </c>
      <c r="F13" s="162">
        <f>[1]J!G20</f>
        <v>9285.7142857142862</v>
      </c>
      <c r="G13" s="162">
        <f>[1]Y!G62+[1]Y!G65</f>
        <v>92714.28571428571</v>
      </c>
      <c r="H13" s="162">
        <f>[1]S!G21</f>
        <v>26142.857142857141</v>
      </c>
      <c r="I13" s="163"/>
      <c r="J13" s="164">
        <f t="shared" si="0"/>
        <v>257142.85714285713</v>
      </c>
    </row>
    <row r="14" spans="1:10" ht="15.75" x14ac:dyDescent="0.25">
      <c r="B14" s="161" t="s">
        <v>27</v>
      </c>
      <c r="C14" s="162">
        <f>[1]BB!G25</f>
        <v>18360.109714285714</v>
      </c>
      <c r="D14" s="162">
        <f>[1]C!G26</f>
        <v>66004.08085714285</v>
      </c>
      <c r="E14" s="162">
        <f>[1]R!G30</f>
        <v>48557.06342857144</v>
      </c>
      <c r="F14" s="162">
        <f>[1]J!G24</f>
        <v>12344.302857142859</v>
      </c>
      <c r="G14" s="162">
        <f>[1]Y!G70</f>
        <v>73542.617142857154</v>
      </c>
      <c r="H14" s="162">
        <f>[1]S!G25</f>
        <v>22274.08542857143</v>
      </c>
      <c r="I14" s="163"/>
      <c r="J14" s="164">
        <f t="shared" si="0"/>
        <v>241082.2594285715</v>
      </c>
    </row>
    <row r="15" spans="1:10" x14ac:dyDescent="0.2">
      <c r="C15" s="163"/>
      <c r="D15" s="163"/>
      <c r="E15" s="163"/>
      <c r="F15" s="163"/>
      <c r="G15" s="163"/>
      <c r="H15" s="163"/>
      <c r="I15" s="163"/>
      <c r="J15" s="163"/>
    </row>
    <row r="16" spans="1:10" ht="15.75" x14ac:dyDescent="0.25">
      <c r="B16" s="161" t="s">
        <v>28</v>
      </c>
      <c r="C16" s="164">
        <f t="shared" ref="C16:H16" si="1">SUM(C7:C14)</f>
        <v>110160.65828571429</v>
      </c>
      <c r="D16" s="164">
        <f t="shared" si="1"/>
        <v>396024.48514285713</v>
      </c>
      <c r="E16" s="164">
        <f t="shared" si="1"/>
        <v>291342.38057142863</v>
      </c>
      <c r="F16" s="164">
        <f t="shared" si="1"/>
        <v>74065.817142857151</v>
      </c>
      <c r="G16" s="164">
        <f t="shared" si="1"/>
        <v>441255.7028571429</v>
      </c>
      <c r="H16" s="164">
        <f t="shared" si="1"/>
        <v>133644.51257142855</v>
      </c>
      <c r="I16" s="163"/>
      <c r="J16" s="164">
        <f>SUM(J7:J14)</f>
        <v>1446493.5565714287</v>
      </c>
    </row>
    <row r="18" spans="2:11" ht="15.75" x14ac:dyDescent="0.25">
      <c r="B18" s="165" t="s">
        <v>516</v>
      </c>
    </row>
    <row r="19" spans="2:11" x14ac:dyDescent="0.2">
      <c r="C19" s="160" t="s">
        <v>16</v>
      </c>
      <c r="D19" s="160" t="s">
        <v>17</v>
      </c>
      <c r="F19" s="166"/>
      <c r="G19" s="166"/>
      <c r="H19" s="166"/>
      <c r="I19" s="167"/>
      <c r="J19" s="166"/>
    </row>
    <row r="20" spans="2:11" ht="15.75" x14ac:dyDescent="0.25">
      <c r="B20" s="161" t="s">
        <v>0</v>
      </c>
      <c r="C20" s="162">
        <f>D7</f>
        <v>60952.32</v>
      </c>
      <c r="D20" s="162">
        <f>E7</f>
        <v>64595.960000000006</v>
      </c>
      <c r="F20" s="168"/>
      <c r="G20" s="168"/>
      <c r="H20" s="168"/>
      <c r="I20" s="168"/>
      <c r="J20" s="169"/>
    </row>
    <row r="21" spans="2:11" ht="15.75" x14ac:dyDescent="0.25">
      <c r="B21" s="161" t="s">
        <v>22</v>
      </c>
      <c r="C21" s="162">
        <f>D8</f>
        <v>16523.52</v>
      </c>
      <c r="D21" s="162">
        <f>E8</f>
        <v>99963.5</v>
      </c>
      <c r="F21" s="168"/>
      <c r="G21" s="168"/>
      <c r="H21" s="168"/>
      <c r="I21" s="168"/>
      <c r="J21" s="169"/>
    </row>
    <row r="22" spans="2:11" ht="15.75" x14ac:dyDescent="0.25">
      <c r="B22" s="161" t="s">
        <v>24</v>
      </c>
      <c r="C22" s="162">
        <f t="shared" ref="C22:D26" si="2">D10</f>
        <v>161298.85</v>
      </c>
      <c r="D22" s="162">
        <f t="shared" si="2"/>
        <v>0</v>
      </c>
      <c r="J22" s="169"/>
    </row>
    <row r="23" spans="2:11" ht="15.75" x14ac:dyDescent="0.25">
      <c r="B23" s="161" t="s">
        <v>25</v>
      </c>
      <c r="C23" s="162">
        <f t="shared" si="2"/>
        <v>12202</v>
      </c>
      <c r="D23" s="162">
        <f t="shared" si="2"/>
        <v>14510</v>
      </c>
      <c r="J23" s="169"/>
      <c r="K23" s="171"/>
    </row>
    <row r="24" spans="2:11" ht="15.75" x14ac:dyDescent="0.25">
      <c r="B24" s="161" t="s">
        <v>26</v>
      </c>
      <c r="C24" s="162">
        <f t="shared" si="2"/>
        <v>14758</v>
      </c>
      <c r="D24" s="162">
        <f t="shared" si="2"/>
        <v>17573</v>
      </c>
      <c r="J24" s="169"/>
    </row>
    <row r="25" spans="2:11" ht="15.75" x14ac:dyDescent="0.25">
      <c r="B25" s="161" t="s">
        <v>400</v>
      </c>
      <c r="C25" s="162">
        <f t="shared" si="2"/>
        <v>64285.714285714283</v>
      </c>
      <c r="D25" s="162">
        <f t="shared" si="2"/>
        <v>46142.857142857145</v>
      </c>
      <c r="J25" s="169"/>
    </row>
    <row r="26" spans="2:11" ht="15.75" x14ac:dyDescent="0.25">
      <c r="B26" s="161" t="s">
        <v>27</v>
      </c>
      <c r="C26" s="162">
        <f t="shared" si="2"/>
        <v>66004.08085714285</v>
      </c>
      <c r="D26" s="162">
        <f t="shared" si="2"/>
        <v>48557.06342857144</v>
      </c>
      <c r="J26" s="169"/>
    </row>
    <row r="27" spans="2:11" x14ac:dyDescent="0.2">
      <c r="C27" s="163"/>
      <c r="D27" s="163"/>
      <c r="J27" s="168"/>
    </row>
    <row r="28" spans="2:11" ht="15.75" x14ac:dyDescent="0.25">
      <c r="B28" s="161" t="s">
        <v>28</v>
      </c>
      <c r="C28" s="164">
        <f>SUM(C20:C26)</f>
        <v>396024.48514285713</v>
      </c>
      <c r="D28" s="164">
        <f>SUM(D20:D26)</f>
        <v>291342.38057142863</v>
      </c>
      <c r="F28" s="169"/>
      <c r="G28" s="169"/>
      <c r="H28" s="169"/>
      <c r="I28" s="168"/>
      <c r="J28" s="169"/>
    </row>
    <row r="31" spans="2:11" ht="15.75" x14ac:dyDescent="0.25">
      <c r="B31" s="189" t="s">
        <v>517</v>
      </c>
      <c r="E31" s="167"/>
      <c r="F31" s="167"/>
      <c r="G31" s="167"/>
      <c r="H31" s="167"/>
      <c r="I31" s="167"/>
      <c r="J31" s="167"/>
    </row>
    <row r="32" spans="2:11" x14ac:dyDescent="0.2">
      <c r="C32" s="160" t="s">
        <v>16</v>
      </c>
      <c r="D32" s="160" t="s">
        <v>17</v>
      </c>
      <c r="E32" s="167"/>
      <c r="F32" s="166"/>
      <c r="G32" s="166"/>
      <c r="H32" s="166"/>
      <c r="I32" s="167"/>
      <c r="J32" s="166"/>
    </row>
    <row r="33" spans="2:10" ht="15.75" x14ac:dyDescent="0.25">
      <c r="B33" s="161" t="s">
        <v>0</v>
      </c>
      <c r="C33" s="162">
        <f>SUM([1]C2!G10,[1]C2!G12)</f>
        <v>60952.32</v>
      </c>
      <c r="D33" s="162">
        <f>'[1]WOLF vs WMTS'!$D$29</f>
        <v>121195.96</v>
      </c>
      <c r="E33" s="167"/>
      <c r="F33" s="168"/>
      <c r="G33" s="168"/>
      <c r="H33" s="168"/>
      <c r="I33" s="168"/>
      <c r="J33" s="169"/>
    </row>
    <row r="34" spans="2:10" ht="15.75" x14ac:dyDescent="0.25">
      <c r="B34" s="161" t="s">
        <v>22</v>
      </c>
      <c r="C34" s="162">
        <f>SUM([1]C2!G13)</f>
        <v>16523.52</v>
      </c>
      <c r="D34" s="162">
        <f>'[1]WOLF vs WMTS'!$D$30</f>
        <v>99963.5</v>
      </c>
      <c r="E34" s="167"/>
      <c r="F34" s="168"/>
      <c r="G34" s="168"/>
      <c r="H34" s="168"/>
      <c r="I34" s="168"/>
      <c r="J34" s="169"/>
    </row>
    <row r="35" spans="2:10" ht="15.75" x14ac:dyDescent="0.25">
      <c r="B35" s="161" t="s">
        <v>24</v>
      </c>
      <c r="C35" s="162">
        <f>[1]C2!G17</f>
        <v>159280</v>
      </c>
      <c r="D35" s="162">
        <f>'[1]WOLF vs WMTS'!$D$31</f>
        <v>0</v>
      </c>
      <c r="E35" s="167"/>
      <c r="F35" s="168"/>
      <c r="G35" s="168"/>
      <c r="H35" s="168"/>
      <c r="I35" s="168"/>
      <c r="J35" s="169"/>
    </row>
    <row r="36" spans="2:10" ht="15.75" x14ac:dyDescent="0.25">
      <c r="B36" s="161" t="s">
        <v>25</v>
      </c>
      <c r="C36" s="162">
        <f>SUM([1]C2!G20,[1]C2!G21)</f>
        <v>22290</v>
      </c>
      <c r="D36" s="162">
        <f>'[1]WOLF vs WMTS'!$D$32</f>
        <v>64950</v>
      </c>
      <c r="E36" s="167"/>
      <c r="F36" s="168"/>
      <c r="G36" s="168"/>
      <c r="H36" s="168"/>
      <c r="I36" s="168"/>
      <c r="J36" s="169"/>
    </row>
    <row r="37" spans="2:10" ht="58.5" customHeight="1" x14ac:dyDescent="0.25">
      <c r="B37" s="161" t="s">
        <v>26</v>
      </c>
      <c r="C37" s="162">
        <f>[1]C2!G22+[1]C2!G23+[1]C2!G25</f>
        <v>16918</v>
      </c>
      <c r="D37" s="162">
        <f>'[1]WOLF vs WMTS'!$D$33</f>
        <v>29573</v>
      </c>
      <c r="E37" s="167"/>
    </row>
    <row r="38" spans="2:10" ht="15.75" x14ac:dyDescent="0.25">
      <c r="B38" s="161" t="s">
        <v>400</v>
      </c>
      <c r="C38" s="162">
        <f>[1]C2!G25+[1]C2!G26</f>
        <v>65245.714285714283</v>
      </c>
      <c r="D38" s="162">
        <f>'[1]WOLF vs WMTS'!$D$34</f>
        <v>69257.142857142855</v>
      </c>
      <c r="E38" s="167"/>
    </row>
    <row r="39" spans="2:10" ht="15.75" x14ac:dyDescent="0.25">
      <c r="B39" s="161" t="s">
        <v>27</v>
      </c>
      <c r="C39" s="162">
        <f>[1]C2!G30</f>
        <v>68769.910857142851</v>
      </c>
      <c r="D39" s="162">
        <f>'[1]WOLF vs WMTS'!$D$35</f>
        <v>76987.920571428578</v>
      </c>
      <c r="E39" s="167"/>
    </row>
    <row r="40" spans="2:10" x14ac:dyDescent="0.2">
      <c r="C40" s="163"/>
      <c r="D40" s="163"/>
      <c r="E40" s="167"/>
    </row>
    <row r="41" spans="2:10" ht="15.75" x14ac:dyDescent="0.25">
      <c r="B41" s="161" t="s">
        <v>28</v>
      </c>
      <c r="C41" s="164">
        <f>SUM(C33:C39)</f>
        <v>409979.46514285705</v>
      </c>
      <c r="D41" s="164">
        <f>SUM(D33:D39)</f>
        <v>461927.52342857141</v>
      </c>
      <c r="E41" s="167"/>
    </row>
    <row r="42" spans="2:10" x14ac:dyDescent="0.2">
      <c r="E42" s="167"/>
    </row>
    <row r="44" spans="2:10" ht="15.75" x14ac:dyDescent="0.25">
      <c r="B44" s="189" t="s">
        <v>518</v>
      </c>
    </row>
    <row r="45" spans="2:10" x14ac:dyDescent="0.2">
      <c r="C45" s="160" t="s">
        <v>16</v>
      </c>
      <c r="D45" s="160" t="s">
        <v>17</v>
      </c>
    </row>
    <row r="46" spans="2:10" ht="15.75" x14ac:dyDescent="0.25">
      <c r="B46" s="161" t="s">
        <v>0</v>
      </c>
      <c r="C46" s="162">
        <f>C33</f>
        <v>60952.32</v>
      </c>
      <c r="D46" s="162">
        <f>D33</f>
        <v>121195.96</v>
      </c>
    </row>
    <row r="47" spans="2:10" ht="15.75" x14ac:dyDescent="0.25">
      <c r="B47" s="161" t="s">
        <v>22</v>
      </c>
      <c r="C47" s="162">
        <f t="shared" ref="C47:D52" si="3">C34</f>
        <v>16523.52</v>
      </c>
      <c r="D47" s="162">
        <f>D34</f>
        <v>99963.5</v>
      </c>
    </row>
    <row r="48" spans="2:10" ht="15.75" x14ac:dyDescent="0.25">
      <c r="B48" s="161" t="s">
        <v>24</v>
      </c>
      <c r="C48" s="162">
        <f t="shared" si="3"/>
        <v>159280</v>
      </c>
      <c r="D48" s="178">
        <f>[1]R3!G22</f>
        <v>159610</v>
      </c>
    </row>
    <row r="49" spans="2:4" ht="15.75" x14ac:dyDescent="0.25">
      <c r="B49" s="161" t="s">
        <v>25</v>
      </c>
      <c r="C49" s="162">
        <f t="shared" si="3"/>
        <v>22290</v>
      </c>
      <c r="D49" s="162">
        <f t="shared" si="3"/>
        <v>64950</v>
      </c>
    </row>
    <row r="50" spans="2:4" ht="15.75" x14ac:dyDescent="0.25">
      <c r="B50" s="161" t="s">
        <v>26</v>
      </c>
      <c r="C50" s="162">
        <f t="shared" si="3"/>
        <v>16918</v>
      </c>
      <c r="D50" s="162">
        <f>D37</f>
        <v>29573</v>
      </c>
    </row>
    <row r="51" spans="2:4" ht="15.75" x14ac:dyDescent="0.25">
      <c r="B51" s="161" t="s">
        <v>400</v>
      </c>
      <c r="C51" s="162">
        <f t="shared" si="3"/>
        <v>65245.714285714283</v>
      </c>
      <c r="D51" s="162">
        <f>D38</f>
        <v>69257.142857142855</v>
      </c>
    </row>
    <row r="52" spans="2:4" ht="15.75" x14ac:dyDescent="0.25">
      <c r="B52" s="161" t="s">
        <v>27</v>
      </c>
      <c r="C52" s="162">
        <f t="shared" si="3"/>
        <v>68769.910857142851</v>
      </c>
      <c r="D52" s="178">
        <f>[1]R3!G42</f>
        <v>108909.92057142859</v>
      </c>
    </row>
    <row r="53" spans="2:4" x14ac:dyDescent="0.2">
      <c r="C53" s="163"/>
      <c r="D53" s="163"/>
    </row>
    <row r="54" spans="2:4" ht="15.75" x14ac:dyDescent="0.25">
      <c r="B54" s="161" t="s">
        <v>28</v>
      </c>
      <c r="C54" s="164">
        <f>SUM(C46:C52)</f>
        <v>409979.46514285705</v>
      </c>
      <c r="D54" s="164">
        <f>SUM(D46:D52)</f>
        <v>653459.52342857153</v>
      </c>
    </row>
    <row r="56" spans="2:4" ht="15.75" x14ac:dyDescent="0.25">
      <c r="B56" s="189" t="s">
        <v>519</v>
      </c>
    </row>
    <row r="57" spans="2:4" x14ac:dyDescent="0.2">
      <c r="C57" s="160" t="s">
        <v>16</v>
      </c>
      <c r="D57" s="160" t="s">
        <v>17</v>
      </c>
    </row>
    <row r="58" spans="2:4" ht="15.75" x14ac:dyDescent="0.25">
      <c r="B58" s="161" t="s">
        <v>0</v>
      </c>
      <c r="C58" s="162">
        <v>60952.32</v>
      </c>
      <c r="D58" s="162">
        <v>121195.96</v>
      </c>
    </row>
    <row r="59" spans="2:4" ht="15.75" x14ac:dyDescent="0.25">
      <c r="B59" s="161" t="s">
        <v>22</v>
      </c>
      <c r="C59" s="162">
        <v>16523.52</v>
      </c>
      <c r="D59" s="162">
        <v>99963.5</v>
      </c>
    </row>
    <row r="60" spans="2:4" ht="15.75" x14ac:dyDescent="0.25">
      <c r="B60" s="161" t="s">
        <v>24</v>
      </c>
      <c r="C60" s="178">
        <f>[1]C4!G17</f>
        <v>139008</v>
      </c>
      <c r="D60" s="178">
        <f>[1]R4!G22</f>
        <v>139296</v>
      </c>
    </row>
    <row r="61" spans="2:4" ht="15.75" x14ac:dyDescent="0.25">
      <c r="B61" s="161" t="s">
        <v>25</v>
      </c>
      <c r="C61" s="178">
        <f>[1]C4!G20+[1]C4!G21</f>
        <v>25587.053658536584</v>
      </c>
      <c r="D61" s="178">
        <f>[1]R4!G25+[1]R4!G26</f>
        <v>81435.268292682929</v>
      </c>
    </row>
    <row r="62" spans="2:4" ht="15.75" x14ac:dyDescent="0.25">
      <c r="B62" s="161" t="s">
        <v>26</v>
      </c>
      <c r="C62" s="178">
        <f>[1]C4!G22+[1]C4!G23</f>
        <v>15958</v>
      </c>
      <c r="D62" s="178">
        <f>[1]R4!G27+[1]R4!G28</f>
        <v>20573</v>
      </c>
    </row>
    <row r="63" spans="2:4" ht="15.75" x14ac:dyDescent="0.25">
      <c r="B63" s="161" t="s">
        <v>400</v>
      </c>
      <c r="C63" s="179">
        <f>[1]C4!G25+[1]C4!G26</f>
        <v>65245.714285714283</v>
      </c>
      <c r="D63" s="179">
        <f>[1]R4!G30+[1]R4!G37</f>
        <v>69257.142857142855</v>
      </c>
    </row>
    <row r="64" spans="2:4" ht="15.75" x14ac:dyDescent="0.25">
      <c r="B64" s="161" t="s">
        <v>27</v>
      </c>
      <c r="C64" s="178">
        <f>[1]C4!G30</f>
        <v>65014.921588850179</v>
      </c>
      <c r="D64" s="178">
        <f>[1]R4!G42</f>
        <v>107244.17422996518</v>
      </c>
    </row>
    <row r="65" spans="2:6" x14ac:dyDescent="0.2">
      <c r="C65" s="163"/>
      <c r="D65" s="163"/>
    </row>
    <row r="66" spans="2:6" ht="15.75" x14ac:dyDescent="0.25">
      <c r="B66" s="161" t="s">
        <v>28</v>
      </c>
      <c r="C66" s="164">
        <f>SUM(C58:C64)</f>
        <v>388289.52953310101</v>
      </c>
      <c r="D66" s="164">
        <f>SUM(D58:D64)</f>
        <v>638965.04537979106</v>
      </c>
    </row>
    <row r="69" spans="2:6" x14ac:dyDescent="0.2">
      <c r="B69" s="172" t="s">
        <v>520</v>
      </c>
    </row>
    <row r="70" spans="2:6" x14ac:dyDescent="0.2">
      <c r="B70" s="168"/>
      <c r="C70" s="170" t="s">
        <v>16</v>
      </c>
      <c r="D70" s="170" t="s">
        <v>17</v>
      </c>
      <c r="E70" s="170" t="s">
        <v>28</v>
      </c>
    </row>
    <row r="71" spans="2:6" ht="25.5" x14ac:dyDescent="0.2">
      <c r="B71" s="180" t="s">
        <v>472</v>
      </c>
      <c r="C71" s="162">
        <f>C28</f>
        <v>396024.48514285713</v>
      </c>
      <c r="D71" s="162">
        <f>D28</f>
        <v>291342.38057142863</v>
      </c>
      <c r="E71" s="170">
        <f>SUM(C71:D71)</f>
        <v>687366.86571428576</v>
      </c>
    </row>
    <row r="72" spans="2:6" x14ac:dyDescent="0.2">
      <c r="B72" s="180" t="s">
        <v>473</v>
      </c>
      <c r="C72" s="162">
        <f>C41</f>
        <v>409979.46514285705</v>
      </c>
      <c r="D72" s="162">
        <f>D41</f>
        <v>461927.52342857141</v>
      </c>
      <c r="E72" s="170">
        <f>SUM(C72:D72)</f>
        <v>871906.98857142846</v>
      </c>
    </row>
    <row r="73" spans="2:6" ht="25.5" x14ac:dyDescent="0.2">
      <c r="B73" s="180" t="s">
        <v>474</v>
      </c>
      <c r="C73" s="162">
        <f>C54</f>
        <v>409979.46514285705</v>
      </c>
      <c r="D73" s="162">
        <f>D54</f>
        <v>653459.52342857153</v>
      </c>
      <c r="E73" s="170">
        <f>SUM(C73:D73)</f>
        <v>1063438.9885714287</v>
      </c>
    </row>
    <row r="74" spans="2:6" ht="25.5" x14ac:dyDescent="0.2">
      <c r="B74" s="181" t="s">
        <v>475</v>
      </c>
      <c r="C74" s="162">
        <f>C66</f>
        <v>388289.52953310101</v>
      </c>
      <c r="D74" s="162">
        <f>D66</f>
        <v>638965.04537979106</v>
      </c>
      <c r="E74" s="170">
        <f>SUM(C74:D74)</f>
        <v>1027254.5749128921</v>
      </c>
    </row>
    <row r="76" spans="2:6" x14ac:dyDescent="0.2">
      <c r="B76" s="172" t="s">
        <v>521</v>
      </c>
    </row>
    <row r="77" spans="2:6" ht="89.25" x14ac:dyDescent="0.2">
      <c r="B77" s="168"/>
      <c r="C77" s="180" t="s">
        <v>472</v>
      </c>
      <c r="D77" s="180" t="s">
        <v>473</v>
      </c>
      <c r="E77" s="180" t="s">
        <v>474</v>
      </c>
      <c r="F77" s="181" t="s">
        <v>475</v>
      </c>
    </row>
    <row r="78" spans="2:6" ht="15.75" x14ac:dyDescent="0.25">
      <c r="B78" s="173" t="s">
        <v>0</v>
      </c>
      <c r="C78" s="162">
        <f t="shared" ref="C78:C84" si="4">SUM(C20:D20)</f>
        <v>125548.28</v>
      </c>
      <c r="D78" s="162">
        <f t="shared" ref="D78:D84" si="5">SUM(C33:D33)</f>
        <v>182148.28</v>
      </c>
      <c r="E78" s="170">
        <f t="shared" ref="E78:E84" si="6">SUM(C46:D46)</f>
        <v>182148.28</v>
      </c>
      <c r="F78" s="162">
        <f t="shared" ref="F78:F84" si="7">SUM(C58:D58)</f>
        <v>182148.28</v>
      </c>
    </row>
    <row r="79" spans="2:6" ht="15.75" x14ac:dyDescent="0.25">
      <c r="B79" s="173" t="s">
        <v>22</v>
      </c>
      <c r="C79" s="162">
        <f t="shared" si="4"/>
        <v>116487.02</v>
      </c>
      <c r="D79" s="162">
        <f t="shared" si="5"/>
        <v>116487.02</v>
      </c>
      <c r="E79" s="170">
        <f t="shared" si="6"/>
        <v>116487.02</v>
      </c>
      <c r="F79" s="162">
        <f t="shared" si="7"/>
        <v>116487.02</v>
      </c>
    </row>
    <row r="80" spans="2:6" ht="15.75" x14ac:dyDescent="0.25">
      <c r="B80" s="173" t="s">
        <v>24</v>
      </c>
      <c r="C80" s="162">
        <f t="shared" si="4"/>
        <v>161298.85</v>
      </c>
      <c r="D80" s="162">
        <f t="shared" si="5"/>
        <v>159280</v>
      </c>
      <c r="E80" s="170">
        <f t="shared" si="6"/>
        <v>318890</v>
      </c>
      <c r="F80" s="162">
        <f t="shared" si="7"/>
        <v>278304</v>
      </c>
    </row>
    <row r="81" spans="2:6" ht="15.75" x14ac:dyDescent="0.25">
      <c r="B81" s="173" t="s">
        <v>25</v>
      </c>
      <c r="C81" s="162">
        <f t="shared" si="4"/>
        <v>26712</v>
      </c>
      <c r="D81" s="162">
        <f t="shared" si="5"/>
        <v>87240</v>
      </c>
      <c r="E81" s="170">
        <f t="shared" si="6"/>
        <v>87240</v>
      </c>
      <c r="F81" s="162">
        <f t="shared" si="7"/>
        <v>107022.32195121952</v>
      </c>
    </row>
    <row r="82" spans="2:6" ht="15.75" x14ac:dyDescent="0.25">
      <c r="B82" s="173" t="s">
        <v>26</v>
      </c>
      <c r="C82" s="162">
        <f t="shared" si="4"/>
        <v>32331</v>
      </c>
      <c r="D82" s="162">
        <f t="shared" si="5"/>
        <v>46491</v>
      </c>
      <c r="E82" s="170">
        <f t="shared" si="6"/>
        <v>46491</v>
      </c>
      <c r="F82" s="162">
        <f t="shared" si="7"/>
        <v>36531</v>
      </c>
    </row>
    <row r="83" spans="2:6" ht="15.75" x14ac:dyDescent="0.25">
      <c r="B83" s="173" t="s">
        <v>400</v>
      </c>
      <c r="C83" s="162">
        <f t="shared" si="4"/>
        <v>110428.57142857142</v>
      </c>
      <c r="D83" s="162">
        <f t="shared" si="5"/>
        <v>134502.85714285713</v>
      </c>
      <c r="E83" s="170">
        <f t="shared" si="6"/>
        <v>134502.85714285713</v>
      </c>
      <c r="F83" s="162">
        <f t="shared" si="7"/>
        <v>134502.85714285713</v>
      </c>
    </row>
    <row r="84" spans="2:6" ht="15.75" x14ac:dyDescent="0.25">
      <c r="B84" s="161" t="s">
        <v>27</v>
      </c>
      <c r="C84" s="162">
        <f t="shared" si="4"/>
        <v>114561.14428571428</v>
      </c>
      <c r="D84" s="162">
        <f t="shared" si="5"/>
        <v>145757.83142857143</v>
      </c>
      <c r="E84" s="170">
        <f t="shared" si="6"/>
        <v>177679.83142857143</v>
      </c>
      <c r="F84" s="162">
        <f t="shared" si="7"/>
        <v>172259.09581881535</v>
      </c>
    </row>
    <row r="86" spans="2:6" x14ac:dyDescent="0.2">
      <c r="B86" s="172" t="s">
        <v>522</v>
      </c>
    </row>
    <row r="87" spans="2:6" ht="89.25" x14ac:dyDescent="0.2">
      <c r="C87" s="180" t="s">
        <v>446</v>
      </c>
      <c r="D87" s="180" t="s">
        <v>449</v>
      </c>
      <c r="E87" s="180" t="s">
        <v>450</v>
      </c>
      <c r="F87" s="181" t="s">
        <v>448</v>
      </c>
    </row>
    <row r="88" spans="2:6" x14ac:dyDescent="0.2">
      <c r="B88" s="174" t="s">
        <v>145</v>
      </c>
      <c r="C88" s="162">
        <f>SUM(C78:C79)</f>
        <v>242035.3</v>
      </c>
      <c r="D88" s="162">
        <f>SUM(D78:D79)</f>
        <v>298635.3</v>
      </c>
      <c r="E88" s="162">
        <f>SUM(E78:E79)</f>
        <v>298635.3</v>
      </c>
      <c r="F88" s="162">
        <f>SUM(F78:F79)</f>
        <v>298635.3</v>
      </c>
    </row>
    <row r="89" spans="2:6" x14ac:dyDescent="0.2">
      <c r="B89" s="174" t="s">
        <v>25</v>
      </c>
      <c r="C89" s="162">
        <f t="shared" ref="C89:F91" si="8">C81</f>
        <v>26712</v>
      </c>
      <c r="D89" s="162">
        <f t="shared" si="8"/>
        <v>87240</v>
      </c>
      <c r="E89" s="162">
        <f t="shared" si="8"/>
        <v>87240</v>
      </c>
      <c r="F89" s="162">
        <f t="shared" si="8"/>
        <v>107022.32195121952</v>
      </c>
    </row>
    <row r="90" spans="2:6" x14ac:dyDescent="0.2">
      <c r="B90" s="174" t="s">
        <v>26</v>
      </c>
      <c r="C90" s="162">
        <f t="shared" si="8"/>
        <v>32331</v>
      </c>
      <c r="D90" s="162">
        <f t="shared" si="8"/>
        <v>46491</v>
      </c>
      <c r="E90" s="162">
        <f t="shared" si="8"/>
        <v>46491</v>
      </c>
      <c r="F90" s="162">
        <f t="shared" si="8"/>
        <v>36531</v>
      </c>
    </row>
    <row r="91" spans="2:6" x14ac:dyDescent="0.2">
      <c r="B91" s="174" t="s">
        <v>400</v>
      </c>
      <c r="C91" s="162">
        <f t="shared" si="8"/>
        <v>110428.57142857142</v>
      </c>
      <c r="D91" s="162">
        <f t="shared" si="8"/>
        <v>134502.85714285713</v>
      </c>
      <c r="E91" s="162">
        <f t="shared" si="8"/>
        <v>134502.85714285713</v>
      </c>
      <c r="F91" s="162">
        <f t="shared" si="8"/>
        <v>134502.85714285713</v>
      </c>
    </row>
    <row r="92" spans="2:6" x14ac:dyDescent="0.2">
      <c r="B92" s="175" t="s">
        <v>471</v>
      </c>
      <c r="C92" s="162">
        <f>C80</f>
        <v>161298.85</v>
      </c>
      <c r="D92" s="162">
        <f>D80</f>
        <v>159280</v>
      </c>
      <c r="E92" s="162">
        <f>E80</f>
        <v>318890</v>
      </c>
      <c r="F92" s="162">
        <f>F80</f>
        <v>278304</v>
      </c>
    </row>
    <row r="94" spans="2:6" x14ac:dyDescent="0.2">
      <c r="B94" s="172" t="s">
        <v>523</v>
      </c>
    </row>
    <row r="95" spans="2:6" x14ac:dyDescent="0.2">
      <c r="C95" s="176" t="s">
        <v>1</v>
      </c>
      <c r="D95" s="176" t="s">
        <v>2</v>
      </c>
      <c r="E95" s="174" t="s">
        <v>28</v>
      </c>
    </row>
    <row r="96" spans="2:6" ht="15" x14ac:dyDescent="0.25">
      <c r="B96" s="176" t="s">
        <v>31</v>
      </c>
      <c r="C96" s="177">
        <v>2896</v>
      </c>
      <c r="D96" s="57">
        <v>2902</v>
      </c>
      <c r="E96" s="177">
        <f>SUM(C96:D96)</f>
        <v>5798</v>
      </c>
    </row>
    <row r="97" spans="2:5" ht="15" x14ac:dyDescent="0.25">
      <c r="B97" s="167"/>
      <c r="C97" s="190"/>
      <c r="D97" s="191"/>
      <c r="E97" s="190"/>
    </row>
    <row r="98" spans="2:5" x14ac:dyDescent="0.2">
      <c r="B98" s="172" t="s">
        <v>524</v>
      </c>
    </row>
    <row r="99" spans="2:5" x14ac:dyDescent="0.2">
      <c r="C99" s="176" t="s">
        <v>1</v>
      </c>
      <c r="D99" s="176" t="s">
        <v>2</v>
      </c>
      <c r="E99" s="174" t="s">
        <v>28</v>
      </c>
    </row>
    <row r="100" spans="2:5" ht="25.5" x14ac:dyDescent="0.2">
      <c r="B100" s="180" t="s">
        <v>446</v>
      </c>
      <c r="C100" s="162">
        <f t="shared" ref="C100:E103" si="9">C71/C$96</f>
        <v>136.74878630623519</v>
      </c>
      <c r="D100" s="162">
        <f t="shared" si="9"/>
        <v>100.39365285025107</v>
      </c>
      <c r="E100" s="162">
        <f t="shared" si="9"/>
        <v>118.55240871236387</v>
      </c>
    </row>
    <row r="101" spans="2:5" x14ac:dyDescent="0.2">
      <c r="B101" s="180" t="s">
        <v>449</v>
      </c>
      <c r="C101" s="162">
        <f t="shared" si="9"/>
        <v>141.56749486977108</v>
      </c>
      <c r="D101" s="162">
        <f t="shared" si="9"/>
        <v>159.17557664664761</v>
      </c>
      <c r="E101" s="162">
        <f t="shared" si="9"/>
        <v>150.38064652835951</v>
      </c>
    </row>
    <row r="102" spans="2:5" ht="25.5" x14ac:dyDescent="0.2">
      <c r="B102" s="180" t="s">
        <v>450</v>
      </c>
      <c r="C102" s="162">
        <f t="shared" si="9"/>
        <v>141.56749486977108</v>
      </c>
      <c r="D102" s="162">
        <f t="shared" si="9"/>
        <v>225.17557664664767</v>
      </c>
      <c r="E102" s="162">
        <f t="shared" si="9"/>
        <v>183.41479623515499</v>
      </c>
    </row>
    <row r="103" spans="2:5" ht="25.5" x14ac:dyDescent="0.2">
      <c r="B103" s="181" t="s">
        <v>448</v>
      </c>
      <c r="C103" s="162">
        <f t="shared" si="9"/>
        <v>134.07787621999344</v>
      </c>
      <c r="D103" s="162">
        <f t="shared" si="9"/>
        <v>220.18092535485565</v>
      </c>
      <c r="E103" s="162">
        <f t="shared" si="9"/>
        <v>177.17395220988135</v>
      </c>
    </row>
  </sheetData>
  <pageMargins left="0.75" right="0.75" top="1" bottom="1" header="0.5" footer="0.5"/>
  <pageSetup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zoomScale="80" zoomScaleNormal="80" workbookViewId="0">
      <selection sqref="A1:H3"/>
    </sheetView>
  </sheetViews>
  <sheetFormatPr defaultRowHeight="15" x14ac:dyDescent="0.2"/>
  <cols>
    <col min="1" max="1" width="15.28515625" style="195" customWidth="1"/>
    <col min="2" max="2" width="22.28515625" style="195" customWidth="1"/>
    <col min="3" max="3" width="13.5703125" style="195" customWidth="1"/>
    <col min="4" max="4" width="14.28515625" style="195" bestFit="1" customWidth="1"/>
    <col min="5" max="5" width="11.5703125" style="195" bestFit="1" customWidth="1"/>
    <col min="6" max="6" width="9.140625" style="195"/>
    <col min="7" max="7" width="14.28515625" style="195" bestFit="1" customWidth="1"/>
    <col min="8" max="8" width="9.140625" style="195"/>
    <col min="9" max="9" width="11.5703125" style="195" bestFit="1" customWidth="1"/>
    <col min="10" max="256" width="9.140625" style="195"/>
    <col min="257" max="257" width="15.28515625" style="195" customWidth="1"/>
    <col min="258" max="258" width="22.28515625" style="195" customWidth="1"/>
    <col min="259" max="259" width="13.5703125" style="195" customWidth="1"/>
    <col min="260" max="260" width="14.28515625" style="195" bestFit="1" customWidth="1"/>
    <col min="261" max="261" width="11.5703125" style="195" bestFit="1" customWidth="1"/>
    <col min="262" max="262" width="9.140625" style="195"/>
    <col min="263" max="263" width="14.28515625" style="195" bestFit="1" customWidth="1"/>
    <col min="264" max="264" width="9.140625" style="195"/>
    <col min="265" max="265" width="11.5703125" style="195" bestFit="1" customWidth="1"/>
    <col min="266" max="512" width="9.140625" style="195"/>
    <col min="513" max="513" width="15.28515625" style="195" customWidth="1"/>
    <col min="514" max="514" width="22.28515625" style="195" customWidth="1"/>
    <col min="515" max="515" width="13.5703125" style="195" customWidth="1"/>
    <col min="516" max="516" width="14.28515625" style="195" bestFit="1" customWidth="1"/>
    <col min="517" max="517" width="11.5703125" style="195" bestFit="1" customWidth="1"/>
    <col min="518" max="518" width="9.140625" style="195"/>
    <col min="519" max="519" width="14.28515625" style="195" bestFit="1" customWidth="1"/>
    <col min="520" max="520" width="9.140625" style="195"/>
    <col min="521" max="521" width="11.5703125" style="195" bestFit="1" customWidth="1"/>
    <col min="522" max="768" width="9.140625" style="195"/>
    <col min="769" max="769" width="15.28515625" style="195" customWidth="1"/>
    <col min="770" max="770" width="22.28515625" style="195" customWidth="1"/>
    <col min="771" max="771" width="13.5703125" style="195" customWidth="1"/>
    <col min="772" max="772" width="14.28515625" style="195" bestFit="1" customWidth="1"/>
    <col min="773" max="773" width="11.5703125" style="195" bestFit="1" customWidth="1"/>
    <col min="774" max="774" width="9.140625" style="195"/>
    <col min="775" max="775" width="14.28515625" style="195" bestFit="1" customWidth="1"/>
    <col min="776" max="776" width="9.140625" style="195"/>
    <col min="777" max="777" width="11.5703125" style="195" bestFit="1" customWidth="1"/>
    <col min="778" max="1024" width="9.140625" style="195"/>
    <col min="1025" max="1025" width="15.28515625" style="195" customWidth="1"/>
    <col min="1026" max="1026" width="22.28515625" style="195" customWidth="1"/>
    <col min="1027" max="1027" width="13.5703125" style="195" customWidth="1"/>
    <col min="1028" max="1028" width="14.28515625" style="195" bestFit="1" customWidth="1"/>
    <col min="1029" max="1029" width="11.5703125" style="195" bestFit="1" customWidth="1"/>
    <col min="1030" max="1030" width="9.140625" style="195"/>
    <col min="1031" max="1031" width="14.28515625" style="195" bestFit="1" customWidth="1"/>
    <col min="1032" max="1032" width="9.140625" style="195"/>
    <col min="1033" max="1033" width="11.5703125" style="195" bestFit="1" customWidth="1"/>
    <col min="1034" max="1280" width="9.140625" style="195"/>
    <col min="1281" max="1281" width="15.28515625" style="195" customWidth="1"/>
    <col min="1282" max="1282" width="22.28515625" style="195" customWidth="1"/>
    <col min="1283" max="1283" width="13.5703125" style="195" customWidth="1"/>
    <col min="1284" max="1284" width="14.28515625" style="195" bestFit="1" customWidth="1"/>
    <col min="1285" max="1285" width="11.5703125" style="195" bestFit="1" customWidth="1"/>
    <col min="1286" max="1286" width="9.140625" style="195"/>
    <col min="1287" max="1287" width="14.28515625" style="195" bestFit="1" customWidth="1"/>
    <col min="1288" max="1288" width="9.140625" style="195"/>
    <col min="1289" max="1289" width="11.5703125" style="195" bestFit="1" customWidth="1"/>
    <col min="1290" max="1536" width="9.140625" style="195"/>
    <col min="1537" max="1537" width="15.28515625" style="195" customWidth="1"/>
    <col min="1538" max="1538" width="22.28515625" style="195" customWidth="1"/>
    <col min="1539" max="1539" width="13.5703125" style="195" customWidth="1"/>
    <col min="1540" max="1540" width="14.28515625" style="195" bestFit="1" customWidth="1"/>
    <col min="1541" max="1541" width="11.5703125" style="195" bestFit="1" customWidth="1"/>
    <col min="1542" max="1542" width="9.140625" style="195"/>
    <col min="1543" max="1543" width="14.28515625" style="195" bestFit="1" customWidth="1"/>
    <col min="1544" max="1544" width="9.140625" style="195"/>
    <col min="1545" max="1545" width="11.5703125" style="195" bestFit="1" customWidth="1"/>
    <col min="1546" max="1792" width="9.140625" style="195"/>
    <col min="1793" max="1793" width="15.28515625" style="195" customWidth="1"/>
    <col min="1794" max="1794" width="22.28515625" style="195" customWidth="1"/>
    <col min="1795" max="1795" width="13.5703125" style="195" customWidth="1"/>
    <col min="1796" max="1796" width="14.28515625" style="195" bestFit="1" customWidth="1"/>
    <col min="1797" max="1797" width="11.5703125" style="195" bestFit="1" customWidth="1"/>
    <col min="1798" max="1798" width="9.140625" style="195"/>
    <col min="1799" max="1799" width="14.28515625" style="195" bestFit="1" customWidth="1"/>
    <col min="1800" max="1800" width="9.140625" style="195"/>
    <col min="1801" max="1801" width="11.5703125" style="195" bestFit="1" customWidth="1"/>
    <col min="1802" max="2048" width="9.140625" style="195"/>
    <col min="2049" max="2049" width="15.28515625" style="195" customWidth="1"/>
    <col min="2050" max="2050" width="22.28515625" style="195" customWidth="1"/>
    <col min="2051" max="2051" width="13.5703125" style="195" customWidth="1"/>
    <col min="2052" max="2052" width="14.28515625" style="195" bestFit="1" customWidth="1"/>
    <col min="2053" max="2053" width="11.5703125" style="195" bestFit="1" customWidth="1"/>
    <col min="2054" max="2054" width="9.140625" style="195"/>
    <col min="2055" max="2055" width="14.28515625" style="195" bestFit="1" customWidth="1"/>
    <col min="2056" max="2056" width="9.140625" style="195"/>
    <col min="2057" max="2057" width="11.5703125" style="195" bestFit="1" customWidth="1"/>
    <col min="2058" max="2304" width="9.140625" style="195"/>
    <col min="2305" max="2305" width="15.28515625" style="195" customWidth="1"/>
    <col min="2306" max="2306" width="22.28515625" style="195" customWidth="1"/>
    <col min="2307" max="2307" width="13.5703125" style="195" customWidth="1"/>
    <col min="2308" max="2308" width="14.28515625" style="195" bestFit="1" customWidth="1"/>
    <col min="2309" max="2309" width="11.5703125" style="195" bestFit="1" customWidth="1"/>
    <col min="2310" max="2310" width="9.140625" style="195"/>
    <col min="2311" max="2311" width="14.28515625" style="195" bestFit="1" customWidth="1"/>
    <col min="2312" max="2312" width="9.140625" style="195"/>
    <col min="2313" max="2313" width="11.5703125" style="195" bestFit="1" customWidth="1"/>
    <col min="2314" max="2560" width="9.140625" style="195"/>
    <col min="2561" max="2561" width="15.28515625" style="195" customWidth="1"/>
    <col min="2562" max="2562" width="22.28515625" style="195" customWidth="1"/>
    <col min="2563" max="2563" width="13.5703125" style="195" customWidth="1"/>
    <col min="2564" max="2564" width="14.28515625" style="195" bestFit="1" customWidth="1"/>
    <col min="2565" max="2565" width="11.5703125" style="195" bestFit="1" customWidth="1"/>
    <col min="2566" max="2566" width="9.140625" style="195"/>
    <col min="2567" max="2567" width="14.28515625" style="195" bestFit="1" customWidth="1"/>
    <col min="2568" max="2568" width="9.140625" style="195"/>
    <col min="2569" max="2569" width="11.5703125" style="195" bestFit="1" customWidth="1"/>
    <col min="2570" max="2816" width="9.140625" style="195"/>
    <col min="2817" max="2817" width="15.28515625" style="195" customWidth="1"/>
    <col min="2818" max="2818" width="22.28515625" style="195" customWidth="1"/>
    <col min="2819" max="2819" width="13.5703125" style="195" customWidth="1"/>
    <col min="2820" max="2820" width="14.28515625" style="195" bestFit="1" customWidth="1"/>
    <col min="2821" max="2821" width="11.5703125" style="195" bestFit="1" customWidth="1"/>
    <col min="2822" max="2822" width="9.140625" style="195"/>
    <col min="2823" max="2823" width="14.28515625" style="195" bestFit="1" customWidth="1"/>
    <col min="2824" max="2824" width="9.140625" style="195"/>
    <col min="2825" max="2825" width="11.5703125" style="195" bestFit="1" customWidth="1"/>
    <col min="2826" max="3072" width="9.140625" style="195"/>
    <col min="3073" max="3073" width="15.28515625" style="195" customWidth="1"/>
    <col min="3074" max="3074" width="22.28515625" style="195" customWidth="1"/>
    <col min="3075" max="3075" width="13.5703125" style="195" customWidth="1"/>
    <col min="3076" max="3076" width="14.28515625" style="195" bestFit="1" customWidth="1"/>
    <col min="3077" max="3077" width="11.5703125" style="195" bestFit="1" customWidth="1"/>
    <col min="3078" max="3078" width="9.140625" style="195"/>
    <col min="3079" max="3079" width="14.28515625" style="195" bestFit="1" customWidth="1"/>
    <col min="3080" max="3080" width="9.140625" style="195"/>
    <col min="3081" max="3081" width="11.5703125" style="195" bestFit="1" customWidth="1"/>
    <col min="3082" max="3328" width="9.140625" style="195"/>
    <col min="3329" max="3329" width="15.28515625" style="195" customWidth="1"/>
    <col min="3330" max="3330" width="22.28515625" style="195" customWidth="1"/>
    <col min="3331" max="3331" width="13.5703125" style="195" customWidth="1"/>
    <col min="3332" max="3332" width="14.28515625" style="195" bestFit="1" customWidth="1"/>
    <col min="3333" max="3333" width="11.5703125" style="195" bestFit="1" customWidth="1"/>
    <col min="3334" max="3334" width="9.140625" style="195"/>
    <col min="3335" max="3335" width="14.28515625" style="195" bestFit="1" customWidth="1"/>
    <col min="3336" max="3336" width="9.140625" style="195"/>
    <col min="3337" max="3337" width="11.5703125" style="195" bestFit="1" customWidth="1"/>
    <col min="3338" max="3584" width="9.140625" style="195"/>
    <col min="3585" max="3585" width="15.28515625" style="195" customWidth="1"/>
    <col min="3586" max="3586" width="22.28515625" style="195" customWidth="1"/>
    <col min="3587" max="3587" width="13.5703125" style="195" customWidth="1"/>
    <col min="3588" max="3588" width="14.28515625" style="195" bestFit="1" customWidth="1"/>
    <col min="3589" max="3589" width="11.5703125" style="195" bestFit="1" customWidth="1"/>
    <col min="3590" max="3590" width="9.140625" style="195"/>
    <col min="3591" max="3591" width="14.28515625" style="195" bestFit="1" customWidth="1"/>
    <col min="3592" max="3592" width="9.140625" style="195"/>
    <col min="3593" max="3593" width="11.5703125" style="195" bestFit="1" customWidth="1"/>
    <col min="3594" max="3840" width="9.140625" style="195"/>
    <col min="3841" max="3841" width="15.28515625" style="195" customWidth="1"/>
    <col min="3842" max="3842" width="22.28515625" style="195" customWidth="1"/>
    <col min="3843" max="3843" width="13.5703125" style="195" customWidth="1"/>
    <col min="3844" max="3844" width="14.28515625" style="195" bestFit="1" customWidth="1"/>
    <col min="3845" max="3845" width="11.5703125" style="195" bestFit="1" customWidth="1"/>
    <col min="3846" max="3846" width="9.140625" style="195"/>
    <col min="3847" max="3847" width="14.28515625" style="195" bestFit="1" customWidth="1"/>
    <col min="3848" max="3848" width="9.140625" style="195"/>
    <col min="3849" max="3849" width="11.5703125" style="195" bestFit="1" customWidth="1"/>
    <col min="3850" max="4096" width="9.140625" style="195"/>
    <col min="4097" max="4097" width="15.28515625" style="195" customWidth="1"/>
    <col min="4098" max="4098" width="22.28515625" style="195" customWidth="1"/>
    <col min="4099" max="4099" width="13.5703125" style="195" customWidth="1"/>
    <col min="4100" max="4100" width="14.28515625" style="195" bestFit="1" customWidth="1"/>
    <col min="4101" max="4101" width="11.5703125" style="195" bestFit="1" customWidth="1"/>
    <col min="4102" max="4102" width="9.140625" style="195"/>
    <col min="4103" max="4103" width="14.28515625" style="195" bestFit="1" customWidth="1"/>
    <col min="4104" max="4104" width="9.140625" style="195"/>
    <col min="4105" max="4105" width="11.5703125" style="195" bestFit="1" customWidth="1"/>
    <col min="4106" max="4352" width="9.140625" style="195"/>
    <col min="4353" max="4353" width="15.28515625" style="195" customWidth="1"/>
    <col min="4354" max="4354" width="22.28515625" style="195" customWidth="1"/>
    <col min="4355" max="4355" width="13.5703125" style="195" customWidth="1"/>
    <col min="4356" max="4356" width="14.28515625" style="195" bestFit="1" customWidth="1"/>
    <col min="4357" max="4357" width="11.5703125" style="195" bestFit="1" customWidth="1"/>
    <col min="4358" max="4358" width="9.140625" style="195"/>
    <col min="4359" max="4359" width="14.28515625" style="195" bestFit="1" customWidth="1"/>
    <col min="4360" max="4360" width="9.140625" style="195"/>
    <col min="4361" max="4361" width="11.5703125" style="195" bestFit="1" customWidth="1"/>
    <col min="4362" max="4608" width="9.140625" style="195"/>
    <col min="4609" max="4609" width="15.28515625" style="195" customWidth="1"/>
    <col min="4610" max="4610" width="22.28515625" style="195" customWidth="1"/>
    <col min="4611" max="4611" width="13.5703125" style="195" customWidth="1"/>
    <col min="4612" max="4612" width="14.28515625" style="195" bestFit="1" customWidth="1"/>
    <col min="4613" max="4613" width="11.5703125" style="195" bestFit="1" customWidth="1"/>
    <col min="4614" max="4614" width="9.140625" style="195"/>
    <col min="4615" max="4615" width="14.28515625" style="195" bestFit="1" customWidth="1"/>
    <col min="4616" max="4616" width="9.140625" style="195"/>
    <col min="4617" max="4617" width="11.5703125" style="195" bestFit="1" customWidth="1"/>
    <col min="4618" max="4864" width="9.140625" style="195"/>
    <col min="4865" max="4865" width="15.28515625" style="195" customWidth="1"/>
    <col min="4866" max="4866" width="22.28515625" style="195" customWidth="1"/>
    <col min="4867" max="4867" width="13.5703125" style="195" customWidth="1"/>
    <col min="4868" max="4868" width="14.28515625" style="195" bestFit="1" customWidth="1"/>
    <col min="4869" max="4869" width="11.5703125" style="195" bestFit="1" customWidth="1"/>
    <col min="4870" max="4870" width="9.140625" style="195"/>
    <col min="4871" max="4871" width="14.28515625" style="195" bestFit="1" customWidth="1"/>
    <col min="4872" max="4872" width="9.140625" style="195"/>
    <col min="4873" max="4873" width="11.5703125" style="195" bestFit="1" customWidth="1"/>
    <col min="4874" max="5120" width="9.140625" style="195"/>
    <col min="5121" max="5121" width="15.28515625" style="195" customWidth="1"/>
    <col min="5122" max="5122" width="22.28515625" style="195" customWidth="1"/>
    <col min="5123" max="5123" width="13.5703125" style="195" customWidth="1"/>
    <col min="5124" max="5124" width="14.28515625" style="195" bestFit="1" customWidth="1"/>
    <col min="5125" max="5125" width="11.5703125" style="195" bestFit="1" customWidth="1"/>
    <col min="5126" max="5126" width="9.140625" style="195"/>
    <col min="5127" max="5127" width="14.28515625" style="195" bestFit="1" customWidth="1"/>
    <col min="5128" max="5128" width="9.140625" style="195"/>
    <col min="5129" max="5129" width="11.5703125" style="195" bestFit="1" customWidth="1"/>
    <col min="5130" max="5376" width="9.140625" style="195"/>
    <col min="5377" max="5377" width="15.28515625" style="195" customWidth="1"/>
    <col min="5378" max="5378" width="22.28515625" style="195" customWidth="1"/>
    <col min="5379" max="5379" width="13.5703125" style="195" customWidth="1"/>
    <col min="5380" max="5380" width="14.28515625" style="195" bestFit="1" customWidth="1"/>
    <col min="5381" max="5381" width="11.5703125" style="195" bestFit="1" customWidth="1"/>
    <col min="5382" max="5382" width="9.140625" style="195"/>
    <col min="5383" max="5383" width="14.28515625" style="195" bestFit="1" customWidth="1"/>
    <col min="5384" max="5384" width="9.140625" style="195"/>
    <col min="5385" max="5385" width="11.5703125" style="195" bestFit="1" customWidth="1"/>
    <col min="5386" max="5632" width="9.140625" style="195"/>
    <col min="5633" max="5633" width="15.28515625" style="195" customWidth="1"/>
    <col min="5634" max="5634" width="22.28515625" style="195" customWidth="1"/>
    <col min="5635" max="5635" width="13.5703125" style="195" customWidth="1"/>
    <col min="5636" max="5636" width="14.28515625" style="195" bestFit="1" customWidth="1"/>
    <col min="5637" max="5637" width="11.5703125" style="195" bestFit="1" customWidth="1"/>
    <col min="5638" max="5638" width="9.140625" style="195"/>
    <col min="5639" max="5639" width="14.28515625" style="195" bestFit="1" customWidth="1"/>
    <col min="5640" max="5640" width="9.140625" style="195"/>
    <col min="5641" max="5641" width="11.5703125" style="195" bestFit="1" customWidth="1"/>
    <col min="5642" max="5888" width="9.140625" style="195"/>
    <col min="5889" max="5889" width="15.28515625" style="195" customWidth="1"/>
    <col min="5890" max="5890" width="22.28515625" style="195" customWidth="1"/>
    <col min="5891" max="5891" width="13.5703125" style="195" customWidth="1"/>
    <col min="5892" max="5892" width="14.28515625" style="195" bestFit="1" customWidth="1"/>
    <col min="5893" max="5893" width="11.5703125" style="195" bestFit="1" customWidth="1"/>
    <col min="5894" max="5894" width="9.140625" style="195"/>
    <col min="5895" max="5895" width="14.28515625" style="195" bestFit="1" customWidth="1"/>
    <col min="5896" max="5896" width="9.140625" style="195"/>
    <col min="5897" max="5897" width="11.5703125" style="195" bestFit="1" customWidth="1"/>
    <col min="5898" max="6144" width="9.140625" style="195"/>
    <col min="6145" max="6145" width="15.28515625" style="195" customWidth="1"/>
    <col min="6146" max="6146" width="22.28515625" style="195" customWidth="1"/>
    <col min="6147" max="6147" width="13.5703125" style="195" customWidth="1"/>
    <col min="6148" max="6148" width="14.28515625" style="195" bestFit="1" customWidth="1"/>
    <col min="6149" max="6149" width="11.5703125" style="195" bestFit="1" customWidth="1"/>
    <col min="6150" max="6150" width="9.140625" style="195"/>
    <col min="6151" max="6151" width="14.28515625" style="195" bestFit="1" customWidth="1"/>
    <col min="6152" max="6152" width="9.140625" style="195"/>
    <col min="6153" max="6153" width="11.5703125" style="195" bestFit="1" customWidth="1"/>
    <col min="6154" max="6400" width="9.140625" style="195"/>
    <col min="6401" max="6401" width="15.28515625" style="195" customWidth="1"/>
    <col min="6402" max="6402" width="22.28515625" style="195" customWidth="1"/>
    <col min="6403" max="6403" width="13.5703125" style="195" customWidth="1"/>
    <col min="6404" max="6404" width="14.28515625" style="195" bestFit="1" customWidth="1"/>
    <col min="6405" max="6405" width="11.5703125" style="195" bestFit="1" customWidth="1"/>
    <col min="6406" max="6406" width="9.140625" style="195"/>
    <col min="6407" max="6407" width="14.28515625" style="195" bestFit="1" customWidth="1"/>
    <col min="6408" max="6408" width="9.140625" style="195"/>
    <col min="6409" max="6409" width="11.5703125" style="195" bestFit="1" customWidth="1"/>
    <col min="6410" max="6656" width="9.140625" style="195"/>
    <col min="6657" max="6657" width="15.28515625" style="195" customWidth="1"/>
    <col min="6658" max="6658" width="22.28515625" style="195" customWidth="1"/>
    <col min="6659" max="6659" width="13.5703125" style="195" customWidth="1"/>
    <col min="6660" max="6660" width="14.28515625" style="195" bestFit="1" customWidth="1"/>
    <col min="6661" max="6661" width="11.5703125" style="195" bestFit="1" customWidth="1"/>
    <col min="6662" max="6662" width="9.140625" style="195"/>
    <col min="6663" max="6663" width="14.28515625" style="195" bestFit="1" customWidth="1"/>
    <col min="6664" max="6664" width="9.140625" style="195"/>
    <col min="6665" max="6665" width="11.5703125" style="195" bestFit="1" customWidth="1"/>
    <col min="6666" max="6912" width="9.140625" style="195"/>
    <col min="6913" max="6913" width="15.28515625" style="195" customWidth="1"/>
    <col min="6914" max="6914" width="22.28515625" style="195" customWidth="1"/>
    <col min="6915" max="6915" width="13.5703125" style="195" customWidth="1"/>
    <col min="6916" max="6916" width="14.28515625" style="195" bestFit="1" customWidth="1"/>
    <col min="6917" max="6917" width="11.5703125" style="195" bestFit="1" customWidth="1"/>
    <col min="6918" max="6918" width="9.140625" style="195"/>
    <col min="6919" max="6919" width="14.28515625" style="195" bestFit="1" customWidth="1"/>
    <col min="6920" max="6920" width="9.140625" style="195"/>
    <col min="6921" max="6921" width="11.5703125" style="195" bestFit="1" customWidth="1"/>
    <col min="6922" max="7168" width="9.140625" style="195"/>
    <col min="7169" max="7169" width="15.28515625" style="195" customWidth="1"/>
    <col min="7170" max="7170" width="22.28515625" style="195" customWidth="1"/>
    <col min="7171" max="7171" width="13.5703125" style="195" customWidth="1"/>
    <col min="7172" max="7172" width="14.28515625" style="195" bestFit="1" customWidth="1"/>
    <col min="7173" max="7173" width="11.5703125" style="195" bestFit="1" customWidth="1"/>
    <col min="7174" max="7174" width="9.140625" style="195"/>
    <col min="7175" max="7175" width="14.28515625" style="195" bestFit="1" customWidth="1"/>
    <col min="7176" max="7176" width="9.140625" style="195"/>
    <col min="7177" max="7177" width="11.5703125" style="195" bestFit="1" customWidth="1"/>
    <col min="7178" max="7424" width="9.140625" style="195"/>
    <col min="7425" max="7425" width="15.28515625" style="195" customWidth="1"/>
    <col min="7426" max="7426" width="22.28515625" style="195" customWidth="1"/>
    <col min="7427" max="7427" width="13.5703125" style="195" customWidth="1"/>
    <col min="7428" max="7428" width="14.28515625" style="195" bestFit="1" customWidth="1"/>
    <col min="7429" max="7429" width="11.5703125" style="195" bestFit="1" customWidth="1"/>
    <col min="7430" max="7430" width="9.140625" style="195"/>
    <col min="7431" max="7431" width="14.28515625" style="195" bestFit="1" customWidth="1"/>
    <col min="7432" max="7432" width="9.140625" style="195"/>
    <col min="7433" max="7433" width="11.5703125" style="195" bestFit="1" customWidth="1"/>
    <col min="7434" max="7680" width="9.140625" style="195"/>
    <col min="7681" max="7681" width="15.28515625" style="195" customWidth="1"/>
    <col min="7682" max="7682" width="22.28515625" style="195" customWidth="1"/>
    <col min="7683" max="7683" width="13.5703125" style="195" customWidth="1"/>
    <col min="7684" max="7684" width="14.28515625" style="195" bestFit="1" customWidth="1"/>
    <col min="7685" max="7685" width="11.5703125" style="195" bestFit="1" customWidth="1"/>
    <col min="7686" max="7686" width="9.140625" style="195"/>
    <col min="7687" max="7687" width="14.28515625" style="195" bestFit="1" customWidth="1"/>
    <col min="7688" max="7688" width="9.140625" style="195"/>
    <col min="7689" max="7689" width="11.5703125" style="195" bestFit="1" customWidth="1"/>
    <col min="7690" max="7936" width="9.140625" style="195"/>
    <col min="7937" max="7937" width="15.28515625" style="195" customWidth="1"/>
    <col min="7938" max="7938" width="22.28515625" style="195" customWidth="1"/>
    <col min="7939" max="7939" width="13.5703125" style="195" customWidth="1"/>
    <col min="7940" max="7940" width="14.28515625" style="195" bestFit="1" customWidth="1"/>
    <col min="7941" max="7941" width="11.5703125" style="195" bestFit="1" customWidth="1"/>
    <col min="7942" max="7942" width="9.140625" style="195"/>
    <col min="7943" max="7943" width="14.28515625" style="195" bestFit="1" customWidth="1"/>
    <col min="7944" max="7944" width="9.140625" style="195"/>
    <col min="7945" max="7945" width="11.5703125" style="195" bestFit="1" customWidth="1"/>
    <col min="7946" max="8192" width="9.140625" style="195"/>
    <col min="8193" max="8193" width="15.28515625" style="195" customWidth="1"/>
    <col min="8194" max="8194" width="22.28515625" style="195" customWidth="1"/>
    <col min="8195" max="8195" width="13.5703125" style="195" customWidth="1"/>
    <col min="8196" max="8196" width="14.28515625" style="195" bestFit="1" customWidth="1"/>
    <col min="8197" max="8197" width="11.5703125" style="195" bestFit="1" customWidth="1"/>
    <col min="8198" max="8198" width="9.140625" style="195"/>
    <col min="8199" max="8199" width="14.28515625" style="195" bestFit="1" customWidth="1"/>
    <col min="8200" max="8200" width="9.140625" style="195"/>
    <col min="8201" max="8201" width="11.5703125" style="195" bestFit="1" customWidth="1"/>
    <col min="8202" max="8448" width="9.140625" style="195"/>
    <col min="8449" max="8449" width="15.28515625" style="195" customWidth="1"/>
    <col min="8450" max="8450" width="22.28515625" style="195" customWidth="1"/>
    <col min="8451" max="8451" width="13.5703125" style="195" customWidth="1"/>
    <col min="8452" max="8452" width="14.28515625" style="195" bestFit="1" customWidth="1"/>
    <col min="8453" max="8453" width="11.5703125" style="195" bestFit="1" customWidth="1"/>
    <col min="8454" max="8454" width="9.140625" style="195"/>
    <col min="8455" max="8455" width="14.28515625" style="195" bestFit="1" customWidth="1"/>
    <col min="8456" max="8456" width="9.140625" style="195"/>
    <col min="8457" max="8457" width="11.5703125" style="195" bestFit="1" customWidth="1"/>
    <col min="8458" max="8704" width="9.140625" style="195"/>
    <col min="8705" max="8705" width="15.28515625" style="195" customWidth="1"/>
    <col min="8706" max="8706" width="22.28515625" style="195" customWidth="1"/>
    <col min="8707" max="8707" width="13.5703125" style="195" customWidth="1"/>
    <col min="8708" max="8708" width="14.28515625" style="195" bestFit="1" customWidth="1"/>
    <col min="8709" max="8709" width="11.5703125" style="195" bestFit="1" customWidth="1"/>
    <col min="8710" max="8710" width="9.140625" style="195"/>
    <col min="8711" max="8711" width="14.28515625" style="195" bestFit="1" customWidth="1"/>
    <col min="8712" max="8712" width="9.140625" style="195"/>
    <col min="8713" max="8713" width="11.5703125" style="195" bestFit="1" customWidth="1"/>
    <col min="8714" max="8960" width="9.140625" style="195"/>
    <col min="8961" max="8961" width="15.28515625" style="195" customWidth="1"/>
    <col min="8962" max="8962" width="22.28515625" style="195" customWidth="1"/>
    <col min="8963" max="8963" width="13.5703125" style="195" customWidth="1"/>
    <col min="8964" max="8964" width="14.28515625" style="195" bestFit="1" customWidth="1"/>
    <col min="8965" max="8965" width="11.5703125" style="195" bestFit="1" customWidth="1"/>
    <col min="8966" max="8966" width="9.140625" style="195"/>
    <col min="8967" max="8967" width="14.28515625" style="195" bestFit="1" customWidth="1"/>
    <col min="8968" max="8968" width="9.140625" style="195"/>
    <col min="8969" max="8969" width="11.5703125" style="195" bestFit="1" customWidth="1"/>
    <col min="8970" max="9216" width="9.140625" style="195"/>
    <col min="9217" max="9217" width="15.28515625" style="195" customWidth="1"/>
    <col min="9218" max="9218" width="22.28515625" style="195" customWidth="1"/>
    <col min="9219" max="9219" width="13.5703125" style="195" customWidth="1"/>
    <col min="9220" max="9220" width="14.28515625" style="195" bestFit="1" customWidth="1"/>
    <col min="9221" max="9221" width="11.5703125" style="195" bestFit="1" customWidth="1"/>
    <col min="9222" max="9222" width="9.140625" style="195"/>
    <col min="9223" max="9223" width="14.28515625" style="195" bestFit="1" customWidth="1"/>
    <col min="9224" max="9224" width="9.140625" style="195"/>
    <col min="9225" max="9225" width="11.5703125" style="195" bestFit="1" customWidth="1"/>
    <col min="9226" max="9472" width="9.140625" style="195"/>
    <col min="9473" max="9473" width="15.28515625" style="195" customWidth="1"/>
    <col min="9474" max="9474" width="22.28515625" style="195" customWidth="1"/>
    <col min="9475" max="9475" width="13.5703125" style="195" customWidth="1"/>
    <col min="9476" max="9476" width="14.28515625" style="195" bestFit="1" customWidth="1"/>
    <col min="9477" max="9477" width="11.5703125" style="195" bestFit="1" customWidth="1"/>
    <col min="9478" max="9478" width="9.140625" style="195"/>
    <col min="9479" max="9479" width="14.28515625" style="195" bestFit="1" customWidth="1"/>
    <col min="9480" max="9480" width="9.140625" style="195"/>
    <col min="9481" max="9481" width="11.5703125" style="195" bestFit="1" customWidth="1"/>
    <col min="9482" max="9728" width="9.140625" style="195"/>
    <col min="9729" max="9729" width="15.28515625" style="195" customWidth="1"/>
    <col min="9730" max="9730" width="22.28515625" style="195" customWidth="1"/>
    <col min="9731" max="9731" width="13.5703125" style="195" customWidth="1"/>
    <col min="9732" max="9732" width="14.28515625" style="195" bestFit="1" customWidth="1"/>
    <col min="9733" max="9733" width="11.5703125" style="195" bestFit="1" customWidth="1"/>
    <col min="9734" max="9734" width="9.140625" style="195"/>
    <col min="9735" max="9735" width="14.28515625" style="195" bestFit="1" customWidth="1"/>
    <col min="9736" max="9736" width="9.140625" style="195"/>
    <col min="9737" max="9737" width="11.5703125" style="195" bestFit="1" customWidth="1"/>
    <col min="9738" max="9984" width="9.140625" style="195"/>
    <col min="9985" max="9985" width="15.28515625" style="195" customWidth="1"/>
    <col min="9986" max="9986" width="22.28515625" style="195" customWidth="1"/>
    <col min="9987" max="9987" width="13.5703125" style="195" customWidth="1"/>
    <col min="9988" max="9988" width="14.28515625" style="195" bestFit="1" customWidth="1"/>
    <col min="9989" max="9989" width="11.5703125" style="195" bestFit="1" customWidth="1"/>
    <col min="9990" max="9990" width="9.140625" style="195"/>
    <col min="9991" max="9991" width="14.28515625" style="195" bestFit="1" customWidth="1"/>
    <col min="9992" max="9992" width="9.140625" style="195"/>
    <col min="9993" max="9993" width="11.5703125" style="195" bestFit="1" customWidth="1"/>
    <col min="9994" max="10240" width="9.140625" style="195"/>
    <col min="10241" max="10241" width="15.28515625" style="195" customWidth="1"/>
    <col min="10242" max="10242" width="22.28515625" style="195" customWidth="1"/>
    <col min="10243" max="10243" width="13.5703125" style="195" customWidth="1"/>
    <col min="10244" max="10244" width="14.28515625" style="195" bestFit="1" customWidth="1"/>
    <col min="10245" max="10245" width="11.5703125" style="195" bestFit="1" customWidth="1"/>
    <col min="10246" max="10246" width="9.140625" style="195"/>
    <col min="10247" max="10247" width="14.28515625" style="195" bestFit="1" customWidth="1"/>
    <col min="10248" max="10248" width="9.140625" style="195"/>
    <col min="10249" max="10249" width="11.5703125" style="195" bestFit="1" customWidth="1"/>
    <col min="10250" max="10496" width="9.140625" style="195"/>
    <col min="10497" max="10497" width="15.28515625" style="195" customWidth="1"/>
    <col min="10498" max="10498" width="22.28515625" style="195" customWidth="1"/>
    <col min="10499" max="10499" width="13.5703125" style="195" customWidth="1"/>
    <col min="10500" max="10500" width="14.28515625" style="195" bestFit="1" customWidth="1"/>
    <col min="10501" max="10501" width="11.5703125" style="195" bestFit="1" customWidth="1"/>
    <col min="10502" max="10502" width="9.140625" style="195"/>
    <col min="10503" max="10503" width="14.28515625" style="195" bestFit="1" customWidth="1"/>
    <col min="10504" max="10504" width="9.140625" style="195"/>
    <col min="10505" max="10505" width="11.5703125" style="195" bestFit="1" customWidth="1"/>
    <col min="10506" max="10752" width="9.140625" style="195"/>
    <col min="10753" max="10753" width="15.28515625" style="195" customWidth="1"/>
    <col min="10754" max="10754" width="22.28515625" style="195" customWidth="1"/>
    <col min="10755" max="10755" width="13.5703125" style="195" customWidth="1"/>
    <col min="10756" max="10756" width="14.28515625" style="195" bestFit="1" customWidth="1"/>
    <col min="10757" max="10757" width="11.5703125" style="195" bestFit="1" customWidth="1"/>
    <col min="10758" max="10758" width="9.140625" style="195"/>
    <col min="10759" max="10759" width="14.28515625" style="195" bestFit="1" customWidth="1"/>
    <col min="10760" max="10760" width="9.140625" style="195"/>
    <col min="10761" max="10761" width="11.5703125" style="195" bestFit="1" customWidth="1"/>
    <col min="10762" max="11008" width="9.140625" style="195"/>
    <col min="11009" max="11009" width="15.28515625" style="195" customWidth="1"/>
    <col min="11010" max="11010" width="22.28515625" style="195" customWidth="1"/>
    <col min="11011" max="11011" width="13.5703125" style="195" customWidth="1"/>
    <col min="11012" max="11012" width="14.28515625" style="195" bestFit="1" customWidth="1"/>
    <col min="11013" max="11013" width="11.5703125" style="195" bestFit="1" customWidth="1"/>
    <col min="11014" max="11014" width="9.140625" style="195"/>
    <col min="11015" max="11015" width="14.28515625" style="195" bestFit="1" customWidth="1"/>
    <col min="11016" max="11016" width="9.140625" style="195"/>
    <col min="11017" max="11017" width="11.5703125" style="195" bestFit="1" customWidth="1"/>
    <col min="11018" max="11264" width="9.140625" style="195"/>
    <col min="11265" max="11265" width="15.28515625" style="195" customWidth="1"/>
    <col min="11266" max="11266" width="22.28515625" style="195" customWidth="1"/>
    <col min="11267" max="11267" width="13.5703125" style="195" customWidth="1"/>
    <col min="11268" max="11268" width="14.28515625" style="195" bestFit="1" customWidth="1"/>
    <col min="11269" max="11269" width="11.5703125" style="195" bestFit="1" customWidth="1"/>
    <col min="11270" max="11270" width="9.140625" style="195"/>
    <col min="11271" max="11271" width="14.28515625" style="195" bestFit="1" customWidth="1"/>
    <col min="11272" max="11272" width="9.140625" style="195"/>
    <col min="11273" max="11273" width="11.5703125" style="195" bestFit="1" customWidth="1"/>
    <col min="11274" max="11520" width="9.140625" style="195"/>
    <col min="11521" max="11521" width="15.28515625" style="195" customWidth="1"/>
    <col min="11522" max="11522" width="22.28515625" style="195" customWidth="1"/>
    <col min="11523" max="11523" width="13.5703125" style="195" customWidth="1"/>
    <col min="11524" max="11524" width="14.28515625" style="195" bestFit="1" customWidth="1"/>
    <col min="11525" max="11525" width="11.5703125" style="195" bestFit="1" customWidth="1"/>
    <col min="11526" max="11526" width="9.140625" style="195"/>
    <col min="11527" max="11527" width="14.28515625" style="195" bestFit="1" customWidth="1"/>
    <col min="11528" max="11528" width="9.140625" style="195"/>
    <col min="11529" max="11529" width="11.5703125" style="195" bestFit="1" customWidth="1"/>
    <col min="11530" max="11776" width="9.140625" style="195"/>
    <col min="11777" max="11777" width="15.28515625" style="195" customWidth="1"/>
    <col min="11778" max="11778" width="22.28515625" style="195" customWidth="1"/>
    <col min="11779" max="11779" width="13.5703125" style="195" customWidth="1"/>
    <col min="11780" max="11780" width="14.28515625" style="195" bestFit="1" customWidth="1"/>
    <col min="11781" max="11781" width="11.5703125" style="195" bestFit="1" customWidth="1"/>
    <col min="11782" max="11782" width="9.140625" style="195"/>
    <col min="11783" max="11783" width="14.28515625" style="195" bestFit="1" customWidth="1"/>
    <col min="11784" max="11784" width="9.140625" style="195"/>
    <col min="11785" max="11785" width="11.5703125" style="195" bestFit="1" customWidth="1"/>
    <col min="11786" max="12032" width="9.140625" style="195"/>
    <col min="12033" max="12033" width="15.28515625" style="195" customWidth="1"/>
    <col min="12034" max="12034" width="22.28515625" style="195" customWidth="1"/>
    <col min="12035" max="12035" width="13.5703125" style="195" customWidth="1"/>
    <col min="12036" max="12036" width="14.28515625" style="195" bestFit="1" customWidth="1"/>
    <col min="12037" max="12037" width="11.5703125" style="195" bestFit="1" customWidth="1"/>
    <col min="12038" max="12038" width="9.140625" style="195"/>
    <col min="12039" max="12039" width="14.28515625" style="195" bestFit="1" customWidth="1"/>
    <col min="12040" max="12040" width="9.140625" style="195"/>
    <col min="12041" max="12041" width="11.5703125" style="195" bestFit="1" customWidth="1"/>
    <col min="12042" max="12288" width="9.140625" style="195"/>
    <col min="12289" max="12289" width="15.28515625" style="195" customWidth="1"/>
    <col min="12290" max="12290" width="22.28515625" style="195" customWidth="1"/>
    <col min="12291" max="12291" width="13.5703125" style="195" customWidth="1"/>
    <col min="12292" max="12292" width="14.28515625" style="195" bestFit="1" customWidth="1"/>
    <col min="12293" max="12293" width="11.5703125" style="195" bestFit="1" customWidth="1"/>
    <col min="12294" max="12294" width="9.140625" style="195"/>
    <col min="12295" max="12295" width="14.28515625" style="195" bestFit="1" customWidth="1"/>
    <col min="12296" max="12296" width="9.140625" style="195"/>
    <col min="12297" max="12297" width="11.5703125" style="195" bestFit="1" customWidth="1"/>
    <col min="12298" max="12544" width="9.140625" style="195"/>
    <col min="12545" max="12545" width="15.28515625" style="195" customWidth="1"/>
    <col min="12546" max="12546" width="22.28515625" style="195" customWidth="1"/>
    <col min="12547" max="12547" width="13.5703125" style="195" customWidth="1"/>
    <col min="12548" max="12548" width="14.28515625" style="195" bestFit="1" customWidth="1"/>
    <col min="12549" max="12549" width="11.5703125" style="195" bestFit="1" customWidth="1"/>
    <col min="12550" max="12550" width="9.140625" style="195"/>
    <col min="12551" max="12551" width="14.28515625" style="195" bestFit="1" customWidth="1"/>
    <col min="12552" max="12552" width="9.140625" style="195"/>
    <col min="12553" max="12553" width="11.5703125" style="195" bestFit="1" customWidth="1"/>
    <col min="12554" max="12800" width="9.140625" style="195"/>
    <col min="12801" max="12801" width="15.28515625" style="195" customWidth="1"/>
    <col min="12802" max="12802" width="22.28515625" style="195" customWidth="1"/>
    <col min="12803" max="12803" width="13.5703125" style="195" customWidth="1"/>
    <col min="12804" max="12804" width="14.28515625" style="195" bestFit="1" customWidth="1"/>
    <col min="12805" max="12805" width="11.5703125" style="195" bestFit="1" customWidth="1"/>
    <col min="12806" max="12806" width="9.140625" style="195"/>
    <col min="12807" max="12807" width="14.28515625" style="195" bestFit="1" customWidth="1"/>
    <col min="12808" max="12808" width="9.140625" style="195"/>
    <col min="12809" max="12809" width="11.5703125" style="195" bestFit="1" customWidth="1"/>
    <col min="12810" max="13056" width="9.140625" style="195"/>
    <col min="13057" max="13057" width="15.28515625" style="195" customWidth="1"/>
    <col min="13058" max="13058" width="22.28515625" style="195" customWidth="1"/>
    <col min="13059" max="13059" width="13.5703125" style="195" customWidth="1"/>
    <col min="13060" max="13060" width="14.28515625" style="195" bestFit="1" customWidth="1"/>
    <col min="13061" max="13061" width="11.5703125" style="195" bestFit="1" customWidth="1"/>
    <col min="13062" max="13062" width="9.140625" style="195"/>
    <col min="13063" max="13063" width="14.28515625" style="195" bestFit="1" customWidth="1"/>
    <col min="13064" max="13064" width="9.140625" style="195"/>
    <col min="13065" max="13065" width="11.5703125" style="195" bestFit="1" customWidth="1"/>
    <col min="13066" max="13312" width="9.140625" style="195"/>
    <col min="13313" max="13313" width="15.28515625" style="195" customWidth="1"/>
    <col min="13314" max="13314" width="22.28515625" style="195" customWidth="1"/>
    <col min="13315" max="13315" width="13.5703125" style="195" customWidth="1"/>
    <col min="13316" max="13316" width="14.28515625" style="195" bestFit="1" customWidth="1"/>
    <col min="13317" max="13317" width="11.5703125" style="195" bestFit="1" customWidth="1"/>
    <col min="13318" max="13318" width="9.140625" style="195"/>
    <col min="13319" max="13319" width="14.28515625" style="195" bestFit="1" customWidth="1"/>
    <col min="13320" max="13320" width="9.140625" style="195"/>
    <col min="13321" max="13321" width="11.5703125" style="195" bestFit="1" customWidth="1"/>
    <col min="13322" max="13568" width="9.140625" style="195"/>
    <col min="13569" max="13569" width="15.28515625" style="195" customWidth="1"/>
    <col min="13570" max="13570" width="22.28515625" style="195" customWidth="1"/>
    <col min="13571" max="13571" width="13.5703125" style="195" customWidth="1"/>
    <col min="13572" max="13572" width="14.28515625" style="195" bestFit="1" customWidth="1"/>
    <col min="13573" max="13573" width="11.5703125" style="195" bestFit="1" customWidth="1"/>
    <col min="13574" max="13574" width="9.140625" style="195"/>
    <col min="13575" max="13575" width="14.28515625" style="195" bestFit="1" customWidth="1"/>
    <col min="13576" max="13576" width="9.140625" style="195"/>
    <col min="13577" max="13577" width="11.5703125" style="195" bestFit="1" customWidth="1"/>
    <col min="13578" max="13824" width="9.140625" style="195"/>
    <col min="13825" max="13825" width="15.28515625" style="195" customWidth="1"/>
    <col min="13826" max="13826" width="22.28515625" style="195" customWidth="1"/>
    <col min="13827" max="13827" width="13.5703125" style="195" customWidth="1"/>
    <col min="13828" max="13828" width="14.28515625" style="195" bestFit="1" customWidth="1"/>
    <col min="13829" max="13829" width="11.5703125" style="195" bestFit="1" customWidth="1"/>
    <col min="13830" max="13830" width="9.140625" style="195"/>
    <col min="13831" max="13831" width="14.28515625" style="195" bestFit="1" customWidth="1"/>
    <col min="13832" max="13832" width="9.140625" style="195"/>
    <col min="13833" max="13833" width="11.5703125" style="195" bestFit="1" customWidth="1"/>
    <col min="13834" max="14080" width="9.140625" style="195"/>
    <col min="14081" max="14081" width="15.28515625" style="195" customWidth="1"/>
    <col min="14082" max="14082" width="22.28515625" style="195" customWidth="1"/>
    <col min="14083" max="14083" width="13.5703125" style="195" customWidth="1"/>
    <col min="14084" max="14084" width="14.28515625" style="195" bestFit="1" customWidth="1"/>
    <col min="14085" max="14085" width="11.5703125" style="195" bestFit="1" customWidth="1"/>
    <col min="14086" max="14086" width="9.140625" style="195"/>
    <col min="14087" max="14087" width="14.28515625" style="195" bestFit="1" customWidth="1"/>
    <col min="14088" max="14088" width="9.140625" style="195"/>
    <col min="14089" max="14089" width="11.5703125" style="195" bestFit="1" customWidth="1"/>
    <col min="14090" max="14336" width="9.140625" style="195"/>
    <col min="14337" max="14337" width="15.28515625" style="195" customWidth="1"/>
    <col min="14338" max="14338" width="22.28515625" style="195" customWidth="1"/>
    <col min="14339" max="14339" width="13.5703125" style="195" customWidth="1"/>
    <col min="14340" max="14340" width="14.28515625" style="195" bestFit="1" customWidth="1"/>
    <col min="14341" max="14341" width="11.5703125" style="195" bestFit="1" customWidth="1"/>
    <col min="14342" max="14342" width="9.140625" style="195"/>
    <col min="14343" max="14343" width="14.28515625" style="195" bestFit="1" customWidth="1"/>
    <col min="14344" max="14344" width="9.140625" style="195"/>
    <col min="14345" max="14345" width="11.5703125" style="195" bestFit="1" customWidth="1"/>
    <col min="14346" max="14592" width="9.140625" style="195"/>
    <col min="14593" max="14593" width="15.28515625" style="195" customWidth="1"/>
    <col min="14594" max="14594" width="22.28515625" style="195" customWidth="1"/>
    <col min="14595" max="14595" width="13.5703125" style="195" customWidth="1"/>
    <col min="14596" max="14596" width="14.28515625" style="195" bestFit="1" customWidth="1"/>
    <col min="14597" max="14597" width="11.5703125" style="195" bestFit="1" customWidth="1"/>
    <col min="14598" max="14598" width="9.140625" style="195"/>
    <col min="14599" max="14599" width="14.28515625" style="195" bestFit="1" customWidth="1"/>
    <col min="14600" max="14600" width="9.140625" style="195"/>
    <col min="14601" max="14601" width="11.5703125" style="195" bestFit="1" customWidth="1"/>
    <col min="14602" max="14848" width="9.140625" style="195"/>
    <col min="14849" max="14849" width="15.28515625" style="195" customWidth="1"/>
    <col min="14850" max="14850" width="22.28515625" style="195" customWidth="1"/>
    <col min="14851" max="14851" width="13.5703125" style="195" customWidth="1"/>
    <col min="14852" max="14852" width="14.28515625" style="195" bestFit="1" customWidth="1"/>
    <col min="14853" max="14853" width="11.5703125" style="195" bestFit="1" customWidth="1"/>
    <col min="14854" max="14854" width="9.140625" style="195"/>
    <col min="14855" max="14855" width="14.28515625" style="195" bestFit="1" customWidth="1"/>
    <col min="14856" max="14856" width="9.140625" style="195"/>
    <col min="14857" max="14857" width="11.5703125" style="195" bestFit="1" customWidth="1"/>
    <col min="14858" max="15104" width="9.140625" style="195"/>
    <col min="15105" max="15105" width="15.28515625" style="195" customWidth="1"/>
    <col min="15106" max="15106" width="22.28515625" style="195" customWidth="1"/>
    <col min="15107" max="15107" width="13.5703125" style="195" customWidth="1"/>
    <col min="15108" max="15108" width="14.28515625" style="195" bestFit="1" customWidth="1"/>
    <col min="15109" max="15109" width="11.5703125" style="195" bestFit="1" customWidth="1"/>
    <col min="15110" max="15110" width="9.140625" style="195"/>
    <col min="15111" max="15111" width="14.28515625" style="195" bestFit="1" customWidth="1"/>
    <col min="15112" max="15112" width="9.140625" style="195"/>
    <col min="15113" max="15113" width="11.5703125" style="195" bestFit="1" customWidth="1"/>
    <col min="15114" max="15360" width="9.140625" style="195"/>
    <col min="15361" max="15361" width="15.28515625" style="195" customWidth="1"/>
    <col min="15362" max="15362" width="22.28515625" style="195" customWidth="1"/>
    <col min="15363" max="15363" width="13.5703125" style="195" customWidth="1"/>
    <col min="15364" max="15364" width="14.28515625" style="195" bestFit="1" customWidth="1"/>
    <col min="15365" max="15365" width="11.5703125" style="195" bestFit="1" customWidth="1"/>
    <col min="15366" max="15366" width="9.140625" style="195"/>
    <col min="15367" max="15367" width="14.28515625" style="195" bestFit="1" customWidth="1"/>
    <col min="15368" max="15368" width="9.140625" style="195"/>
    <col min="15369" max="15369" width="11.5703125" style="195" bestFit="1" customWidth="1"/>
    <col min="15370" max="15616" width="9.140625" style="195"/>
    <col min="15617" max="15617" width="15.28515625" style="195" customWidth="1"/>
    <col min="15618" max="15618" width="22.28515625" style="195" customWidth="1"/>
    <col min="15619" max="15619" width="13.5703125" style="195" customWidth="1"/>
    <col min="15620" max="15620" width="14.28515625" style="195" bestFit="1" customWidth="1"/>
    <col min="15621" max="15621" width="11.5703125" style="195" bestFit="1" customWidth="1"/>
    <col min="15622" max="15622" width="9.140625" style="195"/>
    <col min="15623" max="15623" width="14.28515625" style="195" bestFit="1" customWidth="1"/>
    <col min="15624" max="15624" width="9.140625" style="195"/>
    <col min="15625" max="15625" width="11.5703125" style="195" bestFit="1" customWidth="1"/>
    <col min="15626" max="15872" width="9.140625" style="195"/>
    <col min="15873" max="15873" width="15.28515625" style="195" customWidth="1"/>
    <col min="15874" max="15874" width="22.28515625" style="195" customWidth="1"/>
    <col min="15875" max="15875" width="13.5703125" style="195" customWidth="1"/>
    <col min="15876" max="15876" width="14.28515625" style="195" bestFit="1" customWidth="1"/>
    <col min="15877" max="15877" width="11.5703125" style="195" bestFit="1" customWidth="1"/>
    <col min="15878" max="15878" width="9.140625" style="195"/>
    <col min="15879" max="15879" width="14.28515625" style="195" bestFit="1" customWidth="1"/>
    <col min="15880" max="15880" width="9.140625" style="195"/>
    <col min="15881" max="15881" width="11.5703125" style="195" bestFit="1" customWidth="1"/>
    <col min="15882" max="16128" width="9.140625" style="195"/>
    <col min="16129" max="16129" width="15.28515625" style="195" customWidth="1"/>
    <col min="16130" max="16130" width="22.28515625" style="195" customWidth="1"/>
    <col min="16131" max="16131" width="13.5703125" style="195" customWidth="1"/>
    <col min="16132" max="16132" width="14.28515625" style="195" bestFit="1" customWidth="1"/>
    <col min="16133" max="16133" width="11.5703125" style="195" bestFit="1" customWidth="1"/>
    <col min="16134" max="16134" width="9.140625" style="195"/>
    <col min="16135" max="16135" width="14.28515625" style="195" bestFit="1" customWidth="1"/>
    <col min="16136" max="16136" width="9.140625" style="195"/>
    <col min="16137" max="16137" width="11.5703125" style="195" bestFit="1" customWidth="1"/>
    <col min="16138" max="16384" width="9.140625" style="195"/>
  </cols>
  <sheetData>
    <row r="1" spans="1:8" ht="18" x14ac:dyDescent="0.25">
      <c r="A1" s="192" t="s">
        <v>528</v>
      </c>
      <c r="B1" s="192"/>
      <c r="C1" s="192"/>
      <c r="D1" s="192"/>
      <c r="E1" s="192"/>
      <c r="F1" s="192"/>
      <c r="G1" s="192"/>
      <c r="H1" s="192"/>
    </row>
    <row r="2" spans="1:8" ht="18" x14ac:dyDescent="0.25">
      <c r="A2" s="359" t="s">
        <v>623</v>
      </c>
      <c r="B2" s="359"/>
      <c r="C2" s="359"/>
      <c r="D2" s="359"/>
      <c r="E2" s="359"/>
      <c r="F2" s="359"/>
      <c r="G2" s="359"/>
      <c r="H2" s="359"/>
    </row>
    <row r="3" spans="1:8" ht="18" x14ac:dyDescent="0.25">
      <c r="A3" s="360" t="s">
        <v>553</v>
      </c>
      <c r="B3" s="360"/>
      <c r="C3" s="360"/>
      <c r="D3" s="360"/>
      <c r="E3" s="360"/>
      <c r="F3" s="360"/>
      <c r="G3" s="360"/>
      <c r="H3" s="360"/>
    </row>
    <row r="4" spans="1:8" ht="15.75" x14ac:dyDescent="0.25">
      <c r="A4" s="361" t="s">
        <v>554</v>
      </c>
      <c r="B4" s="361"/>
      <c r="C4" s="361"/>
      <c r="D4" s="361"/>
      <c r="E4" s="361"/>
      <c r="F4" s="361"/>
      <c r="G4" s="361"/>
      <c r="H4" s="361"/>
    </row>
    <row r="7" spans="1:8" ht="15.75" x14ac:dyDescent="0.25">
      <c r="C7" s="196"/>
      <c r="D7" s="196" t="s">
        <v>555</v>
      </c>
      <c r="E7" s="196" t="s">
        <v>556</v>
      </c>
      <c r="F7" s="196" t="s">
        <v>145</v>
      </c>
      <c r="G7" s="196"/>
    </row>
    <row r="8" spans="1:8" ht="15.75" x14ac:dyDescent="0.25">
      <c r="C8" s="196" t="s">
        <v>557</v>
      </c>
      <c r="D8" s="196" t="s">
        <v>558</v>
      </c>
      <c r="E8" s="196" t="s">
        <v>559</v>
      </c>
      <c r="F8" s="196" t="s">
        <v>560</v>
      </c>
      <c r="G8" s="196"/>
    </row>
    <row r="9" spans="1:8" ht="15.75" x14ac:dyDescent="0.25">
      <c r="A9" s="197"/>
      <c r="B9" s="197"/>
      <c r="C9" s="198" t="s">
        <v>561</v>
      </c>
      <c r="D9" s="198" t="s">
        <v>562</v>
      </c>
      <c r="E9" s="198" t="s">
        <v>563</v>
      </c>
      <c r="F9" s="198" t="s">
        <v>564</v>
      </c>
      <c r="G9" s="198" t="s">
        <v>565</v>
      </c>
    </row>
    <row r="10" spans="1:8" ht="15.75" x14ac:dyDescent="0.25">
      <c r="A10" s="195" t="s">
        <v>566</v>
      </c>
      <c r="B10" s="199"/>
      <c r="C10" s="200"/>
      <c r="D10" s="200"/>
      <c r="E10" s="200"/>
      <c r="F10" s="200"/>
      <c r="G10" s="200"/>
    </row>
    <row r="11" spans="1:8" x14ac:dyDescent="0.2">
      <c r="B11" s="195" t="s">
        <v>0</v>
      </c>
      <c r="C11" s="195" t="s">
        <v>567</v>
      </c>
      <c r="D11" s="195">
        <v>1</v>
      </c>
      <c r="E11" s="195">
        <v>2080</v>
      </c>
      <c r="F11" s="201">
        <v>24.5</v>
      </c>
      <c r="G11" s="201">
        <f>D11*E11*F11</f>
        <v>50960</v>
      </c>
    </row>
    <row r="12" spans="1:8" x14ac:dyDescent="0.2">
      <c r="B12" s="195" t="s">
        <v>568</v>
      </c>
      <c r="F12" s="201"/>
      <c r="G12" s="201"/>
    </row>
    <row r="13" spans="1:8" x14ac:dyDescent="0.2">
      <c r="B13" s="195" t="s">
        <v>0</v>
      </c>
      <c r="C13" s="195" t="s">
        <v>569</v>
      </c>
      <c r="D13" s="195">
        <v>1</v>
      </c>
      <c r="E13" s="195">
        <v>416</v>
      </c>
      <c r="F13" s="195">
        <v>24.02</v>
      </c>
      <c r="G13" s="201">
        <f>D13*E13*F13</f>
        <v>9992.32</v>
      </c>
    </row>
    <row r="14" spans="1:8" x14ac:dyDescent="0.2">
      <c r="B14" s="195" t="s">
        <v>562</v>
      </c>
      <c r="C14" s="195" t="s">
        <v>569</v>
      </c>
      <c r="D14" s="195">
        <v>2</v>
      </c>
      <c r="E14" s="195">
        <v>416</v>
      </c>
      <c r="F14" s="195">
        <v>19.86</v>
      </c>
      <c r="G14" s="201">
        <f>D14*E14*F14</f>
        <v>16523.52</v>
      </c>
    </row>
    <row r="15" spans="1:8" x14ac:dyDescent="0.2">
      <c r="B15" s="195" t="s">
        <v>570</v>
      </c>
      <c r="G15" s="201"/>
    </row>
    <row r="16" spans="1:8" x14ac:dyDescent="0.2">
      <c r="G16" s="201"/>
    </row>
    <row r="17" spans="1:8" x14ac:dyDescent="0.2">
      <c r="A17" s="195" t="s">
        <v>571</v>
      </c>
      <c r="E17" s="195" t="s">
        <v>572</v>
      </c>
      <c r="G17" s="201"/>
    </row>
    <row r="18" spans="1:8" x14ac:dyDescent="0.2">
      <c r="B18" s="195" t="s">
        <v>24</v>
      </c>
      <c r="C18" s="202">
        <v>55</v>
      </c>
      <c r="E18" s="203">
        <f>'[1]WOLF vs WMTS'!G50</f>
        <v>2896</v>
      </c>
      <c r="G18" s="201">
        <f>C18*E18</f>
        <v>159280</v>
      </c>
      <c r="H18" s="204">
        <v>1</v>
      </c>
    </row>
    <row r="19" spans="1:8" x14ac:dyDescent="0.2">
      <c r="G19" s="201"/>
    </row>
    <row r="20" spans="1:8" x14ac:dyDescent="0.2">
      <c r="A20" s="195" t="s">
        <v>573</v>
      </c>
      <c r="G20" s="201"/>
    </row>
    <row r="21" spans="1:8" x14ac:dyDescent="0.2">
      <c r="B21" s="195" t="s">
        <v>25</v>
      </c>
      <c r="G21" s="201">
        <v>12202</v>
      </c>
    </row>
    <row r="22" spans="1:8" x14ac:dyDescent="0.2">
      <c r="B22" s="205" t="s">
        <v>574</v>
      </c>
      <c r="C22" s="205"/>
      <c r="D22" s="205"/>
      <c r="E22" s="205"/>
      <c r="F22" s="205"/>
      <c r="G22" s="206">
        <f>[1]Increase!P11</f>
        <v>10088</v>
      </c>
    </row>
    <row r="23" spans="1:8" x14ac:dyDescent="0.2">
      <c r="B23" s="195" t="s">
        <v>575</v>
      </c>
      <c r="G23" s="201">
        <v>14758</v>
      </c>
    </row>
    <row r="24" spans="1:8" x14ac:dyDescent="0.2">
      <c r="B24" s="205" t="s">
        <v>576</v>
      </c>
      <c r="C24" s="205"/>
      <c r="D24" s="205"/>
      <c r="E24" s="205"/>
      <c r="F24" s="205"/>
      <c r="G24" s="206">
        <f>[1]Increase!P20</f>
        <v>1200</v>
      </c>
    </row>
    <row r="25" spans="1:8" x14ac:dyDescent="0.2">
      <c r="B25" s="205" t="s">
        <v>577</v>
      </c>
      <c r="C25" s="205"/>
      <c r="D25" s="205"/>
      <c r="E25" s="205"/>
      <c r="F25" s="205"/>
      <c r="G25" s="206">
        <f>[1]Increase!P16</f>
        <v>3600</v>
      </c>
    </row>
    <row r="26" spans="1:8" x14ac:dyDescent="0.2">
      <c r="B26" s="205" t="s">
        <v>578</v>
      </c>
      <c r="C26" s="205"/>
      <c r="D26" s="205"/>
      <c r="E26" s="205"/>
      <c r="F26" s="205"/>
      <c r="G26" s="206">
        <f>[1]Increase!P24</f>
        <v>960</v>
      </c>
    </row>
    <row r="27" spans="1:8" x14ac:dyDescent="0.2">
      <c r="B27" s="195" t="s">
        <v>579</v>
      </c>
      <c r="D27" s="201">
        <v>450000</v>
      </c>
      <c r="E27" s="195">
        <v>7</v>
      </c>
      <c r="F27" s="195" t="s">
        <v>536</v>
      </c>
      <c r="G27" s="201">
        <f>D27/E27</f>
        <v>64285.714285714283</v>
      </c>
    </row>
    <row r="28" spans="1:8" x14ac:dyDescent="0.2">
      <c r="B28" s="195" t="s">
        <v>580</v>
      </c>
      <c r="G28" s="201"/>
    </row>
    <row r="29" spans="1:8" x14ac:dyDescent="0.2">
      <c r="G29" s="197"/>
    </row>
    <row r="30" spans="1:8" x14ac:dyDescent="0.2">
      <c r="A30" s="195" t="s">
        <v>581</v>
      </c>
      <c r="G30" s="207">
        <f>SUM(G11:G29)</f>
        <v>343849.55428571423</v>
      </c>
    </row>
    <row r="31" spans="1:8" x14ac:dyDescent="0.2">
      <c r="B31" s="195" t="s">
        <v>582</v>
      </c>
      <c r="D31" s="208">
        <v>0.2</v>
      </c>
      <c r="G31" s="203">
        <f>D31*G30</f>
        <v>68769.910857142851</v>
      </c>
    </row>
    <row r="32" spans="1:8" x14ac:dyDescent="0.2">
      <c r="G32" s="197"/>
    </row>
    <row r="33" spans="2:7" ht="16.5" thickBot="1" x14ac:dyDescent="0.3">
      <c r="B33" s="361" t="s">
        <v>583</v>
      </c>
      <c r="C33" s="361"/>
      <c r="D33" s="361"/>
      <c r="E33" s="361"/>
      <c r="F33" s="361"/>
      <c r="G33" s="209">
        <f>SUM(G30:G32)</f>
        <v>412619.46514285705</v>
      </c>
    </row>
    <row r="34" spans="2:7" ht="15.75" thickTop="1" x14ac:dyDescent="0.2"/>
  </sheetData>
  <mergeCells count="4">
    <mergeCell ref="A2:H2"/>
    <mergeCell ref="A3:H3"/>
    <mergeCell ref="A4:H4"/>
    <mergeCell ref="B33:F33"/>
  </mergeCells>
  <pageMargins left="0" right="0" top="0.25" bottom="0" header="0.25" footer="0"/>
  <pageSetup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4"/>
  <sheetViews>
    <sheetView zoomScale="80" zoomScaleNormal="80" workbookViewId="0">
      <selection sqref="A1:H3"/>
    </sheetView>
  </sheetViews>
  <sheetFormatPr defaultRowHeight="15" x14ac:dyDescent="0.2"/>
  <cols>
    <col min="1" max="1" width="15.28515625" style="195" customWidth="1"/>
    <col min="2" max="2" width="22.28515625" style="195" customWidth="1"/>
    <col min="3" max="3" width="13.5703125" style="195" customWidth="1"/>
    <col min="4" max="4" width="14.28515625" style="195" bestFit="1" customWidth="1"/>
    <col min="5" max="6" width="9.140625" style="195"/>
    <col min="7" max="7" width="14.28515625" style="195" bestFit="1" customWidth="1"/>
    <col min="8" max="256" width="9.140625" style="195"/>
    <col min="257" max="257" width="15.28515625" style="195" customWidth="1"/>
    <col min="258" max="258" width="22.28515625" style="195" customWidth="1"/>
    <col min="259" max="259" width="13.5703125" style="195" customWidth="1"/>
    <col min="260" max="260" width="14.28515625" style="195" bestFit="1" customWidth="1"/>
    <col min="261" max="262" width="9.140625" style="195"/>
    <col min="263" max="263" width="14.28515625" style="195" bestFit="1" customWidth="1"/>
    <col min="264" max="512" width="9.140625" style="195"/>
    <col min="513" max="513" width="15.28515625" style="195" customWidth="1"/>
    <col min="514" max="514" width="22.28515625" style="195" customWidth="1"/>
    <col min="515" max="515" width="13.5703125" style="195" customWidth="1"/>
    <col min="516" max="516" width="14.28515625" style="195" bestFit="1" customWidth="1"/>
    <col min="517" max="518" width="9.140625" style="195"/>
    <col min="519" max="519" width="14.28515625" style="195" bestFit="1" customWidth="1"/>
    <col min="520" max="768" width="9.140625" style="195"/>
    <col min="769" max="769" width="15.28515625" style="195" customWidth="1"/>
    <col min="770" max="770" width="22.28515625" style="195" customWidth="1"/>
    <col min="771" max="771" width="13.5703125" style="195" customWidth="1"/>
    <col min="772" max="772" width="14.28515625" style="195" bestFit="1" customWidth="1"/>
    <col min="773" max="774" width="9.140625" style="195"/>
    <col min="775" max="775" width="14.28515625" style="195" bestFit="1" customWidth="1"/>
    <col min="776" max="1024" width="9.140625" style="195"/>
    <col min="1025" max="1025" width="15.28515625" style="195" customWidth="1"/>
    <col min="1026" max="1026" width="22.28515625" style="195" customWidth="1"/>
    <col min="1027" max="1027" width="13.5703125" style="195" customWidth="1"/>
    <col min="1028" max="1028" width="14.28515625" style="195" bestFit="1" customWidth="1"/>
    <col min="1029" max="1030" width="9.140625" style="195"/>
    <col min="1031" max="1031" width="14.28515625" style="195" bestFit="1" customWidth="1"/>
    <col min="1032" max="1280" width="9.140625" style="195"/>
    <col min="1281" max="1281" width="15.28515625" style="195" customWidth="1"/>
    <col min="1282" max="1282" width="22.28515625" style="195" customWidth="1"/>
    <col min="1283" max="1283" width="13.5703125" style="195" customWidth="1"/>
    <col min="1284" max="1284" width="14.28515625" style="195" bestFit="1" customWidth="1"/>
    <col min="1285" max="1286" width="9.140625" style="195"/>
    <col min="1287" max="1287" width="14.28515625" style="195" bestFit="1" customWidth="1"/>
    <col min="1288" max="1536" width="9.140625" style="195"/>
    <col min="1537" max="1537" width="15.28515625" style="195" customWidth="1"/>
    <col min="1538" max="1538" width="22.28515625" style="195" customWidth="1"/>
    <col min="1539" max="1539" width="13.5703125" style="195" customWidth="1"/>
    <col min="1540" max="1540" width="14.28515625" style="195" bestFit="1" customWidth="1"/>
    <col min="1541" max="1542" width="9.140625" style="195"/>
    <col min="1543" max="1543" width="14.28515625" style="195" bestFit="1" customWidth="1"/>
    <col min="1544" max="1792" width="9.140625" style="195"/>
    <col min="1793" max="1793" width="15.28515625" style="195" customWidth="1"/>
    <col min="1794" max="1794" width="22.28515625" style="195" customWidth="1"/>
    <col min="1795" max="1795" width="13.5703125" style="195" customWidth="1"/>
    <col min="1796" max="1796" width="14.28515625" style="195" bestFit="1" customWidth="1"/>
    <col min="1797" max="1798" width="9.140625" style="195"/>
    <col min="1799" max="1799" width="14.28515625" style="195" bestFit="1" customWidth="1"/>
    <col min="1800" max="2048" width="9.140625" style="195"/>
    <col min="2049" max="2049" width="15.28515625" style="195" customWidth="1"/>
    <col min="2050" max="2050" width="22.28515625" style="195" customWidth="1"/>
    <col min="2051" max="2051" width="13.5703125" style="195" customWidth="1"/>
    <col min="2052" max="2052" width="14.28515625" style="195" bestFit="1" customWidth="1"/>
    <col min="2053" max="2054" width="9.140625" style="195"/>
    <col min="2055" max="2055" width="14.28515625" style="195" bestFit="1" customWidth="1"/>
    <col min="2056" max="2304" width="9.140625" style="195"/>
    <col min="2305" max="2305" width="15.28515625" style="195" customWidth="1"/>
    <col min="2306" max="2306" width="22.28515625" style="195" customWidth="1"/>
    <col min="2307" max="2307" width="13.5703125" style="195" customWidth="1"/>
    <col min="2308" max="2308" width="14.28515625" style="195" bestFit="1" customWidth="1"/>
    <col min="2309" max="2310" width="9.140625" style="195"/>
    <col min="2311" max="2311" width="14.28515625" style="195" bestFit="1" customWidth="1"/>
    <col min="2312" max="2560" width="9.140625" style="195"/>
    <col min="2561" max="2561" width="15.28515625" style="195" customWidth="1"/>
    <col min="2562" max="2562" width="22.28515625" style="195" customWidth="1"/>
    <col min="2563" max="2563" width="13.5703125" style="195" customWidth="1"/>
    <col min="2564" max="2564" width="14.28515625" style="195" bestFit="1" customWidth="1"/>
    <col min="2565" max="2566" width="9.140625" style="195"/>
    <col min="2567" max="2567" width="14.28515625" style="195" bestFit="1" customWidth="1"/>
    <col min="2568" max="2816" width="9.140625" style="195"/>
    <col min="2817" max="2817" width="15.28515625" style="195" customWidth="1"/>
    <col min="2818" max="2818" width="22.28515625" style="195" customWidth="1"/>
    <col min="2819" max="2819" width="13.5703125" style="195" customWidth="1"/>
    <col min="2820" max="2820" width="14.28515625" style="195" bestFit="1" customWidth="1"/>
    <col min="2821" max="2822" width="9.140625" style="195"/>
    <col min="2823" max="2823" width="14.28515625" style="195" bestFit="1" customWidth="1"/>
    <col min="2824" max="3072" width="9.140625" style="195"/>
    <col min="3073" max="3073" width="15.28515625" style="195" customWidth="1"/>
    <col min="3074" max="3074" width="22.28515625" style="195" customWidth="1"/>
    <col min="3075" max="3075" width="13.5703125" style="195" customWidth="1"/>
    <col min="3076" max="3076" width="14.28515625" style="195" bestFit="1" customWidth="1"/>
    <col min="3077" max="3078" width="9.140625" style="195"/>
    <col min="3079" max="3079" width="14.28515625" style="195" bestFit="1" customWidth="1"/>
    <col min="3080" max="3328" width="9.140625" style="195"/>
    <col min="3329" max="3329" width="15.28515625" style="195" customWidth="1"/>
    <col min="3330" max="3330" width="22.28515625" style="195" customWidth="1"/>
    <col min="3331" max="3331" width="13.5703125" style="195" customWidth="1"/>
    <col min="3332" max="3332" width="14.28515625" style="195" bestFit="1" customWidth="1"/>
    <col min="3333" max="3334" width="9.140625" style="195"/>
    <col min="3335" max="3335" width="14.28515625" style="195" bestFit="1" customWidth="1"/>
    <col min="3336" max="3584" width="9.140625" style="195"/>
    <col min="3585" max="3585" width="15.28515625" style="195" customWidth="1"/>
    <col min="3586" max="3586" width="22.28515625" style="195" customWidth="1"/>
    <col min="3587" max="3587" width="13.5703125" style="195" customWidth="1"/>
    <col min="3588" max="3588" width="14.28515625" style="195" bestFit="1" customWidth="1"/>
    <col min="3589" max="3590" width="9.140625" style="195"/>
    <col min="3591" max="3591" width="14.28515625" style="195" bestFit="1" customWidth="1"/>
    <col min="3592" max="3840" width="9.140625" style="195"/>
    <col min="3841" max="3841" width="15.28515625" style="195" customWidth="1"/>
    <col min="3842" max="3842" width="22.28515625" style="195" customWidth="1"/>
    <col min="3843" max="3843" width="13.5703125" style="195" customWidth="1"/>
    <col min="3844" max="3844" width="14.28515625" style="195" bestFit="1" customWidth="1"/>
    <col min="3845" max="3846" width="9.140625" style="195"/>
    <col min="3847" max="3847" width="14.28515625" style="195" bestFit="1" customWidth="1"/>
    <col min="3848" max="4096" width="9.140625" style="195"/>
    <col min="4097" max="4097" width="15.28515625" style="195" customWidth="1"/>
    <col min="4098" max="4098" width="22.28515625" style="195" customWidth="1"/>
    <col min="4099" max="4099" width="13.5703125" style="195" customWidth="1"/>
    <col min="4100" max="4100" width="14.28515625" style="195" bestFit="1" customWidth="1"/>
    <col min="4101" max="4102" width="9.140625" style="195"/>
    <col min="4103" max="4103" width="14.28515625" style="195" bestFit="1" customWidth="1"/>
    <col min="4104" max="4352" width="9.140625" style="195"/>
    <col min="4353" max="4353" width="15.28515625" style="195" customWidth="1"/>
    <col min="4354" max="4354" width="22.28515625" style="195" customWidth="1"/>
    <col min="4355" max="4355" width="13.5703125" style="195" customWidth="1"/>
    <col min="4356" max="4356" width="14.28515625" style="195" bestFit="1" customWidth="1"/>
    <col min="4357" max="4358" width="9.140625" style="195"/>
    <col min="4359" max="4359" width="14.28515625" style="195" bestFit="1" customWidth="1"/>
    <col min="4360" max="4608" width="9.140625" style="195"/>
    <col min="4609" max="4609" width="15.28515625" style="195" customWidth="1"/>
    <col min="4610" max="4610" width="22.28515625" style="195" customWidth="1"/>
    <col min="4611" max="4611" width="13.5703125" style="195" customWidth="1"/>
    <col min="4612" max="4612" width="14.28515625" style="195" bestFit="1" customWidth="1"/>
    <col min="4613" max="4614" width="9.140625" style="195"/>
    <col min="4615" max="4615" width="14.28515625" style="195" bestFit="1" customWidth="1"/>
    <col min="4616" max="4864" width="9.140625" style="195"/>
    <col min="4865" max="4865" width="15.28515625" style="195" customWidth="1"/>
    <col min="4866" max="4866" width="22.28515625" style="195" customWidth="1"/>
    <col min="4867" max="4867" width="13.5703125" style="195" customWidth="1"/>
    <col min="4868" max="4868" width="14.28515625" style="195" bestFit="1" customWidth="1"/>
    <col min="4869" max="4870" width="9.140625" style="195"/>
    <col min="4871" max="4871" width="14.28515625" style="195" bestFit="1" customWidth="1"/>
    <col min="4872" max="5120" width="9.140625" style="195"/>
    <col min="5121" max="5121" width="15.28515625" style="195" customWidth="1"/>
    <col min="5122" max="5122" width="22.28515625" style="195" customWidth="1"/>
    <col min="5123" max="5123" width="13.5703125" style="195" customWidth="1"/>
    <col min="5124" max="5124" width="14.28515625" style="195" bestFit="1" customWidth="1"/>
    <col min="5125" max="5126" width="9.140625" style="195"/>
    <col min="5127" max="5127" width="14.28515625" style="195" bestFit="1" customWidth="1"/>
    <col min="5128" max="5376" width="9.140625" style="195"/>
    <col min="5377" max="5377" width="15.28515625" style="195" customWidth="1"/>
    <col min="5378" max="5378" width="22.28515625" style="195" customWidth="1"/>
    <col min="5379" max="5379" width="13.5703125" style="195" customWidth="1"/>
    <col min="5380" max="5380" width="14.28515625" style="195" bestFit="1" customWidth="1"/>
    <col min="5381" max="5382" width="9.140625" style="195"/>
    <col min="5383" max="5383" width="14.28515625" style="195" bestFit="1" customWidth="1"/>
    <col min="5384" max="5632" width="9.140625" style="195"/>
    <col min="5633" max="5633" width="15.28515625" style="195" customWidth="1"/>
    <col min="5634" max="5634" width="22.28515625" style="195" customWidth="1"/>
    <col min="5635" max="5635" width="13.5703125" style="195" customWidth="1"/>
    <col min="5636" max="5636" width="14.28515625" style="195" bestFit="1" customWidth="1"/>
    <col min="5637" max="5638" width="9.140625" style="195"/>
    <col min="5639" max="5639" width="14.28515625" style="195" bestFit="1" customWidth="1"/>
    <col min="5640" max="5888" width="9.140625" style="195"/>
    <col min="5889" max="5889" width="15.28515625" style="195" customWidth="1"/>
    <col min="5890" max="5890" width="22.28515625" style="195" customWidth="1"/>
    <col min="5891" max="5891" width="13.5703125" style="195" customWidth="1"/>
    <col min="5892" max="5892" width="14.28515625" style="195" bestFit="1" customWidth="1"/>
    <col min="5893" max="5894" width="9.140625" style="195"/>
    <col min="5895" max="5895" width="14.28515625" style="195" bestFit="1" customWidth="1"/>
    <col min="5896" max="6144" width="9.140625" style="195"/>
    <col min="6145" max="6145" width="15.28515625" style="195" customWidth="1"/>
    <col min="6146" max="6146" width="22.28515625" style="195" customWidth="1"/>
    <col min="6147" max="6147" width="13.5703125" style="195" customWidth="1"/>
    <col min="6148" max="6148" width="14.28515625" style="195" bestFit="1" customWidth="1"/>
    <col min="6149" max="6150" width="9.140625" style="195"/>
    <col min="6151" max="6151" width="14.28515625" style="195" bestFit="1" customWidth="1"/>
    <col min="6152" max="6400" width="9.140625" style="195"/>
    <col min="6401" max="6401" width="15.28515625" style="195" customWidth="1"/>
    <col min="6402" max="6402" width="22.28515625" style="195" customWidth="1"/>
    <col min="6403" max="6403" width="13.5703125" style="195" customWidth="1"/>
    <col min="6404" max="6404" width="14.28515625" style="195" bestFit="1" customWidth="1"/>
    <col min="6405" max="6406" width="9.140625" style="195"/>
    <col min="6407" max="6407" width="14.28515625" style="195" bestFit="1" customWidth="1"/>
    <col min="6408" max="6656" width="9.140625" style="195"/>
    <col min="6657" max="6657" width="15.28515625" style="195" customWidth="1"/>
    <col min="6658" max="6658" width="22.28515625" style="195" customWidth="1"/>
    <col min="6659" max="6659" width="13.5703125" style="195" customWidth="1"/>
    <col min="6660" max="6660" width="14.28515625" style="195" bestFit="1" customWidth="1"/>
    <col min="6661" max="6662" width="9.140625" style="195"/>
    <col min="6663" max="6663" width="14.28515625" style="195" bestFit="1" customWidth="1"/>
    <col min="6664" max="6912" width="9.140625" style="195"/>
    <col min="6913" max="6913" width="15.28515625" style="195" customWidth="1"/>
    <col min="6914" max="6914" width="22.28515625" style="195" customWidth="1"/>
    <col min="6915" max="6915" width="13.5703125" style="195" customWidth="1"/>
    <col min="6916" max="6916" width="14.28515625" style="195" bestFit="1" customWidth="1"/>
    <col min="6917" max="6918" width="9.140625" style="195"/>
    <col min="6919" max="6919" width="14.28515625" style="195" bestFit="1" customWidth="1"/>
    <col min="6920" max="7168" width="9.140625" style="195"/>
    <col min="7169" max="7169" width="15.28515625" style="195" customWidth="1"/>
    <col min="7170" max="7170" width="22.28515625" style="195" customWidth="1"/>
    <col min="7171" max="7171" width="13.5703125" style="195" customWidth="1"/>
    <col min="7172" max="7172" width="14.28515625" style="195" bestFit="1" customWidth="1"/>
    <col min="7173" max="7174" width="9.140625" style="195"/>
    <col min="7175" max="7175" width="14.28515625" style="195" bestFit="1" customWidth="1"/>
    <col min="7176" max="7424" width="9.140625" style="195"/>
    <col min="7425" max="7425" width="15.28515625" style="195" customWidth="1"/>
    <col min="7426" max="7426" width="22.28515625" style="195" customWidth="1"/>
    <col min="7427" max="7427" width="13.5703125" style="195" customWidth="1"/>
    <col min="7428" max="7428" width="14.28515625" style="195" bestFit="1" customWidth="1"/>
    <col min="7429" max="7430" width="9.140625" style="195"/>
    <col min="7431" max="7431" width="14.28515625" style="195" bestFit="1" customWidth="1"/>
    <col min="7432" max="7680" width="9.140625" style="195"/>
    <col min="7681" max="7681" width="15.28515625" style="195" customWidth="1"/>
    <col min="7682" max="7682" width="22.28515625" style="195" customWidth="1"/>
    <col min="7683" max="7683" width="13.5703125" style="195" customWidth="1"/>
    <col min="7684" max="7684" width="14.28515625" style="195" bestFit="1" customWidth="1"/>
    <col min="7685" max="7686" width="9.140625" style="195"/>
    <col min="7687" max="7687" width="14.28515625" style="195" bestFit="1" customWidth="1"/>
    <col min="7688" max="7936" width="9.140625" style="195"/>
    <col min="7937" max="7937" width="15.28515625" style="195" customWidth="1"/>
    <col min="7938" max="7938" width="22.28515625" style="195" customWidth="1"/>
    <col min="7939" max="7939" width="13.5703125" style="195" customWidth="1"/>
    <col min="7940" max="7940" width="14.28515625" style="195" bestFit="1" customWidth="1"/>
    <col min="7941" max="7942" width="9.140625" style="195"/>
    <col min="7943" max="7943" width="14.28515625" style="195" bestFit="1" customWidth="1"/>
    <col min="7944" max="8192" width="9.140625" style="195"/>
    <col min="8193" max="8193" width="15.28515625" style="195" customWidth="1"/>
    <col min="8194" max="8194" width="22.28515625" style="195" customWidth="1"/>
    <col min="8195" max="8195" width="13.5703125" style="195" customWidth="1"/>
    <col min="8196" max="8196" width="14.28515625" style="195" bestFit="1" customWidth="1"/>
    <col min="8197" max="8198" width="9.140625" style="195"/>
    <col min="8199" max="8199" width="14.28515625" style="195" bestFit="1" customWidth="1"/>
    <col min="8200" max="8448" width="9.140625" style="195"/>
    <col min="8449" max="8449" width="15.28515625" style="195" customWidth="1"/>
    <col min="8450" max="8450" width="22.28515625" style="195" customWidth="1"/>
    <col min="8451" max="8451" width="13.5703125" style="195" customWidth="1"/>
    <col min="8452" max="8452" width="14.28515625" style="195" bestFit="1" customWidth="1"/>
    <col min="8453" max="8454" width="9.140625" style="195"/>
    <col min="8455" max="8455" width="14.28515625" style="195" bestFit="1" customWidth="1"/>
    <col min="8456" max="8704" width="9.140625" style="195"/>
    <col min="8705" max="8705" width="15.28515625" style="195" customWidth="1"/>
    <col min="8706" max="8706" width="22.28515625" style="195" customWidth="1"/>
    <col min="8707" max="8707" width="13.5703125" style="195" customWidth="1"/>
    <col min="8708" max="8708" width="14.28515625" style="195" bestFit="1" customWidth="1"/>
    <col min="8709" max="8710" width="9.140625" style="195"/>
    <col min="8711" max="8711" width="14.28515625" style="195" bestFit="1" customWidth="1"/>
    <col min="8712" max="8960" width="9.140625" style="195"/>
    <col min="8961" max="8961" width="15.28515625" style="195" customWidth="1"/>
    <col min="8962" max="8962" width="22.28515625" style="195" customWidth="1"/>
    <col min="8963" max="8963" width="13.5703125" style="195" customWidth="1"/>
    <col min="8964" max="8964" width="14.28515625" style="195" bestFit="1" customWidth="1"/>
    <col min="8965" max="8966" width="9.140625" style="195"/>
    <col min="8967" max="8967" width="14.28515625" style="195" bestFit="1" customWidth="1"/>
    <col min="8968" max="9216" width="9.140625" style="195"/>
    <col min="9217" max="9217" width="15.28515625" style="195" customWidth="1"/>
    <col min="9218" max="9218" width="22.28515625" style="195" customWidth="1"/>
    <col min="9219" max="9219" width="13.5703125" style="195" customWidth="1"/>
    <col min="9220" max="9220" width="14.28515625" style="195" bestFit="1" customWidth="1"/>
    <col min="9221" max="9222" width="9.140625" style="195"/>
    <col min="9223" max="9223" width="14.28515625" style="195" bestFit="1" customWidth="1"/>
    <col min="9224" max="9472" width="9.140625" style="195"/>
    <col min="9473" max="9473" width="15.28515625" style="195" customWidth="1"/>
    <col min="9474" max="9474" width="22.28515625" style="195" customWidth="1"/>
    <col min="9475" max="9475" width="13.5703125" style="195" customWidth="1"/>
    <col min="9476" max="9476" width="14.28515625" style="195" bestFit="1" customWidth="1"/>
    <col min="9477" max="9478" width="9.140625" style="195"/>
    <col min="9479" max="9479" width="14.28515625" style="195" bestFit="1" customWidth="1"/>
    <col min="9480" max="9728" width="9.140625" style="195"/>
    <col min="9729" max="9729" width="15.28515625" style="195" customWidth="1"/>
    <col min="9730" max="9730" width="22.28515625" style="195" customWidth="1"/>
    <col min="9731" max="9731" width="13.5703125" style="195" customWidth="1"/>
    <col min="9732" max="9732" width="14.28515625" style="195" bestFit="1" customWidth="1"/>
    <col min="9733" max="9734" width="9.140625" style="195"/>
    <col min="9735" max="9735" width="14.28515625" style="195" bestFit="1" customWidth="1"/>
    <col min="9736" max="9984" width="9.140625" style="195"/>
    <col min="9985" max="9985" width="15.28515625" style="195" customWidth="1"/>
    <col min="9986" max="9986" width="22.28515625" style="195" customWidth="1"/>
    <col min="9987" max="9987" width="13.5703125" style="195" customWidth="1"/>
    <col min="9988" max="9988" width="14.28515625" style="195" bestFit="1" customWidth="1"/>
    <col min="9989" max="9990" width="9.140625" style="195"/>
    <col min="9991" max="9991" width="14.28515625" style="195" bestFit="1" customWidth="1"/>
    <col min="9992" max="10240" width="9.140625" style="195"/>
    <col min="10241" max="10241" width="15.28515625" style="195" customWidth="1"/>
    <col min="10242" max="10242" width="22.28515625" style="195" customWidth="1"/>
    <col min="10243" max="10243" width="13.5703125" style="195" customWidth="1"/>
    <col min="10244" max="10244" width="14.28515625" style="195" bestFit="1" customWidth="1"/>
    <col min="10245" max="10246" width="9.140625" style="195"/>
    <col min="10247" max="10247" width="14.28515625" style="195" bestFit="1" customWidth="1"/>
    <col min="10248" max="10496" width="9.140625" style="195"/>
    <col min="10497" max="10497" width="15.28515625" style="195" customWidth="1"/>
    <col min="10498" max="10498" width="22.28515625" style="195" customWidth="1"/>
    <col min="10499" max="10499" width="13.5703125" style="195" customWidth="1"/>
    <col min="10500" max="10500" width="14.28515625" style="195" bestFit="1" customWidth="1"/>
    <col min="10501" max="10502" width="9.140625" style="195"/>
    <col min="10503" max="10503" width="14.28515625" style="195" bestFit="1" customWidth="1"/>
    <col min="10504" max="10752" width="9.140625" style="195"/>
    <col min="10753" max="10753" width="15.28515625" style="195" customWidth="1"/>
    <col min="10754" max="10754" width="22.28515625" style="195" customWidth="1"/>
    <col min="10755" max="10755" width="13.5703125" style="195" customWidth="1"/>
    <col min="10756" max="10756" width="14.28515625" style="195" bestFit="1" customWidth="1"/>
    <col min="10757" max="10758" width="9.140625" style="195"/>
    <col min="10759" max="10759" width="14.28515625" style="195" bestFit="1" customWidth="1"/>
    <col min="10760" max="11008" width="9.140625" style="195"/>
    <col min="11009" max="11009" width="15.28515625" style="195" customWidth="1"/>
    <col min="11010" max="11010" width="22.28515625" style="195" customWidth="1"/>
    <col min="11011" max="11011" width="13.5703125" style="195" customWidth="1"/>
    <col min="11012" max="11012" width="14.28515625" style="195" bestFit="1" customWidth="1"/>
    <col min="11013" max="11014" width="9.140625" style="195"/>
    <col min="11015" max="11015" width="14.28515625" style="195" bestFit="1" customWidth="1"/>
    <col min="11016" max="11264" width="9.140625" style="195"/>
    <col min="11265" max="11265" width="15.28515625" style="195" customWidth="1"/>
    <col min="11266" max="11266" width="22.28515625" style="195" customWidth="1"/>
    <col min="11267" max="11267" width="13.5703125" style="195" customWidth="1"/>
    <col min="11268" max="11268" width="14.28515625" style="195" bestFit="1" customWidth="1"/>
    <col min="11269" max="11270" width="9.140625" style="195"/>
    <col min="11271" max="11271" width="14.28515625" style="195" bestFit="1" customWidth="1"/>
    <col min="11272" max="11520" width="9.140625" style="195"/>
    <col min="11521" max="11521" width="15.28515625" style="195" customWidth="1"/>
    <col min="11522" max="11522" width="22.28515625" style="195" customWidth="1"/>
    <col min="11523" max="11523" width="13.5703125" style="195" customWidth="1"/>
    <col min="11524" max="11524" width="14.28515625" style="195" bestFit="1" customWidth="1"/>
    <col min="11525" max="11526" width="9.140625" style="195"/>
    <col min="11527" max="11527" width="14.28515625" style="195" bestFit="1" customWidth="1"/>
    <col min="11528" max="11776" width="9.140625" style="195"/>
    <col min="11777" max="11777" width="15.28515625" style="195" customWidth="1"/>
    <col min="11778" max="11778" width="22.28515625" style="195" customWidth="1"/>
    <col min="11779" max="11779" width="13.5703125" style="195" customWidth="1"/>
    <col min="11780" max="11780" width="14.28515625" style="195" bestFit="1" customWidth="1"/>
    <col min="11781" max="11782" width="9.140625" style="195"/>
    <col min="11783" max="11783" width="14.28515625" style="195" bestFit="1" customWidth="1"/>
    <col min="11784" max="12032" width="9.140625" style="195"/>
    <col min="12033" max="12033" width="15.28515625" style="195" customWidth="1"/>
    <col min="12034" max="12034" width="22.28515625" style="195" customWidth="1"/>
    <col min="12035" max="12035" width="13.5703125" style="195" customWidth="1"/>
    <col min="12036" max="12036" width="14.28515625" style="195" bestFit="1" customWidth="1"/>
    <col min="12037" max="12038" width="9.140625" style="195"/>
    <col min="12039" max="12039" width="14.28515625" style="195" bestFit="1" customWidth="1"/>
    <col min="12040" max="12288" width="9.140625" style="195"/>
    <col min="12289" max="12289" width="15.28515625" style="195" customWidth="1"/>
    <col min="12290" max="12290" width="22.28515625" style="195" customWidth="1"/>
    <col min="12291" max="12291" width="13.5703125" style="195" customWidth="1"/>
    <col min="12292" max="12292" width="14.28515625" style="195" bestFit="1" customWidth="1"/>
    <col min="12293" max="12294" width="9.140625" style="195"/>
    <col min="12295" max="12295" width="14.28515625" style="195" bestFit="1" customWidth="1"/>
    <col min="12296" max="12544" width="9.140625" style="195"/>
    <col min="12545" max="12545" width="15.28515625" style="195" customWidth="1"/>
    <col min="12546" max="12546" width="22.28515625" style="195" customWidth="1"/>
    <col min="12547" max="12547" width="13.5703125" style="195" customWidth="1"/>
    <col min="12548" max="12548" width="14.28515625" style="195" bestFit="1" customWidth="1"/>
    <col min="12549" max="12550" width="9.140625" style="195"/>
    <col min="12551" max="12551" width="14.28515625" style="195" bestFit="1" customWidth="1"/>
    <col min="12552" max="12800" width="9.140625" style="195"/>
    <col min="12801" max="12801" width="15.28515625" style="195" customWidth="1"/>
    <col min="12802" max="12802" width="22.28515625" style="195" customWidth="1"/>
    <col min="12803" max="12803" width="13.5703125" style="195" customWidth="1"/>
    <col min="12804" max="12804" width="14.28515625" style="195" bestFit="1" customWidth="1"/>
    <col min="12805" max="12806" width="9.140625" style="195"/>
    <col min="12807" max="12807" width="14.28515625" style="195" bestFit="1" customWidth="1"/>
    <col min="12808" max="13056" width="9.140625" style="195"/>
    <col min="13057" max="13057" width="15.28515625" style="195" customWidth="1"/>
    <col min="13058" max="13058" width="22.28515625" style="195" customWidth="1"/>
    <col min="13059" max="13059" width="13.5703125" style="195" customWidth="1"/>
    <col min="13060" max="13060" width="14.28515625" style="195" bestFit="1" customWidth="1"/>
    <col min="13061" max="13062" width="9.140625" style="195"/>
    <col min="13063" max="13063" width="14.28515625" style="195" bestFit="1" customWidth="1"/>
    <col min="13064" max="13312" width="9.140625" style="195"/>
    <col min="13313" max="13313" width="15.28515625" style="195" customWidth="1"/>
    <col min="13314" max="13314" width="22.28515625" style="195" customWidth="1"/>
    <col min="13315" max="13315" width="13.5703125" style="195" customWidth="1"/>
    <col min="13316" max="13316" width="14.28515625" style="195" bestFit="1" customWidth="1"/>
    <col min="13317" max="13318" width="9.140625" style="195"/>
    <col min="13319" max="13319" width="14.28515625" style="195" bestFit="1" customWidth="1"/>
    <col min="13320" max="13568" width="9.140625" style="195"/>
    <col min="13569" max="13569" width="15.28515625" style="195" customWidth="1"/>
    <col min="13570" max="13570" width="22.28515625" style="195" customWidth="1"/>
    <col min="13571" max="13571" width="13.5703125" style="195" customWidth="1"/>
    <col min="13572" max="13572" width="14.28515625" style="195" bestFit="1" customWidth="1"/>
    <col min="13573" max="13574" width="9.140625" style="195"/>
    <col min="13575" max="13575" width="14.28515625" style="195" bestFit="1" customWidth="1"/>
    <col min="13576" max="13824" width="9.140625" style="195"/>
    <col min="13825" max="13825" width="15.28515625" style="195" customWidth="1"/>
    <col min="13826" max="13826" width="22.28515625" style="195" customWidth="1"/>
    <col min="13827" max="13827" width="13.5703125" style="195" customWidth="1"/>
    <col min="13828" max="13828" width="14.28515625" style="195" bestFit="1" customWidth="1"/>
    <col min="13829" max="13830" width="9.140625" style="195"/>
    <col min="13831" max="13831" width="14.28515625" style="195" bestFit="1" customWidth="1"/>
    <col min="13832" max="14080" width="9.140625" style="195"/>
    <col min="14081" max="14081" width="15.28515625" style="195" customWidth="1"/>
    <col min="14082" max="14082" width="22.28515625" style="195" customWidth="1"/>
    <col min="14083" max="14083" width="13.5703125" style="195" customWidth="1"/>
    <col min="14084" max="14084" width="14.28515625" style="195" bestFit="1" customWidth="1"/>
    <col min="14085" max="14086" width="9.140625" style="195"/>
    <col min="14087" max="14087" width="14.28515625" style="195" bestFit="1" customWidth="1"/>
    <col min="14088" max="14336" width="9.140625" style="195"/>
    <col min="14337" max="14337" width="15.28515625" style="195" customWidth="1"/>
    <col min="14338" max="14338" width="22.28515625" style="195" customWidth="1"/>
    <col min="14339" max="14339" width="13.5703125" style="195" customWidth="1"/>
    <col min="14340" max="14340" width="14.28515625" style="195" bestFit="1" customWidth="1"/>
    <col min="14341" max="14342" width="9.140625" style="195"/>
    <col min="14343" max="14343" width="14.28515625" style="195" bestFit="1" customWidth="1"/>
    <col min="14344" max="14592" width="9.140625" style="195"/>
    <col min="14593" max="14593" width="15.28515625" style="195" customWidth="1"/>
    <col min="14594" max="14594" width="22.28515625" style="195" customWidth="1"/>
    <col min="14595" max="14595" width="13.5703125" style="195" customWidth="1"/>
    <col min="14596" max="14596" width="14.28515625" style="195" bestFit="1" customWidth="1"/>
    <col min="14597" max="14598" width="9.140625" style="195"/>
    <col min="14599" max="14599" width="14.28515625" style="195" bestFit="1" customWidth="1"/>
    <col min="14600" max="14848" width="9.140625" style="195"/>
    <col min="14849" max="14849" width="15.28515625" style="195" customWidth="1"/>
    <col min="14850" max="14850" width="22.28515625" style="195" customWidth="1"/>
    <col min="14851" max="14851" width="13.5703125" style="195" customWidth="1"/>
    <col min="14852" max="14852" width="14.28515625" style="195" bestFit="1" customWidth="1"/>
    <col min="14853" max="14854" width="9.140625" style="195"/>
    <col min="14855" max="14855" width="14.28515625" style="195" bestFit="1" customWidth="1"/>
    <col min="14856" max="15104" width="9.140625" style="195"/>
    <col min="15105" max="15105" width="15.28515625" style="195" customWidth="1"/>
    <col min="15106" max="15106" width="22.28515625" style="195" customWidth="1"/>
    <col min="15107" max="15107" width="13.5703125" style="195" customWidth="1"/>
    <col min="15108" max="15108" width="14.28515625" style="195" bestFit="1" customWidth="1"/>
    <col min="15109" max="15110" width="9.140625" style="195"/>
    <col min="15111" max="15111" width="14.28515625" style="195" bestFit="1" customWidth="1"/>
    <col min="15112" max="15360" width="9.140625" style="195"/>
    <col min="15361" max="15361" width="15.28515625" style="195" customWidth="1"/>
    <col min="15362" max="15362" width="22.28515625" style="195" customWidth="1"/>
    <col min="15363" max="15363" width="13.5703125" style="195" customWidth="1"/>
    <col min="15364" max="15364" width="14.28515625" style="195" bestFit="1" customWidth="1"/>
    <col min="15365" max="15366" width="9.140625" style="195"/>
    <col min="15367" max="15367" width="14.28515625" style="195" bestFit="1" customWidth="1"/>
    <col min="15368" max="15616" width="9.140625" style="195"/>
    <col min="15617" max="15617" width="15.28515625" style="195" customWidth="1"/>
    <col min="15618" max="15618" width="22.28515625" style="195" customWidth="1"/>
    <col min="15619" max="15619" width="13.5703125" style="195" customWidth="1"/>
    <col min="15620" max="15620" width="14.28515625" style="195" bestFit="1" customWidth="1"/>
    <col min="15621" max="15622" width="9.140625" style="195"/>
    <col min="15623" max="15623" width="14.28515625" style="195" bestFit="1" customWidth="1"/>
    <col min="15624" max="15872" width="9.140625" style="195"/>
    <col min="15873" max="15873" width="15.28515625" style="195" customWidth="1"/>
    <col min="15874" max="15874" width="22.28515625" style="195" customWidth="1"/>
    <col min="15875" max="15875" width="13.5703125" style="195" customWidth="1"/>
    <col min="15876" max="15876" width="14.28515625" style="195" bestFit="1" customWidth="1"/>
    <col min="15877" max="15878" width="9.140625" style="195"/>
    <col min="15879" max="15879" width="14.28515625" style="195" bestFit="1" customWidth="1"/>
    <col min="15880" max="16128" width="9.140625" style="195"/>
    <col min="16129" max="16129" width="15.28515625" style="195" customWidth="1"/>
    <col min="16130" max="16130" width="22.28515625" style="195" customWidth="1"/>
    <col min="16131" max="16131" width="13.5703125" style="195" customWidth="1"/>
    <col min="16132" max="16132" width="14.28515625" style="195" bestFit="1" customWidth="1"/>
    <col min="16133" max="16134" width="9.140625" style="195"/>
    <col min="16135" max="16135" width="14.28515625" style="195" bestFit="1" customWidth="1"/>
    <col min="16136" max="16384" width="9.140625" style="195"/>
  </cols>
  <sheetData>
    <row r="1" spans="1:11" ht="18" x14ac:dyDescent="0.25">
      <c r="A1" s="328" t="s">
        <v>525</v>
      </c>
    </row>
    <row r="2" spans="1:11" ht="15.75" x14ac:dyDescent="0.25">
      <c r="A2" s="362" t="s">
        <v>624</v>
      </c>
      <c r="B2" s="362"/>
      <c r="C2" s="362"/>
      <c r="D2" s="362"/>
      <c r="E2" s="362"/>
      <c r="F2" s="362"/>
      <c r="G2" s="362"/>
      <c r="H2" s="362"/>
    </row>
    <row r="3" spans="1:11" ht="15.75" x14ac:dyDescent="0.25">
      <c r="A3" s="363" t="s">
        <v>584</v>
      </c>
      <c r="B3" s="363"/>
      <c r="C3" s="363"/>
      <c r="D3" s="363"/>
      <c r="E3" s="363"/>
      <c r="F3" s="363"/>
      <c r="G3" s="363"/>
      <c r="H3" s="363"/>
    </row>
    <row r="4" spans="1:11" ht="15.75" x14ac:dyDescent="0.25">
      <c r="A4" s="361" t="s">
        <v>554</v>
      </c>
      <c r="B4" s="361"/>
      <c r="C4" s="361"/>
      <c r="D4" s="361"/>
      <c r="E4" s="361"/>
      <c r="F4" s="361"/>
      <c r="G4" s="361"/>
      <c r="H4" s="361"/>
    </row>
    <row r="7" spans="1:11" ht="15.75" x14ac:dyDescent="0.25">
      <c r="C7" s="196"/>
      <c r="D7" s="196" t="s">
        <v>555</v>
      </c>
      <c r="E7" s="196" t="s">
        <v>556</v>
      </c>
      <c r="F7" s="196" t="s">
        <v>145</v>
      </c>
      <c r="G7" s="196"/>
      <c r="K7" s="229"/>
    </row>
    <row r="8" spans="1:11" ht="15.75" x14ac:dyDescent="0.25">
      <c r="C8" s="196" t="s">
        <v>557</v>
      </c>
      <c r="D8" s="196" t="s">
        <v>558</v>
      </c>
      <c r="E8" s="196" t="s">
        <v>559</v>
      </c>
      <c r="F8" s="196" t="s">
        <v>560</v>
      </c>
      <c r="G8" s="196"/>
    </row>
    <row r="9" spans="1:11" ht="15.75" x14ac:dyDescent="0.25">
      <c r="A9" s="197"/>
      <c r="B9" s="197"/>
      <c r="C9" s="198" t="s">
        <v>561</v>
      </c>
      <c r="D9" s="198" t="s">
        <v>562</v>
      </c>
      <c r="E9" s="198" t="s">
        <v>563</v>
      </c>
      <c r="F9" s="198" t="s">
        <v>564</v>
      </c>
      <c r="G9" s="198" t="s">
        <v>565</v>
      </c>
    </row>
    <row r="10" spans="1:11" ht="15.75" x14ac:dyDescent="0.25">
      <c r="A10" s="195" t="s">
        <v>566</v>
      </c>
      <c r="B10" s="199"/>
      <c r="C10" s="200"/>
      <c r="D10" s="200"/>
      <c r="E10" s="200"/>
      <c r="F10" s="200"/>
      <c r="G10" s="200"/>
    </row>
    <row r="11" spans="1:11" x14ac:dyDescent="0.2">
      <c r="A11" s="195" t="s">
        <v>585</v>
      </c>
      <c r="B11" s="195" t="s">
        <v>0</v>
      </c>
      <c r="C11" s="195" t="s">
        <v>569</v>
      </c>
      <c r="D11" s="195">
        <v>1</v>
      </c>
      <c r="E11" s="195">
        <v>2080</v>
      </c>
      <c r="F11" s="201">
        <v>25.67</v>
      </c>
      <c r="G11" s="201">
        <f t="shared" ref="G11:G19" si="0">D11*E11*F11</f>
        <v>53393.600000000006</v>
      </c>
    </row>
    <row r="12" spans="1:11" x14ac:dyDescent="0.2">
      <c r="B12" s="205" t="s">
        <v>586</v>
      </c>
      <c r="C12" s="205"/>
      <c r="D12" s="205"/>
      <c r="E12" s="205"/>
      <c r="F12" s="210"/>
      <c r="G12" s="210">
        <f>[1]Increase!H9</f>
        <v>56600</v>
      </c>
    </row>
    <row r="13" spans="1:11" x14ac:dyDescent="0.2">
      <c r="B13" s="195" t="s">
        <v>562</v>
      </c>
      <c r="C13" s="195" t="s">
        <v>569</v>
      </c>
      <c r="D13" s="195">
        <v>2</v>
      </c>
      <c r="E13" s="195">
        <v>2080</v>
      </c>
      <c r="F13" s="195">
        <v>19.86</v>
      </c>
      <c r="G13" s="201">
        <f t="shared" si="0"/>
        <v>82617.599999999991</v>
      </c>
    </row>
    <row r="14" spans="1:11" x14ac:dyDescent="0.2">
      <c r="B14" s="195" t="s">
        <v>568</v>
      </c>
      <c r="G14" s="201"/>
    </row>
    <row r="15" spans="1:11" x14ac:dyDescent="0.2">
      <c r="A15" s="195" t="s">
        <v>587</v>
      </c>
      <c r="B15" s="195" t="s">
        <v>0</v>
      </c>
      <c r="C15" s="195" t="s">
        <v>569</v>
      </c>
      <c r="D15" s="195">
        <v>1</v>
      </c>
      <c r="E15" s="195">
        <v>416</v>
      </c>
      <c r="F15" s="195">
        <v>24.02</v>
      </c>
      <c r="G15" s="201">
        <f t="shared" si="0"/>
        <v>9992.32</v>
      </c>
    </row>
    <row r="16" spans="1:11" x14ac:dyDescent="0.2">
      <c r="B16" s="195" t="s">
        <v>562</v>
      </c>
      <c r="C16" s="195" t="s">
        <v>569</v>
      </c>
      <c r="D16" s="195">
        <v>2</v>
      </c>
      <c r="E16" s="195">
        <v>416</v>
      </c>
      <c r="F16" s="195">
        <v>19.86</v>
      </c>
      <c r="G16" s="201">
        <f t="shared" si="0"/>
        <v>16523.52</v>
      </c>
    </row>
    <row r="17" spans="1:8" x14ac:dyDescent="0.2">
      <c r="B17" s="195" t="s">
        <v>588</v>
      </c>
      <c r="G17" s="201"/>
    </row>
    <row r="18" spans="1:8" x14ac:dyDescent="0.2">
      <c r="A18" s="195" t="s">
        <v>589</v>
      </c>
      <c r="B18" s="195" t="s">
        <v>0</v>
      </c>
      <c r="C18" s="195" t="s">
        <v>590</v>
      </c>
      <c r="D18" s="195">
        <v>1</v>
      </c>
      <c r="E18" s="195">
        <v>26</v>
      </c>
      <c r="F18" s="195">
        <v>46.54</v>
      </c>
      <c r="G18" s="201">
        <f t="shared" si="0"/>
        <v>1210.04</v>
      </c>
    </row>
    <row r="19" spans="1:8" x14ac:dyDescent="0.2">
      <c r="B19" s="195" t="s">
        <v>562</v>
      </c>
      <c r="C19" s="195" t="s">
        <v>590</v>
      </c>
      <c r="D19" s="195">
        <v>1</v>
      </c>
      <c r="E19" s="195">
        <v>26</v>
      </c>
      <c r="F19" s="195">
        <v>31.63</v>
      </c>
      <c r="G19" s="201">
        <f t="shared" si="0"/>
        <v>822.38</v>
      </c>
    </row>
    <row r="20" spans="1:8" x14ac:dyDescent="0.2">
      <c r="B20" s="195" t="s">
        <v>591</v>
      </c>
      <c r="G20" s="201"/>
    </row>
    <row r="21" spans="1:8" x14ac:dyDescent="0.2">
      <c r="G21" s="201"/>
    </row>
    <row r="22" spans="1:8" x14ac:dyDescent="0.2">
      <c r="A22" s="195" t="s">
        <v>571</v>
      </c>
      <c r="G22" s="201"/>
    </row>
    <row r="23" spans="1:8" x14ac:dyDescent="0.2">
      <c r="B23" s="195" t="s">
        <v>24</v>
      </c>
      <c r="G23" s="201">
        <v>0</v>
      </c>
      <c r="H23" s="204"/>
    </row>
    <row r="24" spans="1:8" x14ac:dyDescent="0.2">
      <c r="G24" s="201"/>
    </row>
    <row r="25" spans="1:8" x14ac:dyDescent="0.2">
      <c r="A25" s="195" t="s">
        <v>573</v>
      </c>
      <c r="G25" s="201"/>
    </row>
    <row r="26" spans="1:8" x14ac:dyDescent="0.2">
      <c r="B26" s="195" t="s">
        <v>25</v>
      </c>
      <c r="G26" s="201">
        <v>14510</v>
      </c>
    </row>
    <row r="27" spans="1:8" x14ac:dyDescent="0.2">
      <c r="B27" s="205" t="s">
        <v>574</v>
      </c>
      <c r="C27" s="205"/>
      <c r="D27" s="205"/>
      <c r="E27" s="205"/>
      <c r="F27" s="205"/>
      <c r="G27" s="210">
        <f>[1]Increase!H11</f>
        <v>50440</v>
      </c>
    </row>
    <row r="28" spans="1:8" x14ac:dyDescent="0.2">
      <c r="B28" s="195" t="s">
        <v>575</v>
      </c>
      <c r="G28" s="201">
        <v>17573</v>
      </c>
    </row>
    <row r="29" spans="1:8" x14ac:dyDescent="0.2">
      <c r="B29" s="205" t="s">
        <v>592</v>
      </c>
      <c r="C29" s="205"/>
      <c r="D29" s="205"/>
      <c r="E29" s="205"/>
      <c r="F29" s="205"/>
      <c r="G29" s="206">
        <f>[1]Increase!H20</f>
        <v>3000</v>
      </c>
    </row>
    <row r="30" spans="1:8" x14ac:dyDescent="0.2">
      <c r="B30" s="205" t="s">
        <v>593</v>
      </c>
      <c r="C30" s="205"/>
      <c r="D30" s="205"/>
      <c r="E30" s="205"/>
      <c r="F30" s="205"/>
      <c r="G30" s="210">
        <f>[1]Increase!H16</f>
        <v>9000</v>
      </c>
    </row>
    <row r="31" spans="1:8" x14ac:dyDescent="0.2">
      <c r="B31" s="205" t="s">
        <v>594</v>
      </c>
      <c r="C31" s="205"/>
      <c r="D31" s="205"/>
      <c r="E31" s="205"/>
      <c r="F31" s="205"/>
      <c r="G31" s="206">
        <f>[1]Increase!H24</f>
        <v>2400</v>
      </c>
    </row>
    <row r="32" spans="1:8" x14ac:dyDescent="0.2">
      <c r="B32" s="195" t="s">
        <v>579</v>
      </c>
    </row>
    <row r="33" spans="1:7" x14ac:dyDescent="0.2">
      <c r="B33" s="195" t="s">
        <v>595</v>
      </c>
      <c r="D33" s="201">
        <v>60000</v>
      </c>
      <c r="G33" s="201"/>
    </row>
    <row r="34" spans="1:7" x14ac:dyDescent="0.2">
      <c r="B34" s="195" t="s">
        <v>596</v>
      </c>
      <c r="D34" s="201">
        <v>23000</v>
      </c>
      <c r="G34" s="201"/>
    </row>
    <row r="35" spans="1:7" x14ac:dyDescent="0.2">
      <c r="B35" s="195" t="s">
        <v>597</v>
      </c>
      <c r="D35" s="201">
        <v>120000</v>
      </c>
      <c r="G35" s="201"/>
    </row>
    <row r="36" spans="1:7" x14ac:dyDescent="0.2">
      <c r="B36" s="195" t="s">
        <v>598</v>
      </c>
      <c r="D36" s="201">
        <v>120000</v>
      </c>
      <c r="G36" s="201"/>
    </row>
    <row r="37" spans="1:7" x14ac:dyDescent="0.2">
      <c r="B37" s="205" t="s">
        <v>599</v>
      </c>
      <c r="C37" s="205"/>
      <c r="D37" s="210">
        <v>145000</v>
      </c>
      <c r="E37" s="205"/>
      <c r="F37" s="205"/>
      <c r="G37" s="210"/>
    </row>
    <row r="38" spans="1:7" x14ac:dyDescent="0.2">
      <c r="D38" s="201">
        <f>SUM(D33:D37)</f>
        <v>468000</v>
      </c>
      <c r="E38" s="195">
        <v>7</v>
      </c>
      <c r="F38" s="195" t="s">
        <v>536</v>
      </c>
      <c r="G38" s="201">
        <f>D38/E38</f>
        <v>66857.142857142855</v>
      </c>
    </row>
    <row r="39" spans="1:7" x14ac:dyDescent="0.2">
      <c r="G39" s="197"/>
    </row>
    <row r="40" spans="1:7" x14ac:dyDescent="0.2">
      <c r="A40" s="195" t="s">
        <v>581</v>
      </c>
      <c r="G40" s="207">
        <f>SUM(G11:G39)</f>
        <v>384939.60285714286</v>
      </c>
    </row>
    <row r="41" spans="1:7" x14ac:dyDescent="0.2">
      <c r="B41" s="195" t="s">
        <v>582</v>
      </c>
      <c r="D41" s="208">
        <v>0.2</v>
      </c>
      <c r="G41" s="203">
        <f>D41*G40</f>
        <v>76987.920571428578</v>
      </c>
    </row>
    <row r="42" spans="1:7" x14ac:dyDescent="0.2">
      <c r="G42" s="197"/>
    </row>
    <row r="43" spans="1:7" ht="16.5" thickBot="1" x14ac:dyDescent="0.3">
      <c r="B43" s="361" t="s">
        <v>600</v>
      </c>
      <c r="C43" s="361"/>
      <c r="D43" s="361"/>
      <c r="E43" s="361"/>
      <c r="F43" s="361"/>
      <c r="G43" s="209">
        <f>SUM(G40:G42)</f>
        <v>461927.52342857141</v>
      </c>
    </row>
    <row r="44" spans="1:7" ht="15.75" thickTop="1" x14ac:dyDescent="0.2"/>
  </sheetData>
  <mergeCells count="4">
    <mergeCell ref="A2:H2"/>
    <mergeCell ref="A3:H3"/>
    <mergeCell ref="A4:H4"/>
    <mergeCell ref="B43:F43"/>
  </mergeCells>
  <pageMargins left="0" right="0" top="0.5" bottom="0" header="0.5" footer="0"/>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zoomScale="80" zoomScaleNormal="80" workbookViewId="0">
      <selection activeCell="G15" sqref="G15"/>
    </sheetView>
  </sheetViews>
  <sheetFormatPr defaultRowHeight="15" x14ac:dyDescent="0.2"/>
  <cols>
    <col min="1" max="1" width="15.28515625" style="195" customWidth="1"/>
    <col min="2" max="2" width="22.28515625" style="195" customWidth="1"/>
    <col min="3" max="3" width="13.5703125" style="195" customWidth="1"/>
    <col min="4" max="4" width="14.28515625" style="195" bestFit="1" customWidth="1"/>
    <col min="5" max="6" width="9.140625" style="195"/>
    <col min="7" max="7" width="14.28515625" style="195" bestFit="1" customWidth="1"/>
    <col min="8" max="256" width="9.140625" style="195"/>
    <col min="257" max="257" width="15.28515625" style="195" customWidth="1"/>
    <col min="258" max="258" width="22.28515625" style="195" customWidth="1"/>
    <col min="259" max="259" width="13.5703125" style="195" customWidth="1"/>
    <col min="260" max="260" width="14.28515625" style="195" bestFit="1" customWidth="1"/>
    <col min="261" max="262" width="9.140625" style="195"/>
    <col min="263" max="263" width="14.28515625" style="195" bestFit="1" customWidth="1"/>
    <col min="264" max="512" width="9.140625" style="195"/>
    <col min="513" max="513" width="15.28515625" style="195" customWidth="1"/>
    <col min="514" max="514" width="22.28515625" style="195" customWidth="1"/>
    <col min="515" max="515" width="13.5703125" style="195" customWidth="1"/>
    <col min="516" max="516" width="14.28515625" style="195" bestFit="1" customWidth="1"/>
    <col min="517" max="518" width="9.140625" style="195"/>
    <col min="519" max="519" width="14.28515625" style="195" bestFit="1" customWidth="1"/>
    <col min="520" max="768" width="9.140625" style="195"/>
    <col min="769" max="769" width="15.28515625" style="195" customWidth="1"/>
    <col min="770" max="770" width="22.28515625" style="195" customWidth="1"/>
    <col min="771" max="771" width="13.5703125" style="195" customWidth="1"/>
    <col min="772" max="772" width="14.28515625" style="195" bestFit="1" customWidth="1"/>
    <col min="773" max="774" width="9.140625" style="195"/>
    <col min="775" max="775" width="14.28515625" style="195" bestFit="1" customWidth="1"/>
    <col min="776" max="1024" width="9.140625" style="195"/>
    <col min="1025" max="1025" width="15.28515625" style="195" customWidth="1"/>
    <col min="1026" max="1026" width="22.28515625" style="195" customWidth="1"/>
    <col min="1027" max="1027" width="13.5703125" style="195" customWidth="1"/>
    <col min="1028" max="1028" width="14.28515625" style="195" bestFit="1" customWidth="1"/>
    <col min="1029" max="1030" width="9.140625" style="195"/>
    <col min="1031" max="1031" width="14.28515625" style="195" bestFit="1" customWidth="1"/>
    <col min="1032" max="1280" width="9.140625" style="195"/>
    <col min="1281" max="1281" width="15.28515625" style="195" customWidth="1"/>
    <col min="1282" max="1282" width="22.28515625" style="195" customWidth="1"/>
    <col min="1283" max="1283" width="13.5703125" style="195" customWidth="1"/>
    <col min="1284" max="1284" width="14.28515625" style="195" bestFit="1" customWidth="1"/>
    <col min="1285" max="1286" width="9.140625" style="195"/>
    <col min="1287" max="1287" width="14.28515625" style="195" bestFit="1" customWidth="1"/>
    <col min="1288" max="1536" width="9.140625" style="195"/>
    <col min="1537" max="1537" width="15.28515625" style="195" customWidth="1"/>
    <col min="1538" max="1538" width="22.28515625" style="195" customWidth="1"/>
    <col min="1539" max="1539" width="13.5703125" style="195" customWidth="1"/>
    <col min="1540" max="1540" width="14.28515625" style="195" bestFit="1" customWidth="1"/>
    <col min="1541" max="1542" width="9.140625" style="195"/>
    <col min="1543" max="1543" width="14.28515625" style="195" bestFit="1" customWidth="1"/>
    <col min="1544" max="1792" width="9.140625" style="195"/>
    <col min="1793" max="1793" width="15.28515625" style="195" customWidth="1"/>
    <col min="1794" max="1794" width="22.28515625" style="195" customWidth="1"/>
    <col min="1795" max="1795" width="13.5703125" style="195" customWidth="1"/>
    <col min="1796" max="1796" width="14.28515625" style="195" bestFit="1" customWidth="1"/>
    <col min="1797" max="1798" width="9.140625" style="195"/>
    <col min="1799" max="1799" width="14.28515625" style="195" bestFit="1" customWidth="1"/>
    <col min="1800" max="2048" width="9.140625" style="195"/>
    <col min="2049" max="2049" width="15.28515625" style="195" customWidth="1"/>
    <col min="2050" max="2050" width="22.28515625" style="195" customWidth="1"/>
    <col min="2051" max="2051" width="13.5703125" style="195" customWidth="1"/>
    <col min="2052" max="2052" width="14.28515625" style="195" bestFit="1" customWidth="1"/>
    <col min="2053" max="2054" width="9.140625" style="195"/>
    <col min="2055" max="2055" width="14.28515625" style="195" bestFit="1" customWidth="1"/>
    <col min="2056" max="2304" width="9.140625" style="195"/>
    <col min="2305" max="2305" width="15.28515625" style="195" customWidth="1"/>
    <col min="2306" max="2306" width="22.28515625" style="195" customWidth="1"/>
    <col min="2307" max="2307" width="13.5703125" style="195" customWidth="1"/>
    <col min="2308" max="2308" width="14.28515625" style="195" bestFit="1" customWidth="1"/>
    <col min="2309" max="2310" width="9.140625" style="195"/>
    <col min="2311" max="2311" width="14.28515625" style="195" bestFit="1" customWidth="1"/>
    <col min="2312" max="2560" width="9.140625" style="195"/>
    <col min="2561" max="2561" width="15.28515625" style="195" customWidth="1"/>
    <col min="2562" max="2562" width="22.28515625" style="195" customWidth="1"/>
    <col min="2563" max="2563" width="13.5703125" style="195" customWidth="1"/>
    <col min="2564" max="2564" width="14.28515625" style="195" bestFit="1" customWidth="1"/>
    <col min="2565" max="2566" width="9.140625" style="195"/>
    <col min="2567" max="2567" width="14.28515625" style="195" bestFit="1" customWidth="1"/>
    <col min="2568" max="2816" width="9.140625" style="195"/>
    <col min="2817" max="2817" width="15.28515625" style="195" customWidth="1"/>
    <col min="2818" max="2818" width="22.28515625" style="195" customWidth="1"/>
    <col min="2819" max="2819" width="13.5703125" style="195" customWidth="1"/>
    <col min="2820" max="2820" width="14.28515625" style="195" bestFit="1" customWidth="1"/>
    <col min="2821" max="2822" width="9.140625" style="195"/>
    <col min="2823" max="2823" width="14.28515625" style="195" bestFit="1" customWidth="1"/>
    <col min="2824" max="3072" width="9.140625" style="195"/>
    <col min="3073" max="3073" width="15.28515625" style="195" customWidth="1"/>
    <col min="3074" max="3074" width="22.28515625" style="195" customWidth="1"/>
    <col min="3075" max="3075" width="13.5703125" style="195" customWidth="1"/>
    <col min="3076" max="3076" width="14.28515625" style="195" bestFit="1" customWidth="1"/>
    <col min="3077" max="3078" width="9.140625" style="195"/>
    <col min="3079" max="3079" width="14.28515625" style="195" bestFit="1" customWidth="1"/>
    <col min="3080" max="3328" width="9.140625" style="195"/>
    <col min="3329" max="3329" width="15.28515625" style="195" customWidth="1"/>
    <col min="3330" max="3330" width="22.28515625" style="195" customWidth="1"/>
    <col min="3331" max="3331" width="13.5703125" style="195" customWidth="1"/>
    <col min="3332" max="3332" width="14.28515625" style="195" bestFit="1" customWidth="1"/>
    <col min="3333" max="3334" width="9.140625" style="195"/>
    <col min="3335" max="3335" width="14.28515625" style="195" bestFit="1" customWidth="1"/>
    <col min="3336" max="3584" width="9.140625" style="195"/>
    <col min="3585" max="3585" width="15.28515625" style="195" customWidth="1"/>
    <col min="3586" max="3586" width="22.28515625" style="195" customWidth="1"/>
    <col min="3587" max="3587" width="13.5703125" style="195" customWidth="1"/>
    <col min="3588" max="3588" width="14.28515625" style="195" bestFit="1" customWidth="1"/>
    <col min="3589" max="3590" width="9.140625" style="195"/>
    <col min="3591" max="3591" width="14.28515625" style="195" bestFit="1" customWidth="1"/>
    <col min="3592" max="3840" width="9.140625" style="195"/>
    <col min="3841" max="3841" width="15.28515625" style="195" customWidth="1"/>
    <col min="3842" max="3842" width="22.28515625" style="195" customWidth="1"/>
    <col min="3843" max="3843" width="13.5703125" style="195" customWidth="1"/>
    <col min="3844" max="3844" width="14.28515625" style="195" bestFit="1" customWidth="1"/>
    <col min="3845" max="3846" width="9.140625" style="195"/>
    <col min="3847" max="3847" width="14.28515625" style="195" bestFit="1" customWidth="1"/>
    <col min="3848" max="4096" width="9.140625" style="195"/>
    <col min="4097" max="4097" width="15.28515625" style="195" customWidth="1"/>
    <col min="4098" max="4098" width="22.28515625" style="195" customWidth="1"/>
    <col min="4099" max="4099" width="13.5703125" style="195" customWidth="1"/>
    <col min="4100" max="4100" width="14.28515625" style="195" bestFit="1" customWidth="1"/>
    <col min="4101" max="4102" width="9.140625" style="195"/>
    <col min="4103" max="4103" width="14.28515625" style="195" bestFit="1" customWidth="1"/>
    <col min="4104" max="4352" width="9.140625" style="195"/>
    <col min="4353" max="4353" width="15.28515625" style="195" customWidth="1"/>
    <col min="4354" max="4354" width="22.28515625" style="195" customWidth="1"/>
    <col min="4355" max="4355" width="13.5703125" style="195" customWidth="1"/>
    <col min="4356" max="4356" width="14.28515625" style="195" bestFit="1" customWidth="1"/>
    <col min="4357" max="4358" width="9.140625" style="195"/>
    <col min="4359" max="4359" width="14.28515625" style="195" bestFit="1" customWidth="1"/>
    <col min="4360" max="4608" width="9.140625" style="195"/>
    <col min="4609" max="4609" width="15.28515625" style="195" customWidth="1"/>
    <col min="4610" max="4610" width="22.28515625" style="195" customWidth="1"/>
    <col min="4611" max="4611" width="13.5703125" style="195" customWidth="1"/>
    <col min="4612" max="4612" width="14.28515625" style="195" bestFit="1" customWidth="1"/>
    <col min="4613" max="4614" width="9.140625" style="195"/>
    <col min="4615" max="4615" width="14.28515625" style="195" bestFit="1" customWidth="1"/>
    <col min="4616" max="4864" width="9.140625" style="195"/>
    <col min="4865" max="4865" width="15.28515625" style="195" customWidth="1"/>
    <col min="4866" max="4866" width="22.28515625" style="195" customWidth="1"/>
    <col min="4867" max="4867" width="13.5703125" style="195" customWidth="1"/>
    <col min="4868" max="4868" width="14.28515625" style="195" bestFit="1" customWidth="1"/>
    <col min="4869" max="4870" width="9.140625" style="195"/>
    <col min="4871" max="4871" width="14.28515625" style="195" bestFit="1" customWidth="1"/>
    <col min="4872" max="5120" width="9.140625" style="195"/>
    <col min="5121" max="5121" width="15.28515625" style="195" customWidth="1"/>
    <col min="5122" max="5122" width="22.28515625" style="195" customWidth="1"/>
    <col min="5123" max="5123" width="13.5703125" style="195" customWidth="1"/>
    <col min="5124" max="5124" width="14.28515625" style="195" bestFit="1" customWidth="1"/>
    <col min="5125" max="5126" width="9.140625" style="195"/>
    <col min="5127" max="5127" width="14.28515625" style="195" bestFit="1" customWidth="1"/>
    <col min="5128" max="5376" width="9.140625" style="195"/>
    <col min="5377" max="5377" width="15.28515625" style="195" customWidth="1"/>
    <col min="5378" max="5378" width="22.28515625" style="195" customWidth="1"/>
    <col min="5379" max="5379" width="13.5703125" style="195" customWidth="1"/>
    <col min="5380" max="5380" width="14.28515625" style="195" bestFit="1" customWidth="1"/>
    <col min="5381" max="5382" width="9.140625" style="195"/>
    <col min="5383" max="5383" width="14.28515625" style="195" bestFit="1" customWidth="1"/>
    <col min="5384" max="5632" width="9.140625" style="195"/>
    <col min="5633" max="5633" width="15.28515625" style="195" customWidth="1"/>
    <col min="5634" max="5634" width="22.28515625" style="195" customWidth="1"/>
    <col min="5635" max="5635" width="13.5703125" style="195" customWidth="1"/>
    <col min="5636" max="5636" width="14.28515625" style="195" bestFit="1" customWidth="1"/>
    <col min="5637" max="5638" width="9.140625" style="195"/>
    <col min="5639" max="5639" width="14.28515625" style="195" bestFit="1" customWidth="1"/>
    <col min="5640" max="5888" width="9.140625" style="195"/>
    <col min="5889" max="5889" width="15.28515625" style="195" customWidth="1"/>
    <col min="5890" max="5890" width="22.28515625" style="195" customWidth="1"/>
    <col min="5891" max="5891" width="13.5703125" style="195" customWidth="1"/>
    <col min="5892" max="5892" width="14.28515625" style="195" bestFit="1" customWidth="1"/>
    <col min="5893" max="5894" width="9.140625" style="195"/>
    <col min="5895" max="5895" width="14.28515625" style="195" bestFit="1" customWidth="1"/>
    <col min="5896" max="6144" width="9.140625" style="195"/>
    <col min="6145" max="6145" width="15.28515625" style="195" customWidth="1"/>
    <col min="6146" max="6146" width="22.28515625" style="195" customWidth="1"/>
    <col min="6147" max="6147" width="13.5703125" style="195" customWidth="1"/>
    <col min="6148" max="6148" width="14.28515625" style="195" bestFit="1" customWidth="1"/>
    <col min="6149" max="6150" width="9.140625" style="195"/>
    <col min="6151" max="6151" width="14.28515625" style="195" bestFit="1" customWidth="1"/>
    <col min="6152" max="6400" width="9.140625" style="195"/>
    <col min="6401" max="6401" width="15.28515625" style="195" customWidth="1"/>
    <col min="6402" max="6402" width="22.28515625" style="195" customWidth="1"/>
    <col min="6403" max="6403" width="13.5703125" style="195" customWidth="1"/>
    <col min="6404" max="6404" width="14.28515625" style="195" bestFit="1" customWidth="1"/>
    <col min="6405" max="6406" width="9.140625" style="195"/>
    <col min="6407" max="6407" width="14.28515625" style="195" bestFit="1" customWidth="1"/>
    <col min="6408" max="6656" width="9.140625" style="195"/>
    <col min="6657" max="6657" width="15.28515625" style="195" customWidth="1"/>
    <col min="6658" max="6658" width="22.28515625" style="195" customWidth="1"/>
    <col min="6659" max="6659" width="13.5703125" style="195" customWidth="1"/>
    <col min="6660" max="6660" width="14.28515625" style="195" bestFit="1" customWidth="1"/>
    <col min="6661" max="6662" width="9.140625" style="195"/>
    <col min="6663" max="6663" width="14.28515625" style="195" bestFit="1" customWidth="1"/>
    <col min="6664" max="6912" width="9.140625" style="195"/>
    <col min="6913" max="6913" width="15.28515625" style="195" customWidth="1"/>
    <col min="6914" max="6914" width="22.28515625" style="195" customWidth="1"/>
    <col min="6915" max="6915" width="13.5703125" style="195" customWidth="1"/>
    <col min="6916" max="6916" width="14.28515625" style="195" bestFit="1" customWidth="1"/>
    <col min="6917" max="6918" width="9.140625" style="195"/>
    <col min="6919" max="6919" width="14.28515625" style="195" bestFit="1" customWidth="1"/>
    <col min="6920" max="7168" width="9.140625" style="195"/>
    <col min="7169" max="7169" width="15.28515625" style="195" customWidth="1"/>
    <col min="7170" max="7170" width="22.28515625" style="195" customWidth="1"/>
    <col min="7171" max="7171" width="13.5703125" style="195" customWidth="1"/>
    <col min="7172" max="7172" width="14.28515625" style="195" bestFit="1" customWidth="1"/>
    <col min="7173" max="7174" width="9.140625" style="195"/>
    <col min="7175" max="7175" width="14.28515625" style="195" bestFit="1" customWidth="1"/>
    <col min="7176" max="7424" width="9.140625" style="195"/>
    <col min="7425" max="7425" width="15.28515625" style="195" customWidth="1"/>
    <col min="7426" max="7426" width="22.28515625" style="195" customWidth="1"/>
    <col min="7427" max="7427" width="13.5703125" style="195" customWidth="1"/>
    <col min="7428" max="7428" width="14.28515625" style="195" bestFit="1" customWidth="1"/>
    <col min="7429" max="7430" width="9.140625" style="195"/>
    <col min="7431" max="7431" width="14.28515625" style="195" bestFit="1" customWidth="1"/>
    <col min="7432" max="7680" width="9.140625" style="195"/>
    <col min="7681" max="7681" width="15.28515625" style="195" customWidth="1"/>
    <col min="7682" max="7682" width="22.28515625" style="195" customWidth="1"/>
    <col min="7683" max="7683" width="13.5703125" style="195" customWidth="1"/>
    <col min="7684" max="7684" width="14.28515625" style="195" bestFit="1" customWidth="1"/>
    <col min="7685" max="7686" width="9.140625" style="195"/>
    <col min="7687" max="7687" width="14.28515625" style="195" bestFit="1" customWidth="1"/>
    <col min="7688" max="7936" width="9.140625" style="195"/>
    <col min="7937" max="7937" width="15.28515625" style="195" customWidth="1"/>
    <col min="7938" max="7938" width="22.28515625" style="195" customWidth="1"/>
    <col min="7939" max="7939" width="13.5703125" style="195" customWidth="1"/>
    <col min="7940" max="7940" width="14.28515625" style="195" bestFit="1" customWidth="1"/>
    <col min="7941" max="7942" width="9.140625" style="195"/>
    <col min="7943" max="7943" width="14.28515625" style="195" bestFit="1" customWidth="1"/>
    <col min="7944" max="8192" width="9.140625" style="195"/>
    <col min="8193" max="8193" width="15.28515625" style="195" customWidth="1"/>
    <col min="8194" max="8194" width="22.28515625" style="195" customWidth="1"/>
    <col min="8195" max="8195" width="13.5703125" style="195" customWidth="1"/>
    <col min="8196" max="8196" width="14.28515625" style="195" bestFit="1" customWidth="1"/>
    <col min="8197" max="8198" width="9.140625" style="195"/>
    <col min="8199" max="8199" width="14.28515625" style="195" bestFit="1" customWidth="1"/>
    <col min="8200" max="8448" width="9.140625" style="195"/>
    <col min="8449" max="8449" width="15.28515625" style="195" customWidth="1"/>
    <col min="8450" max="8450" width="22.28515625" style="195" customWidth="1"/>
    <col min="8451" max="8451" width="13.5703125" style="195" customWidth="1"/>
    <col min="8452" max="8452" width="14.28515625" style="195" bestFit="1" customWidth="1"/>
    <col min="8453" max="8454" width="9.140625" style="195"/>
    <col min="8455" max="8455" width="14.28515625" style="195" bestFit="1" customWidth="1"/>
    <col min="8456" max="8704" width="9.140625" style="195"/>
    <col min="8705" max="8705" width="15.28515625" style="195" customWidth="1"/>
    <col min="8706" max="8706" width="22.28515625" style="195" customWidth="1"/>
    <col min="8707" max="8707" width="13.5703125" style="195" customWidth="1"/>
    <col min="8708" max="8708" width="14.28515625" style="195" bestFit="1" customWidth="1"/>
    <col min="8709" max="8710" width="9.140625" style="195"/>
    <col min="8711" max="8711" width="14.28515625" style="195" bestFit="1" customWidth="1"/>
    <col min="8712" max="8960" width="9.140625" style="195"/>
    <col min="8961" max="8961" width="15.28515625" style="195" customWidth="1"/>
    <col min="8962" max="8962" width="22.28515625" style="195" customWidth="1"/>
    <col min="8963" max="8963" width="13.5703125" style="195" customWidth="1"/>
    <col min="8964" max="8964" width="14.28515625" style="195" bestFit="1" customWidth="1"/>
    <col min="8965" max="8966" width="9.140625" style="195"/>
    <col min="8967" max="8967" width="14.28515625" style="195" bestFit="1" customWidth="1"/>
    <col min="8968" max="9216" width="9.140625" style="195"/>
    <col min="9217" max="9217" width="15.28515625" style="195" customWidth="1"/>
    <col min="9218" max="9218" width="22.28515625" style="195" customWidth="1"/>
    <col min="9219" max="9219" width="13.5703125" style="195" customWidth="1"/>
    <col min="9220" max="9220" width="14.28515625" style="195" bestFit="1" customWidth="1"/>
    <col min="9221" max="9222" width="9.140625" style="195"/>
    <col min="9223" max="9223" width="14.28515625" style="195" bestFit="1" customWidth="1"/>
    <col min="9224" max="9472" width="9.140625" style="195"/>
    <col min="9473" max="9473" width="15.28515625" style="195" customWidth="1"/>
    <col min="9474" max="9474" width="22.28515625" style="195" customWidth="1"/>
    <col min="9475" max="9475" width="13.5703125" style="195" customWidth="1"/>
    <col min="9476" max="9476" width="14.28515625" style="195" bestFit="1" customWidth="1"/>
    <col min="9477" max="9478" width="9.140625" style="195"/>
    <col min="9479" max="9479" width="14.28515625" style="195" bestFit="1" customWidth="1"/>
    <col min="9480" max="9728" width="9.140625" style="195"/>
    <col min="9729" max="9729" width="15.28515625" style="195" customWidth="1"/>
    <col min="9730" max="9730" width="22.28515625" style="195" customWidth="1"/>
    <col min="9731" max="9731" width="13.5703125" style="195" customWidth="1"/>
    <col min="9732" max="9732" width="14.28515625" style="195" bestFit="1" customWidth="1"/>
    <col min="9733" max="9734" width="9.140625" style="195"/>
    <col min="9735" max="9735" width="14.28515625" style="195" bestFit="1" customWidth="1"/>
    <col min="9736" max="9984" width="9.140625" style="195"/>
    <col min="9985" max="9985" width="15.28515625" style="195" customWidth="1"/>
    <col min="9986" max="9986" width="22.28515625" style="195" customWidth="1"/>
    <col min="9987" max="9987" width="13.5703125" style="195" customWidth="1"/>
    <col min="9988" max="9988" width="14.28515625" style="195" bestFit="1" customWidth="1"/>
    <col min="9989" max="9990" width="9.140625" style="195"/>
    <col min="9991" max="9991" width="14.28515625" style="195" bestFit="1" customWidth="1"/>
    <col min="9992" max="10240" width="9.140625" style="195"/>
    <col min="10241" max="10241" width="15.28515625" style="195" customWidth="1"/>
    <col min="10242" max="10242" width="22.28515625" style="195" customWidth="1"/>
    <col min="10243" max="10243" width="13.5703125" style="195" customWidth="1"/>
    <col min="10244" max="10244" width="14.28515625" style="195" bestFit="1" customWidth="1"/>
    <col min="10245" max="10246" width="9.140625" style="195"/>
    <col min="10247" max="10247" width="14.28515625" style="195" bestFit="1" customWidth="1"/>
    <col min="10248" max="10496" width="9.140625" style="195"/>
    <col min="10497" max="10497" width="15.28515625" style="195" customWidth="1"/>
    <col min="10498" max="10498" width="22.28515625" style="195" customWidth="1"/>
    <col min="10499" max="10499" width="13.5703125" style="195" customWidth="1"/>
    <col min="10500" max="10500" width="14.28515625" style="195" bestFit="1" customWidth="1"/>
    <col min="10501" max="10502" width="9.140625" style="195"/>
    <col min="10503" max="10503" width="14.28515625" style="195" bestFit="1" customWidth="1"/>
    <col min="10504" max="10752" width="9.140625" style="195"/>
    <col min="10753" max="10753" width="15.28515625" style="195" customWidth="1"/>
    <col min="10754" max="10754" width="22.28515625" style="195" customWidth="1"/>
    <col min="10755" max="10755" width="13.5703125" style="195" customWidth="1"/>
    <col min="10756" max="10756" width="14.28515625" style="195" bestFit="1" customWidth="1"/>
    <col min="10757" max="10758" width="9.140625" style="195"/>
    <col min="10759" max="10759" width="14.28515625" style="195" bestFit="1" customWidth="1"/>
    <col min="10760" max="11008" width="9.140625" style="195"/>
    <col min="11009" max="11009" width="15.28515625" style="195" customWidth="1"/>
    <col min="11010" max="11010" width="22.28515625" style="195" customWidth="1"/>
    <col min="11011" max="11011" width="13.5703125" style="195" customWidth="1"/>
    <col min="11012" max="11012" width="14.28515625" style="195" bestFit="1" customWidth="1"/>
    <col min="11013" max="11014" width="9.140625" style="195"/>
    <col min="11015" max="11015" width="14.28515625" style="195" bestFit="1" customWidth="1"/>
    <col min="11016" max="11264" width="9.140625" style="195"/>
    <col min="11265" max="11265" width="15.28515625" style="195" customWidth="1"/>
    <col min="11266" max="11266" width="22.28515625" style="195" customWidth="1"/>
    <col min="11267" max="11267" width="13.5703125" style="195" customWidth="1"/>
    <col min="11268" max="11268" width="14.28515625" style="195" bestFit="1" customWidth="1"/>
    <col min="11269" max="11270" width="9.140625" style="195"/>
    <col min="11271" max="11271" width="14.28515625" style="195" bestFit="1" customWidth="1"/>
    <col min="11272" max="11520" width="9.140625" style="195"/>
    <col min="11521" max="11521" width="15.28515625" style="195" customWidth="1"/>
    <col min="11522" max="11522" width="22.28515625" style="195" customWidth="1"/>
    <col min="11523" max="11523" width="13.5703125" style="195" customWidth="1"/>
    <col min="11524" max="11524" width="14.28515625" style="195" bestFit="1" customWidth="1"/>
    <col min="11525" max="11526" width="9.140625" style="195"/>
    <col min="11527" max="11527" width="14.28515625" style="195" bestFit="1" customWidth="1"/>
    <col min="11528" max="11776" width="9.140625" style="195"/>
    <col min="11777" max="11777" width="15.28515625" style="195" customWidth="1"/>
    <col min="11778" max="11778" width="22.28515625" style="195" customWidth="1"/>
    <col min="11779" max="11779" width="13.5703125" style="195" customWidth="1"/>
    <col min="11780" max="11780" width="14.28515625" style="195" bestFit="1" customWidth="1"/>
    <col min="11781" max="11782" width="9.140625" style="195"/>
    <col min="11783" max="11783" width="14.28515625" style="195" bestFit="1" customWidth="1"/>
    <col min="11784" max="12032" width="9.140625" style="195"/>
    <col min="12033" max="12033" width="15.28515625" style="195" customWidth="1"/>
    <col min="12034" max="12034" width="22.28515625" style="195" customWidth="1"/>
    <col min="12035" max="12035" width="13.5703125" style="195" customWidth="1"/>
    <col min="12036" max="12036" width="14.28515625" style="195" bestFit="1" customWidth="1"/>
    <col min="12037" max="12038" width="9.140625" style="195"/>
    <col min="12039" max="12039" width="14.28515625" style="195" bestFit="1" customWidth="1"/>
    <col min="12040" max="12288" width="9.140625" style="195"/>
    <col min="12289" max="12289" width="15.28515625" style="195" customWidth="1"/>
    <col min="12290" max="12290" width="22.28515625" style="195" customWidth="1"/>
    <col min="12291" max="12291" width="13.5703125" style="195" customWidth="1"/>
    <col min="12292" max="12292" width="14.28515625" style="195" bestFit="1" customWidth="1"/>
    <col min="12293" max="12294" width="9.140625" style="195"/>
    <col min="12295" max="12295" width="14.28515625" style="195" bestFit="1" customWidth="1"/>
    <col min="12296" max="12544" width="9.140625" style="195"/>
    <col min="12545" max="12545" width="15.28515625" style="195" customWidth="1"/>
    <col min="12546" max="12546" width="22.28515625" style="195" customWidth="1"/>
    <col min="12547" max="12547" width="13.5703125" style="195" customWidth="1"/>
    <col min="12548" max="12548" width="14.28515625" style="195" bestFit="1" customWidth="1"/>
    <col min="12549" max="12550" width="9.140625" style="195"/>
    <col min="12551" max="12551" width="14.28515625" style="195" bestFit="1" customWidth="1"/>
    <col min="12552" max="12800" width="9.140625" style="195"/>
    <col min="12801" max="12801" width="15.28515625" style="195" customWidth="1"/>
    <col min="12802" max="12802" width="22.28515625" style="195" customWidth="1"/>
    <col min="12803" max="12803" width="13.5703125" style="195" customWidth="1"/>
    <col min="12804" max="12804" width="14.28515625" style="195" bestFit="1" customWidth="1"/>
    <col min="12805" max="12806" width="9.140625" style="195"/>
    <col min="12807" max="12807" width="14.28515625" style="195" bestFit="1" customWidth="1"/>
    <col min="12808" max="13056" width="9.140625" style="195"/>
    <col min="13057" max="13057" width="15.28515625" style="195" customWidth="1"/>
    <col min="13058" max="13058" width="22.28515625" style="195" customWidth="1"/>
    <col min="13059" max="13059" width="13.5703125" style="195" customWidth="1"/>
    <col min="13060" max="13060" width="14.28515625" style="195" bestFit="1" customWidth="1"/>
    <col min="13061" max="13062" width="9.140625" style="195"/>
    <col min="13063" max="13063" width="14.28515625" style="195" bestFit="1" customWidth="1"/>
    <col min="13064" max="13312" width="9.140625" style="195"/>
    <col min="13313" max="13313" width="15.28515625" style="195" customWidth="1"/>
    <col min="13314" max="13314" width="22.28515625" style="195" customWidth="1"/>
    <col min="13315" max="13315" width="13.5703125" style="195" customWidth="1"/>
    <col min="13316" max="13316" width="14.28515625" style="195" bestFit="1" customWidth="1"/>
    <col min="13317" max="13318" width="9.140625" style="195"/>
    <col min="13319" max="13319" width="14.28515625" style="195" bestFit="1" customWidth="1"/>
    <col min="13320" max="13568" width="9.140625" style="195"/>
    <col min="13569" max="13569" width="15.28515625" style="195" customWidth="1"/>
    <col min="13570" max="13570" width="22.28515625" style="195" customWidth="1"/>
    <col min="13571" max="13571" width="13.5703125" style="195" customWidth="1"/>
    <col min="13572" max="13572" width="14.28515625" style="195" bestFit="1" customWidth="1"/>
    <col min="13573" max="13574" width="9.140625" style="195"/>
    <col min="13575" max="13575" width="14.28515625" style="195" bestFit="1" customWidth="1"/>
    <col min="13576" max="13824" width="9.140625" style="195"/>
    <col min="13825" max="13825" width="15.28515625" style="195" customWidth="1"/>
    <col min="13826" max="13826" width="22.28515625" style="195" customWidth="1"/>
    <col min="13827" max="13827" width="13.5703125" style="195" customWidth="1"/>
    <col min="13828" max="13828" width="14.28515625" style="195" bestFit="1" customWidth="1"/>
    <col min="13829" max="13830" width="9.140625" style="195"/>
    <col min="13831" max="13831" width="14.28515625" style="195" bestFit="1" customWidth="1"/>
    <col min="13832" max="14080" width="9.140625" style="195"/>
    <col min="14081" max="14081" width="15.28515625" style="195" customWidth="1"/>
    <col min="14082" max="14082" width="22.28515625" style="195" customWidth="1"/>
    <col min="14083" max="14083" width="13.5703125" style="195" customWidth="1"/>
    <col min="14084" max="14084" width="14.28515625" style="195" bestFit="1" customWidth="1"/>
    <col min="14085" max="14086" width="9.140625" style="195"/>
    <col min="14087" max="14087" width="14.28515625" style="195" bestFit="1" customWidth="1"/>
    <col min="14088" max="14336" width="9.140625" style="195"/>
    <col min="14337" max="14337" width="15.28515625" style="195" customWidth="1"/>
    <col min="14338" max="14338" width="22.28515625" style="195" customWidth="1"/>
    <col min="14339" max="14339" width="13.5703125" style="195" customWidth="1"/>
    <col min="14340" max="14340" width="14.28515625" style="195" bestFit="1" customWidth="1"/>
    <col min="14341" max="14342" width="9.140625" style="195"/>
    <col min="14343" max="14343" width="14.28515625" style="195" bestFit="1" customWidth="1"/>
    <col min="14344" max="14592" width="9.140625" style="195"/>
    <col min="14593" max="14593" width="15.28515625" style="195" customWidth="1"/>
    <col min="14594" max="14594" width="22.28515625" style="195" customWidth="1"/>
    <col min="14595" max="14595" width="13.5703125" style="195" customWidth="1"/>
    <col min="14596" max="14596" width="14.28515625" style="195" bestFit="1" customWidth="1"/>
    <col min="14597" max="14598" width="9.140625" style="195"/>
    <col min="14599" max="14599" width="14.28515625" style="195" bestFit="1" customWidth="1"/>
    <col min="14600" max="14848" width="9.140625" style="195"/>
    <col min="14849" max="14849" width="15.28515625" style="195" customWidth="1"/>
    <col min="14850" max="14850" width="22.28515625" style="195" customWidth="1"/>
    <col min="14851" max="14851" width="13.5703125" style="195" customWidth="1"/>
    <col min="14852" max="14852" width="14.28515625" style="195" bestFit="1" customWidth="1"/>
    <col min="14853" max="14854" width="9.140625" style="195"/>
    <col min="14855" max="14855" width="14.28515625" style="195" bestFit="1" customWidth="1"/>
    <col min="14856" max="15104" width="9.140625" style="195"/>
    <col min="15105" max="15105" width="15.28515625" style="195" customWidth="1"/>
    <col min="15106" max="15106" width="22.28515625" style="195" customWidth="1"/>
    <col min="15107" max="15107" width="13.5703125" style="195" customWidth="1"/>
    <col min="15108" max="15108" width="14.28515625" style="195" bestFit="1" customWidth="1"/>
    <col min="15109" max="15110" width="9.140625" style="195"/>
    <col min="15111" max="15111" width="14.28515625" style="195" bestFit="1" customWidth="1"/>
    <col min="15112" max="15360" width="9.140625" style="195"/>
    <col min="15361" max="15361" width="15.28515625" style="195" customWidth="1"/>
    <col min="15362" max="15362" width="22.28515625" style="195" customWidth="1"/>
    <col min="15363" max="15363" width="13.5703125" style="195" customWidth="1"/>
    <col min="15364" max="15364" width="14.28515625" style="195" bestFit="1" customWidth="1"/>
    <col min="15365" max="15366" width="9.140625" style="195"/>
    <col min="15367" max="15367" width="14.28515625" style="195" bestFit="1" customWidth="1"/>
    <col min="15368" max="15616" width="9.140625" style="195"/>
    <col min="15617" max="15617" width="15.28515625" style="195" customWidth="1"/>
    <col min="15618" max="15618" width="22.28515625" style="195" customWidth="1"/>
    <col min="15619" max="15619" width="13.5703125" style="195" customWidth="1"/>
    <col min="15620" max="15620" width="14.28515625" style="195" bestFit="1" customWidth="1"/>
    <col min="15621" max="15622" width="9.140625" style="195"/>
    <col min="15623" max="15623" width="14.28515625" style="195" bestFit="1" customWidth="1"/>
    <col min="15624" max="15872" width="9.140625" style="195"/>
    <col min="15873" max="15873" width="15.28515625" style="195" customWidth="1"/>
    <col min="15874" max="15874" width="22.28515625" style="195" customWidth="1"/>
    <col min="15875" max="15875" width="13.5703125" style="195" customWidth="1"/>
    <col min="15876" max="15876" width="14.28515625" style="195" bestFit="1" customWidth="1"/>
    <col min="15877" max="15878" width="9.140625" style="195"/>
    <col min="15879" max="15879" width="14.28515625" style="195" bestFit="1" customWidth="1"/>
    <col min="15880" max="16128" width="9.140625" style="195"/>
    <col min="16129" max="16129" width="15.28515625" style="195" customWidth="1"/>
    <col min="16130" max="16130" width="22.28515625" style="195" customWidth="1"/>
    <col min="16131" max="16131" width="13.5703125" style="195" customWidth="1"/>
    <col min="16132" max="16132" width="14.28515625" style="195" bestFit="1" customWidth="1"/>
    <col min="16133" max="16134" width="9.140625" style="195"/>
    <col min="16135" max="16135" width="14.28515625" style="195" bestFit="1" customWidth="1"/>
    <col min="16136" max="16384" width="9.140625" style="195"/>
  </cols>
  <sheetData>
    <row r="1" spans="1:8" ht="18" x14ac:dyDescent="0.25">
      <c r="A1" s="328" t="s">
        <v>525</v>
      </c>
    </row>
    <row r="2" spans="1:8" ht="15.75" x14ac:dyDescent="0.25">
      <c r="A2" s="362" t="s">
        <v>625</v>
      </c>
      <c r="B2" s="362"/>
      <c r="C2" s="362"/>
      <c r="D2" s="362"/>
      <c r="E2" s="362"/>
      <c r="F2" s="362"/>
      <c r="G2" s="362"/>
      <c r="H2" s="362"/>
    </row>
    <row r="3" spans="1:8" ht="15.75" x14ac:dyDescent="0.25">
      <c r="A3" s="363" t="s">
        <v>601</v>
      </c>
      <c r="B3" s="363"/>
      <c r="C3" s="363"/>
      <c r="D3" s="363"/>
      <c r="E3" s="363"/>
      <c r="F3" s="363"/>
      <c r="G3" s="363"/>
      <c r="H3" s="363"/>
    </row>
    <row r="4" spans="1:8" ht="15.75" x14ac:dyDescent="0.25">
      <c r="A4" s="361" t="s">
        <v>554</v>
      </c>
      <c r="B4" s="361"/>
      <c r="C4" s="361"/>
      <c r="D4" s="361"/>
      <c r="E4" s="361"/>
      <c r="F4" s="361"/>
      <c r="G4" s="361"/>
      <c r="H4" s="361"/>
    </row>
    <row r="7" spans="1:8" ht="15.75" x14ac:dyDescent="0.25">
      <c r="C7" s="196"/>
      <c r="D7" s="196" t="s">
        <v>555</v>
      </c>
      <c r="E7" s="196" t="s">
        <v>556</v>
      </c>
      <c r="F7" s="196" t="s">
        <v>145</v>
      </c>
      <c r="G7" s="196"/>
    </row>
    <row r="8" spans="1:8" ht="15.75" x14ac:dyDescent="0.25">
      <c r="C8" s="196" t="s">
        <v>557</v>
      </c>
      <c r="D8" s="196" t="s">
        <v>558</v>
      </c>
      <c r="E8" s="196" t="s">
        <v>559</v>
      </c>
      <c r="F8" s="196" t="s">
        <v>560</v>
      </c>
      <c r="G8" s="196"/>
    </row>
    <row r="9" spans="1:8" ht="15.75" x14ac:dyDescent="0.25">
      <c r="A9" s="197"/>
      <c r="B9" s="197"/>
      <c r="C9" s="198" t="s">
        <v>561</v>
      </c>
      <c r="D9" s="198" t="s">
        <v>562</v>
      </c>
      <c r="E9" s="198" t="s">
        <v>563</v>
      </c>
      <c r="F9" s="198" t="s">
        <v>564</v>
      </c>
      <c r="G9" s="198" t="s">
        <v>565</v>
      </c>
    </row>
    <row r="10" spans="1:8" ht="15.75" x14ac:dyDescent="0.25">
      <c r="A10" s="195" t="s">
        <v>566</v>
      </c>
      <c r="B10" s="199"/>
      <c r="C10" s="200"/>
      <c r="D10" s="200"/>
      <c r="E10" s="200"/>
      <c r="F10" s="200"/>
      <c r="G10" s="200"/>
    </row>
    <row r="11" spans="1:8" x14ac:dyDescent="0.2">
      <c r="A11" s="195" t="s">
        <v>585</v>
      </c>
      <c r="B11" s="195" t="s">
        <v>0</v>
      </c>
      <c r="C11" s="195" t="s">
        <v>569</v>
      </c>
      <c r="D11" s="195">
        <v>1</v>
      </c>
      <c r="E11" s="195">
        <v>2080</v>
      </c>
      <c r="F11" s="201">
        <v>25.67</v>
      </c>
      <c r="G11" s="201">
        <f t="shared" ref="G11:G19" si="0">D11*E11*F11</f>
        <v>53393.600000000006</v>
      </c>
    </row>
    <row r="12" spans="1:8" x14ac:dyDescent="0.2">
      <c r="B12" s="205" t="s">
        <v>586</v>
      </c>
      <c r="C12" s="205"/>
      <c r="D12" s="205"/>
      <c r="E12" s="205"/>
      <c r="F12" s="210"/>
      <c r="G12" s="210">
        <f>[1]Increase!H9</f>
        <v>56600</v>
      </c>
    </row>
    <row r="13" spans="1:8" x14ac:dyDescent="0.2">
      <c r="B13" s="195" t="s">
        <v>562</v>
      </c>
      <c r="C13" s="195" t="s">
        <v>569</v>
      </c>
      <c r="D13" s="195">
        <v>2</v>
      </c>
      <c r="E13" s="195">
        <v>2080</v>
      </c>
      <c r="F13" s="195">
        <v>19.86</v>
      </c>
      <c r="G13" s="201">
        <f t="shared" si="0"/>
        <v>82617.599999999991</v>
      </c>
    </row>
    <row r="14" spans="1:8" x14ac:dyDescent="0.2">
      <c r="B14" s="195" t="s">
        <v>568</v>
      </c>
      <c r="G14" s="201"/>
    </row>
    <row r="15" spans="1:8" x14ac:dyDescent="0.2">
      <c r="A15" s="195" t="s">
        <v>587</v>
      </c>
      <c r="B15" s="195" t="s">
        <v>0</v>
      </c>
      <c r="C15" s="195" t="s">
        <v>569</v>
      </c>
      <c r="D15" s="195">
        <v>1</v>
      </c>
      <c r="E15" s="195">
        <v>416</v>
      </c>
      <c r="F15" s="195">
        <v>24.02</v>
      </c>
      <c r="G15" s="201">
        <f t="shared" si="0"/>
        <v>9992.32</v>
      </c>
    </row>
    <row r="16" spans="1:8" x14ac:dyDescent="0.2">
      <c r="B16" s="195" t="s">
        <v>562</v>
      </c>
      <c r="C16" s="195" t="s">
        <v>569</v>
      </c>
      <c r="D16" s="195">
        <v>2</v>
      </c>
      <c r="E16" s="195">
        <v>416</v>
      </c>
      <c r="F16" s="195">
        <v>19.86</v>
      </c>
      <c r="G16" s="201">
        <f t="shared" si="0"/>
        <v>16523.52</v>
      </c>
    </row>
    <row r="17" spans="1:8" x14ac:dyDescent="0.2">
      <c r="B17" s="195" t="s">
        <v>588</v>
      </c>
      <c r="G17" s="201"/>
    </row>
    <row r="18" spans="1:8" x14ac:dyDescent="0.2">
      <c r="A18" s="195" t="s">
        <v>589</v>
      </c>
      <c r="B18" s="195" t="s">
        <v>0</v>
      </c>
      <c r="C18" s="195" t="s">
        <v>590</v>
      </c>
      <c r="D18" s="195">
        <v>1</v>
      </c>
      <c r="E18" s="195">
        <v>26</v>
      </c>
      <c r="F18" s="195">
        <v>46.54</v>
      </c>
      <c r="G18" s="201">
        <f t="shared" si="0"/>
        <v>1210.04</v>
      </c>
    </row>
    <row r="19" spans="1:8" x14ac:dyDescent="0.2">
      <c r="B19" s="195" t="s">
        <v>562</v>
      </c>
      <c r="C19" s="195" t="s">
        <v>590</v>
      </c>
      <c r="D19" s="195">
        <v>1</v>
      </c>
      <c r="E19" s="195">
        <v>26</v>
      </c>
      <c r="F19" s="195">
        <v>31.63</v>
      </c>
      <c r="G19" s="201">
        <f t="shared" si="0"/>
        <v>822.38</v>
      </c>
    </row>
    <row r="20" spans="1:8" x14ac:dyDescent="0.2">
      <c r="B20" s="195" t="s">
        <v>591</v>
      </c>
      <c r="G20" s="201"/>
    </row>
    <row r="21" spans="1:8" x14ac:dyDescent="0.2">
      <c r="G21" s="201"/>
    </row>
    <row r="22" spans="1:8" x14ac:dyDescent="0.2">
      <c r="A22" s="195" t="s">
        <v>571</v>
      </c>
      <c r="C22" s="195" t="s">
        <v>262</v>
      </c>
      <c r="E22" s="195" t="s">
        <v>34</v>
      </c>
      <c r="G22" s="201"/>
    </row>
    <row r="23" spans="1:8" x14ac:dyDescent="0.2">
      <c r="B23" s="205" t="s">
        <v>24</v>
      </c>
      <c r="C23" s="205">
        <v>2902</v>
      </c>
      <c r="D23" s="205"/>
      <c r="E23" s="205">
        <v>55</v>
      </c>
      <c r="F23" s="205"/>
      <c r="G23" s="210">
        <f>C23*E23</f>
        <v>159610</v>
      </c>
      <c r="H23" s="204"/>
    </row>
    <row r="24" spans="1:8" x14ac:dyDescent="0.2">
      <c r="G24" s="201"/>
    </row>
    <row r="25" spans="1:8" x14ac:dyDescent="0.2">
      <c r="A25" s="195" t="s">
        <v>573</v>
      </c>
      <c r="G25" s="201"/>
    </row>
    <row r="26" spans="1:8" x14ac:dyDescent="0.2">
      <c r="B26" s="195" t="s">
        <v>25</v>
      </c>
      <c r="G26" s="201">
        <v>14510</v>
      </c>
    </row>
    <row r="27" spans="1:8" x14ac:dyDescent="0.2">
      <c r="B27" s="205" t="s">
        <v>574</v>
      </c>
      <c r="C27" s="205"/>
      <c r="D27" s="205"/>
      <c r="E27" s="205"/>
      <c r="F27" s="205"/>
      <c r="G27" s="210">
        <f>[1]Increase!H11</f>
        <v>50440</v>
      </c>
    </row>
    <row r="28" spans="1:8" x14ac:dyDescent="0.2">
      <c r="B28" s="195" t="s">
        <v>575</v>
      </c>
      <c r="G28" s="201">
        <v>17573</v>
      </c>
    </row>
    <row r="29" spans="1:8" x14ac:dyDescent="0.2">
      <c r="B29" s="205" t="s">
        <v>592</v>
      </c>
      <c r="C29" s="205"/>
      <c r="D29" s="205"/>
      <c r="E29" s="205"/>
      <c r="F29" s="205"/>
      <c r="G29" s="206">
        <f>[1]Increase!H20</f>
        <v>3000</v>
      </c>
    </row>
    <row r="30" spans="1:8" x14ac:dyDescent="0.2">
      <c r="B30" s="205" t="s">
        <v>593</v>
      </c>
      <c r="C30" s="205"/>
      <c r="D30" s="205"/>
      <c r="E30" s="205"/>
      <c r="F30" s="205"/>
      <c r="G30" s="210">
        <f>[1]Increase!H16</f>
        <v>9000</v>
      </c>
    </row>
    <row r="31" spans="1:8" x14ac:dyDescent="0.2">
      <c r="B31" s="205" t="s">
        <v>594</v>
      </c>
      <c r="C31" s="205"/>
      <c r="D31" s="205"/>
      <c r="E31" s="205"/>
      <c r="F31" s="205"/>
      <c r="G31" s="206">
        <f>[1]Increase!H24</f>
        <v>2400</v>
      </c>
    </row>
    <row r="32" spans="1:8" x14ac:dyDescent="0.2">
      <c r="B32" s="195" t="s">
        <v>579</v>
      </c>
    </row>
    <row r="33" spans="1:7" x14ac:dyDescent="0.2">
      <c r="B33" s="195" t="s">
        <v>595</v>
      </c>
      <c r="D33" s="201">
        <v>60000</v>
      </c>
      <c r="G33" s="201"/>
    </row>
    <row r="34" spans="1:7" x14ac:dyDescent="0.2">
      <c r="B34" s="195" t="s">
        <v>596</v>
      </c>
      <c r="D34" s="201">
        <v>23000</v>
      </c>
      <c r="G34" s="201"/>
    </row>
    <row r="35" spans="1:7" x14ac:dyDescent="0.2">
      <c r="B35" s="195" t="s">
        <v>597</v>
      </c>
      <c r="D35" s="201">
        <v>120000</v>
      </c>
      <c r="G35" s="201"/>
    </row>
    <row r="36" spans="1:7" x14ac:dyDescent="0.2">
      <c r="B36" s="195" t="s">
        <v>598</v>
      </c>
      <c r="D36" s="201">
        <v>120000</v>
      </c>
      <c r="G36" s="201"/>
    </row>
    <row r="37" spans="1:7" x14ac:dyDescent="0.2">
      <c r="B37" s="205" t="s">
        <v>599</v>
      </c>
      <c r="C37" s="205"/>
      <c r="D37" s="210">
        <v>145000</v>
      </c>
      <c r="G37" s="201"/>
    </row>
    <row r="38" spans="1:7" x14ac:dyDescent="0.2">
      <c r="D38" s="201">
        <f>SUM(D33:D37)</f>
        <v>468000</v>
      </c>
      <c r="E38" s="195">
        <v>7</v>
      </c>
      <c r="F38" s="195" t="s">
        <v>536</v>
      </c>
      <c r="G38" s="201">
        <f>D38/E38</f>
        <v>66857.142857142855</v>
      </c>
    </row>
    <row r="39" spans="1:7" x14ac:dyDescent="0.2">
      <c r="D39" s="201"/>
      <c r="G39" s="201"/>
    </row>
    <row r="40" spans="1:7" x14ac:dyDescent="0.2">
      <c r="B40" s="211"/>
      <c r="C40" s="211"/>
      <c r="D40" s="212"/>
      <c r="E40" s="211"/>
      <c r="F40" s="211"/>
      <c r="G40" s="213"/>
    </row>
    <row r="41" spans="1:7" x14ac:dyDescent="0.2">
      <c r="G41" s="197"/>
    </row>
    <row r="42" spans="1:7" x14ac:dyDescent="0.2">
      <c r="A42" s="195" t="s">
        <v>581</v>
      </c>
      <c r="G42" s="207">
        <f>SUM(G11:G41)</f>
        <v>544549.60285714292</v>
      </c>
    </row>
    <row r="43" spans="1:7" x14ac:dyDescent="0.2">
      <c r="B43" s="195" t="s">
        <v>582</v>
      </c>
      <c r="D43" s="208">
        <v>0.2</v>
      </c>
      <c r="G43" s="203">
        <f>D43*G42</f>
        <v>108909.92057142859</v>
      </c>
    </row>
    <row r="44" spans="1:7" x14ac:dyDescent="0.2">
      <c r="G44" s="197"/>
    </row>
    <row r="45" spans="1:7" ht="16.5" thickBot="1" x14ac:dyDescent="0.3">
      <c r="B45" s="361" t="s">
        <v>600</v>
      </c>
      <c r="C45" s="361"/>
      <c r="D45" s="361"/>
      <c r="E45" s="361"/>
      <c r="F45" s="361"/>
      <c r="G45" s="209">
        <f>SUM(G42:G44)</f>
        <v>653459.52342857153</v>
      </c>
    </row>
    <row r="46" spans="1:7" ht="15.75" thickTop="1" x14ac:dyDescent="0.2"/>
  </sheetData>
  <mergeCells count="4">
    <mergeCell ref="A2:H2"/>
    <mergeCell ref="A3:H3"/>
    <mergeCell ref="A4:H4"/>
    <mergeCell ref="B45:F45"/>
  </mergeCells>
  <pageMargins left="0" right="0" top="0.5" bottom="0" header="0.5" footer="0"/>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vt:i4>
      </vt:variant>
    </vt:vector>
  </HeadingPairs>
  <TitlesOfParts>
    <vt:vector size="33" baseType="lpstr">
      <vt:lpstr>Title</vt:lpstr>
      <vt:lpstr>A1</vt:lpstr>
      <vt:lpstr>A2</vt:lpstr>
      <vt:lpstr>A3</vt:lpstr>
      <vt:lpstr>A4</vt:lpstr>
      <vt:lpstr>B1</vt:lpstr>
      <vt:lpstr>B1.1</vt:lpstr>
      <vt:lpstr>B1.2</vt:lpstr>
      <vt:lpstr>B1.3</vt:lpstr>
      <vt:lpstr>B1.4</vt:lpstr>
      <vt:lpstr>B1.5</vt:lpstr>
      <vt:lpstr>B2</vt:lpstr>
      <vt:lpstr>C1</vt:lpstr>
      <vt:lpstr>C2</vt:lpstr>
      <vt:lpstr>C3</vt:lpstr>
      <vt:lpstr>C4</vt:lpstr>
      <vt:lpstr>C5</vt:lpstr>
      <vt:lpstr>C5.1</vt:lpstr>
      <vt:lpstr>C5.2</vt:lpstr>
      <vt:lpstr>C6</vt:lpstr>
      <vt:lpstr>C6.1</vt:lpstr>
      <vt:lpstr>C6.2</vt:lpstr>
      <vt:lpstr>C6.3</vt:lpstr>
      <vt:lpstr>C6.4</vt:lpstr>
      <vt:lpstr>C6.5</vt:lpstr>
      <vt:lpstr>D1</vt:lpstr>
      <vt:lpstr>D2</vt:lpstr>
      <vt:lpstr>D3</vt:lpstr>
      <vt:lpstr>E1</vt:lpstr>
      <vt:lpstr>E2</vt:lpstr>
      <vt:lpstr>F1</vt:lpstr>
      <vt:lpstr>'D1'!_2010___Table_5___Collection_Disposal_Education_Money</vt:lpstr>
      <vt:lpstr>'A4'!Print_Area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staff</dc:creator>
  <cp:lastModifiedBy>Denese Ballew</cp:lastModifiedBy>
  <dcterms:created xsi:type="dcterms:W3CDTF">2011-11-16T15:42:27Z</dcterms:created>
  <dcterms:modified xsi:type="dcterms:W3CDTF">2012-02-07T18:23:06Z</dcterms:modified>
</cp:coreProperties>
</file>